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заг!$A$1:$G$463</definedName>
  </definedNames>
  <calcPr calcId="162913"/>
  <fileRecoveryPr autoRecover="0"/>
</workbook>
</file>

<file path=xl/calcChain.xml><?xml version="1.0" encoding="utf-8"?>
<calcChain xmlns="http://schemas.openxmlformats.org/spreadsheetml/2006/main">
  <c r="D378" i="6" l="1"/>
  <c r="D199" i="6" l="1"/>
  <c r="D175" i="6"/>
  <c r="D173" i="6"/>
  <c r="D171" i="6"/>
  <c r="D246" i="6" l="1"/>
  <c r="D248" i="6"/>
  <c r="D264" i="6"/>
  <c r="D330" i="6"/>
  <c r="D258" i="6"/>
  <c r="D56" i="6" l="1"/>
  <c r="D57" i="6" l="1"/>
  <c r="D34" i="6"/>
  <c r="D30" i="6"/>
  <c r="D228" i="6" l="1"/>
  <c r="D254" i="6"/>
  <c r="D85" i="6" l="1"/>
  <c r="D87" i="6"/>
  <c r="D113" i="6"/>
  <c r="D117" i="6"/>
  <c r="D127" i="6"/>
  <c r="D135" i="6"/>
  <c r="D137" i="6"/>
  <c r="D163" i="6"/>
  <c r="D155" i="6" l="1"/>
  <c r="D62" i="6" l="1"/>
  <c r="D334" i="6" l="1"/>
  <c r="D453" i="6" l="1"/>
  <c r="D250" i="6" l="1"/>
  <c r="D214" i="6" l="1"/>
  <c r="D240" i="6" l="1"/>
  <c r="D344" i="6" l="1"/>
  <c r="D222" i="6" l="1"/>
  <c r="D12" i="6" l="1"/>
  <c r="D10" i="6"/>
  <c r="D8" i="6"/>
  <c r="D23" i="6" l="1"/>
  <c r="D21" i="6"/>
  <c r="D64" i="6" l="1"/>
  <c r="D450" i="6" l="1"/>
  <c r="D445" i="6"/>
  <c r="D443" i="6"/>
  <c r="D441" i="6"/>
  <c r="D439" i="6"/>
  <c r="D437" i="6"/>
  <c r="D435" i="6"/>
  <c r="D433" i="6"/>
  <c r="D424" i="6"/>
  <c r="D404" i="6"/>
  <c r="D432" i="6" s="1"/>
  <c r="D402" i="6"/>
  <c r="D400" i="6"/>
  <c r="D396" i="6"/>
  <c r="D392" i="6"/>
  <c r="D388" i="6"/>
  <c r="D384" i="6"/>
  <c r="D382" i="6"/>
  <c r="D381" i="6"/>
  <c r="D288" i="6"/>
  <c r="D147" i="6"/>
  <c r="D115" i="6"/>
  <c r="D99" i="6"/>
  <c r="D59" i="6"/>
  <c r="H59" i="6" s="1"/>
  <c r="H47" i="6"/>
  <c r="D29" i="6"/>
  <c r="D20" i="6"/>
  <c r="H397" i="6" l="1"/>
  <c r="D447" i="6"/>
  <c r="I39" i="6"/>
  <c r="J39" i="6" s="1"/>
</calcChain>
</file>

<file path=xl/sharedStrings.xml><?xml version="1.0" encoding="utf-8"?>
<sst xmlns="http://schemas.openxmlformats.org/spreadsheetml/2006/main" count="1278" uniqueCount="720">
  <si>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</si>
  <si>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</si>
  <si>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</si>
  <si>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</si>
  <si>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</si>
  <si>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</si>
  <si>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</si>
  <si>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</si>
  <si>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</si>
  <si>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</si>
  <si>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</si>
  <si>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</si>
  <si>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</si>
  <si>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</si>
  <si>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</si>
  <si>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</si>
  <si>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</si>
  <si>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</si>
  <si>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</si>
  <si>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</si>
  <si>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</si>
  <si>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</si>
  <si>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</si>
  <si>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</si>
  <si>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</si>
  <si>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</si>
  <si>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</si>
  <si>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</si>
  <si>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</si>
  <si>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</si>
  <si>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</si>
  <si>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</si>
  <si>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</si>
  <si>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</si>
  <si>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</si>
  <si>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</si>
  <si>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</si>
  <si>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</si>
  <si>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</si>
  <si>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</si>
  <si>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</si>
  <si>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</si>
  <si>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</si>
  <si>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</si>
  <si>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</si>
  <si>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</si>
  <si>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</si>
  <si>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</si>
  <si>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</si>
  <si>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</si>
  <si>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</si>
  <si>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</si>
  <si>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</si>
  <si>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</si>
  <si>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</si>
  <si>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</si>
  <si>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</si>
  <si>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</si>
  <si>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</si>
  <si>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</si>
  <si>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</si>
  <si>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</si>
  <si>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</si>
  <si>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</si>
  <si>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</si>
  <si>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</si>
  <si>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</si>
  <si>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</si>
  <si>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</si>
  <si>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</si>
  <si>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</si>
  <si>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</si>
  <si>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</si>
  <si>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</si>
  <si>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</si>
  <si>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</si>
  <si>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</si>
  <si>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</si>
  <si>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</si>
  <si>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</si>
  <si>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</si>
  <si>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</si>
  <si>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</si>
  <si>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</si>
  <si>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</si>
  <si>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</si>
  <si>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</si>
  <si>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</si>
  <si>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</si>
  <si>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</si>
  <si>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</si>
  <si>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</si>
  <si>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</si>
  <si>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</si>
  <si>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</si>
  <si>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</si>
  <si>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</si>
  <si>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</si>
  <si>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</si>
  <si>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</si>
  <si>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</si>
  <si>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</si>
  <si>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</si>
  <si>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</si>
  <si>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</si>
  <si>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</si>
  <si>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</si>
  <si>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</si>
  <si>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</si>
  <si>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</si>
  <si>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</si>
  <si>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</si>
  <si>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</si>
  <si>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</si>
  <si>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</si>
  <si>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</si>
  <si>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</si>
  <si>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</si>
  <si>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</si>
  <si>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</si>
  <si>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</si>
  <si>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</si>
  <si>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</si>
  <si>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</si>
  <si>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</si>
  <si>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</si>
  <si>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</si>
  <si>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</si>
  <si>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</si>
  <si>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</si>
  <si>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</si>
  <si>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</si>
  <si>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</si>
  <si>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</si>
  <si>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</si>
  <si>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</si>
  <si>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</si>
  <si>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</si>
  <si>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</si>
  <si>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</si>
  <si>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</si>
  <si>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</si>
  <si>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</si>
  <si>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</si>
  <si>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</si>
  <si>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</si>
  <si>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</si>
  <si>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</si>
  <si>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</si>
  <si>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</si>
  <si>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</si>
  <si>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</si>
  <si>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</si>
  <si>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</si>
  <si>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</si>
  <si>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</si>
  <si>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</si>
  <si>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</si>
  <si>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</si>
  <si>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</si>
  <si>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</si>
  <si>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</si>
  <si>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</si>
  <si>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</si>
  <si>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</si>
  <si>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</si>
  <si>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</si>
  <si>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</si>
  <si>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</si>
  <si>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</si>
  <si>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</si>
  <si>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</si>
  <si>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</si>
  <si>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</si>
  <si>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</si>
  <si>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</si>
  <si>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</si>
  <si>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</si>
  <si>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</si>
  <si>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</si>
  <si>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</si>
  <si>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</si>
  <si>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</si>
  <si>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</si>
  <si>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</si>
  <si>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</si>
  <si>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</si>
  <si>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</si>
  <si>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</si>
  <si>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</si>
  <si>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</si>
  <si>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</si>
  <si>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</si>
  <si>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</si>
  <si>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</si>
  <si>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</si>
  <si>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</si>
  <si>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</si>
  <si>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</si>
  <si>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</si>
  <si>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</si>
  <si>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</si>
  <si>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</si>
  <si>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</si>
  <si>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</si>
  <si>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</si>
  <si>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</si>
  <si>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</si>
  <si>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</si>
  <si>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</si>
  <si>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</si>
  <si>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</si>
  <si>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</si>
  <si>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</si>
  <si>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</si>
  <si>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</si>
  <si>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</si>
  <si>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</si>
  <si>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</si>
  <si>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</si>
  <si>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</si>
  <si>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</si>
  <si>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</si>
  <si>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</si>
  <si>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</si>
  <si>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</si>
  <si>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</si>
  <si>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</si>
  <si>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</si>
  <si>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</si>
  <si>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</si>
  <si>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</si>
  <si>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</si>
  <si>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</si>
  <si>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</si>
  <si>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</si>
  <si>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</si>
  <si>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</si>
  <si>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</si>
  <si>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</si>
  <si>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</si>
  <si>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</si>
  <si>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</si>
  <si>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</si>
  <si>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</si>
  <si>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</si>
  <si>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</si>
  <si>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</si>
  <si>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</si>
  <si>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</si>
  <si>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</si>
  <si>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</si>
  <si>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</si>
  <si>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</si>
  <si>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</si>
  <si>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</si>
  <si>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</si>
  <si>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</si>
  <si>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</si>
  <si>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</si>
  <si>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</si>
  <si>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</si>
  <si>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</si>
  <si>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</si>
  <si>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</si>
  <si>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</si>
  <si>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</si>
  <si>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</si>
  <si>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</si>
  <si>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</si>
  <si>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</si>
  <si>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</si>
  <si>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</si>
  <si>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</si>
  <si>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</si>
  <si>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</si>
  <si>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</si>
  <si>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</si>
  <si>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</si>
  <si>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</si>
  <si>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</si>
  <si>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</si>
  <si>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</si>
  <si>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</si>
  <si>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</si>
  <si>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</si>
  <si>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</si>
  <si>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</si>
  <si>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</si>
  <si>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</si>
  <si>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</si>
  <si>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</si>
  <si>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</si>
  <si>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</si>
  <si>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</si>
  <si>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</si>
  <si>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</si>
  <si>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</si>
  <si>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</si>
  <si>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</si>
  <si>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</si>
  <si>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</si>
  <si>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</si>
  <si>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</si>
  <si>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</si>
  <si>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</si>
  <si>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</si>
  <si>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</si>
  <si>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</si>
  <si>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</si>
  <si>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</si>
  <si>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</si>
  <si>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</si>
  <si>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</si>
  <si>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</si>
  <si>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</si>
  <si>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</si>
  <si>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</si>
  <si>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</si>
  <si>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</si>
  <si>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</si>
  <si>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</si>
  <si>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</si>
  <si>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</si>
  <si>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</si>
  <si>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</si>
  <si>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</si>
  <si>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</si>
  <si>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</si>
  <si>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</si>
  <si>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</si>
  <si>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</si>
  <si>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</si>
  <si>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</si>
  <si>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</si>
  <si>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</si>
  <si>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</si>
  <si>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</si>
  <si>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</si>
  <si>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</si>
  <si>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</si>
  <si>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</si>
  <si>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</si>
  <si>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</si>
  <si>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</si>
  <si>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</si>
  <si>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</si>
  <si>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</si>
  <si>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</si>
  <si>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</si>
  <si>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</si>
  <si>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</si>
  <si>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</si>
  <si>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</si>
  <si>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</si>
  <si>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</si>
  <si>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</si>
  <si>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</si>
  <si>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</si>
  <si>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</si>
  <si>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</si>
  <si>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</si>
  <si>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</si>
  <si>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</si>
  <si>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</si>
  <si>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</si>
  <si>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</si>
  <si>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</si>
  <si>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</si>
  <si>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</si>
  <si>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</si>
  <si>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</si>
  <si>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</si>
  <si>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</si>
  <si>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</si>
  <si>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</si>
  <si>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</si>
  <si>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</si>
  <si>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</si>
  <si>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</si>
  <si>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</si>
  <si>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</si>
  <si>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</si>
  <si>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</si>
  <si>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</si>
  <si>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</si>
  <si>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</si>
  <si>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</si>
  <si>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</si>
  <si>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</si>
  <si>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</si>
  <si>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</si>
  <si>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</si>
  <si>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</si>
  <si>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</si>
  <si>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</si>
  <si>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</si>
  <si>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</si>
  <si>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</si>
  <si>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</si>
  <si>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</si>
  <si>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</si>
  <si>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</si>
  <si>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</si>
  <si>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</si>
  <si>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</si>
  <si>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</si>
  <si>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</si>
  <si>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</si>
  <si>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</si>
  <si>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</si>
  <si>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</si>
  <si>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</si>
  <si>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</si>
  <si>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</si>
  <si>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</si>
  <si>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</si>
  <si>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</si>
  <si>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</si>
  <si>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</si>
  <si>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</si>
  <si>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</si>
  <si>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</si>
  <si>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</si>
  <si>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</si>
  <si>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</si>
  <si>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</si>
  <si>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</si>
  <si>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</si>
  <si>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</si>
  <si>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</si>
  <si>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</si>
  <si>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</si>
  <si>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</si>
  <si>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</si>
  <si>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</si>
  <si>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</si>
  <si>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</si>
  <si>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</si>
  <si>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</si>
  <si>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</si>
  <si>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</si>
  <si>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</si>
  <si>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</si>
  <si>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</si>
  <si>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</si>
  <si>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</si>
  <si>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</si>
  <si>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</si>
  <si>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</si>
  <si>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</si>
  <si>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</si>
  <si>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</si>
  <si>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</si>
  <si>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</si>
  <si>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</si>
  <si>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</si>
  <si>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</si>
  <si>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</si>
  <si>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</si>
  <si>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</si>
  <si>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</si>
  <si>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</si>
  <si>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</si>
  <si>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</si>
  <si>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</si>
  <si>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</si>
  <si>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</si>
  <si>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</si>
  <si>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</si>
  <si>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</si>
  <si>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</si>
  <si>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</si>
  <si>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</si>
  <si>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</si>
  <si>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</si>
  <si>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</si>
  <si>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</si>
  <si>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</si>
  <si>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</si>
  <si>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</si>
  <si>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</si>
  <si>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</si>
  <si>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</si>
  <si>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</si>
  <si>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</si>
  <si>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</si>
  <si>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</si>
  <si>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</si>
  <si>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</si>
  <si>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</si>
  <si>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</si>
  <si>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</si>
  <si>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</si>
  <si>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</si>
  <si>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</si>
  <si>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</si>
  <si>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</si>
  <si>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</si>
  <si>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</si>
  <si>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</si>
  <si>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</si>
  <si>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</si>
  <si>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</si>
  <si>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</si>
  <si>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</si>
  <si>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</si>
  <si>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</si>
  <si>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</si>
  <si>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</si>
  <si>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</si>
  <si>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</si>
  <si>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</si>
  <si>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</si>
  <si>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</si>
  <si>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</si>
  <si>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</si>
  <si>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</si>
  <si>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</si>
  <si>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</si>
  <si>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</si>
  <si>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</si>
  <si>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</si>
  <si>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</si>
  <si>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</si>
  <si>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</si>
  <si>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</si>
  <si>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</si>
  <si>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</si>
  <si>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</si>
  <si>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</si>
  <si>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</si>
  <si>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</si>
  <si>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</si>
  <si>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</si>
  <si>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</si>
  <si>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</si>
  <si>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</si>
  <si>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</si>
  <si>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</si>
  <si>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</si>
  <si>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</si>
  <si>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</si>
  <si>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</si>
  <si>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</si>
  <si>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</si>
  <si>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</si>
  <si>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</si>
  <si>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</si>
  <si>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</si>
  <si>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</si>
  <si>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</si>
  <si>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</si>
  <si>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</si>
  <si>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</si>
  <si>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</si>
  <si>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</si>
  <si>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</si>
  <si>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</si>
  <si>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</si>
  <si>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</si>
  <si>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</si>
  <si>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</si>
  <si>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</si>
  <si>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</si>
  <si>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</si>
  <si>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</si>
  <si>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</si>
  <si>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</si>
  <si>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</si>
  <si>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</si>
  <si>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</si>
  <si>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</si>
  <si>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</si>
  <si>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</si>
  <si>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</si>
  <si>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</si>
  <si>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</si>
  <si>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</si>
  <si>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</si>
  <si>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</si>
  <si>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</si>
  <si>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</si>
  <si>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</si>
  <si>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</si>
  <si>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</si>
  <si>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</si>
  <si>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</si>
  <si>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</si>
  <si>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</si>
  <si>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</si>
  <si>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</si>
  <si>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</si>
  <si>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</si>
  <si>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</si>
  <si>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</si>
  <si>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</si>
  <si>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</si>
  <si>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</si>
  <si>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</si>
  <si>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</si>
  <si>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</si>
  <si>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</si>
  <si>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</si>
  <si>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</si>
  <si>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</si>
  <si>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</si>
  <si>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</si>
  <si>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</si>
  <si>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</si>
  <si>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</si>
  <si>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</si>
  <si>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</si>
  <si>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</si>
  <si>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</si>
  <si>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</si>
  <si>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</si>
  <si>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</si>
  <si>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</si>
  <si>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</si>
  <si>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</si>
  <si>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</si>
  <si>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</si>
  <si>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</si>
  <si>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</si>
  <si>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</si>
  <si>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</si>
  <si>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</si>
  <si>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</si>
  <si>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</si>
  <si>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</si>
  <si>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</si>
  <si>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</si>
  <si>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</si>
  <si>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</si>
  <si>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</si>
  <si>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</si>
  <si>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</si>
  <si>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</si>
  <si>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</si>
  <si>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</si>
  <si>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</si>
  <si>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</si>
  <si>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</si>
  <si>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</si>
  <si>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</si>
  <si>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</si>
  <si>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</si>
  <si>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</si>
  <si>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</si>
  <si>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</si>
  <si>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</si>
  <si>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</si>
  <si>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</si>
  <si>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</si>
  <si>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</si>
  <si>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</si>
  <si>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</si>
  <si>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</si>
  <si>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</si>
  <si>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</si>
  <si>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</si>
  <si>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</si>
  <si>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</si>
  <si>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</si>
  <si>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</si>
  <si>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</si>
  <si>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</si>
  <si>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загальний фонд КПКВ 3506010 (під очікувану вартість на 2023 рік) лист№08-1/22-02-01/5.1/6942 від 05.10.2023 (довідка про зміни до кошторису №167 від 30.10.2023)</t>
  </si>
  <si>
    <t>загальний фонд КПКВ 3506010 (довідка про зміни до кошторису від 30.10.2023 №167)</t>
  </si>
  <si>
    <t xml:space="preserve">грн. (шістсот двадцять тисяч  гривень 00 коп.)                            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</si>
  <si>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</si>
  <si>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</si>
  <si>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</si>
  <si>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</si>
  <si>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</si>
  <si>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 xml:space="preserve">грн.(п'ятсот сімнадцять тисяч стосімдесят гривень70 коп.)                             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</si>
  <si>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</si>
  <si>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</si>
  <si>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</si>
  <si>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 (чотири тисяч івісімсот шістдесят вісім гривень 00 коп.)                           </t>
  </si>
  <si>
    <t xml:space="preserve">грн.(п'ятнадцять  мільйонів п'ятсот  двадцять п'ять   тисяч шістсот п'ядесят дві  гривні 07 коп.)                           </t>
  </si>
  <si>
    <t xml:space="preserve">грн.(дев'ять тисяч  вісімдесят шість гривень 57 коп.)                           </t>
  </si>
  <si>
    <t xml:space="preserve">загальний фонд КПКВ 3506010 (економія за виконання  договору)      </t>
  </si>
  <si>
    <t xml:space="preserve">загальний фонд КПКВ 3506010 (Довідка про зміни до кошторису від28.04.2023 №50) (економія за тендером)      </t>
  </si>
  <si>
    <t>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 ( 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сміття)</t>
  </si>
  <si>
    <t>Код ДК 021:2015 90510000-5 -Утилізація/видалення сміття та поводження зі сміття</t>
  </si>
  <si>
    <t xml:space="preserve">відкриті торги(з урахуванням собливостей) </t>
  </si>
  <si>
    <t xml:space="preserve">грн.(три  мільйонів шістдесят сім тисяч вісімсот п'ятдесят три гривні 10 коп.)                           </t>
  </si>
  <si>
    <t>Послуги з надання доступу до системи формування запиту на отримання  SSL сертифікату   EssentialSSL Wildcard за кодом ДК 021:2015 72590000-7 -Професійні послуги в комп'ютерній сфері (ДК 021:2015 72590000-7 -Професійні послуги у комп'ютерній сфері -Послуги з надання доступу до системи формування запиту на отримання  SSL сертифікату   EssentialSSL Wildcard)</t>
  </si>
  <si>
    <t>Код ДК 021:2015 72590000-7 -Професійні послуги у комп'ютерній сфері</t>
  </si>
  <si>
    <t xml:space="preserve">листопад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</si>
  <si>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потреба на 2024 рік</t>
    </r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</si>
  <si>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</si>
  <si>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</si>
  <si>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</si>
  <si>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</si>
  <si>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</si>
  <si>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>загальний фонд КПКВ 3506010 (економія після проведення процедури закупівлі) -184200грн</t>
  </si>
  <si>
    <t xml:space="preserve">грн (п'ять мільйонів чотириста вісімдесят п'ять тисяч вісімсот  гривень 00 коп.)                            </t>
  </si>
  <si>
    <t>загальний фонд КПКВ 3506010                                                                          (економія після проведення процедури закупівлі) -235800грн</t>
  </si>
  <si>
    <t xml:space="preserve">грн (один мільйон чотириста дев'яносто сім тисячі вісімсот  гривень 00 коп.)                            </t>
  </si>
  <si>
    <t>загальний фонд КПКВ 3506010                                        (економія після проведення процедури закупівлі) -3575грн</t>
  </si>
  <si>
    <t xml:space="preserve">грн (двісті тридцять три  тисячі п'ятсот сімдесят три гривні 00 коп.)                            </t>
  </si>
  <si>
    <t>Папір офісний  А 4 (Код ДК 021:2015  30197630-1-Папір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</si>
  <si>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</si>
  <si>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</si>
  <si>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</si>
  <si>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мільйона двісті дев'ятнадцять тисяч вісімсот двадцять три  гривні 60коп)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</si>
  <si>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</si>
  <si>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</si>
  <si>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 за кодом ДК 021:2015-72260000-5 Послуги, пов’язані з програмним забезпеченням .(Послуги, пов’язані з програмним забезпеченням  код ДК 021:2015 72260000-5-Ліцензії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Appliance))</t>
  </si>
  <si>
    <t xml:space="preserve">грн. (чотири мільйона п'ятсот сорок чотири тисячі чотириста дев'яносто шість гривень 00коп)                     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</si>
  <si>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</si>
  <si>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 за Кодом ДК 021:2015-72260000-5 Послуги, пов’язані з програмним забезпеченням (Послуги, пов’язані з програмним забезпеченням код ДК 021:2015  72260000-5-Ліцензії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відеоконференцзв’язку)  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</si>
  <si>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</t>
    </r>
  </si>
  <si>
    <r>
      <t>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</t>
    </r>
  </si>
  <si>
    <r>
      <t xml:space="preserve">агальний фонд КПКВ 3506010    </t>
    </r>
    <r>
      <rPr>
        <b/>
        <sz val="10"/>
        <color indexed="8"/>
        <rFont val="Times New Roman"/>
        <family val="1"/>
        <charset val="204"/>
      </rPr>
      <t>(закупівля під очікувану вартість )</t>
    </r>
    <r>
      <rPr>
        <sz val="10"/>
        <color indexed="8"/>
        <rFont val="Times New Roman"/>
        <family val="1"/>
        <charset val="204"/>
      </rPr>
      <t xml:space="preserve"> лист до МФУ від09.11.2023   №08-1/22-02-01/5.1/7768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</si>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</sst>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09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71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top" wrapText="1"/>
    </xf>
    <xf numFmtId="49" fontId="55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2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 wrapText="1"/>
    </xf>
    <xf numFmtId="0" fontId="32" fillId="0" borderId="11" xfId="0" applyFont="1" applyBorder="1" applyAlignment="1">
      <alignment horizontal="left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4"/>
  <sheetViews>
    <sheetView tabSelected="1" view="pageBreakPreview" zoomScaleSheetLayoutView="100" workbookViewId="0">
      <selection activeCell="H5" sqref="H5"/>
    </sheetView>
  </sheetViews>
  <sheetFormatPr defaultRowHeight="15"/>
  <cols>
    <col min="1" max="1" width="45.5703125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78" t="s">
        <v>540</v>
      </c>
      <c r="B1" s="779"/>
      <c r="C1" s="779"/>
      <c r="D1" s="779"/>
      <c r="E1" s="779"/>
      <c r="F1" s="779"/>
      <c r="G1" s="780"/>
    </row>
    <row r="2" spans="1:10" ht="20.25">
      <c r="A2" s="781" t="s">
        <v>474</v>
      </c>
      <c r="B2" s="782"/>
      <c r="C2" s="782"/>
      <c r="D2" s="782"/>
      <c r="E2" s="782"/>
      <c r="F2" s="782"/>
      <c r="G2" s="435">
        <v>40</v>
      </c>
    </row>
    <row r="3" spans="1:10" ht="18.75">
      <c r="A3" s="783" t="s">
        <v>395</v>
      </c>
      <c r="B3" s="784"/>
      <c r="C3" s="784"/>
      <c r="D3" s="784"/>
      <c r="E3" s="784"/>
      <c r="F3" s="784"/>
      <c r="G3" s="785"/>
    </row>
    <row r="4" spans="1:10" ht="18.75">
      <c r="A4" s="337"/>
      <c r="B4" s="784" t="s">
        <v>0</v>
      </c>
      <c r="C4" s="784"/>
      <c r="D4" s="784"/>
      <c r="E4" s="784"/>
      <c r="F4" s="338"/>
      <c r="G4" s="339"/>
    </row>
    <row r="5" spans="1:10" ht="20.25" thickBot="1">
      <c r="A5" s="786" t="s">
        <v>396</v>
      </c>
      <c r="B5" s="787"/>
      <c r="C5" s="787"/>
      <c r="D5" s="787"/>
      <c r="E5" s="787"/>
      <c r="F5" s="787"/>
      <c r="G5" s="788"/>
      <c r="H5" s="250"/>
    </row>
    <row r="6" spans="1:10" ht="66" customHeight="1" thickBot="1">
      <c r="A6" s="430" t="s">
        <v>1</v>
      </c>
      <c r="B6" s="431" t="s">
        <v>491</v>
      </c>
      <c r="C6" s="431" t="s">
        <v>15</v>
      </c>
      <c r="D6" s="431" t="s">
        <v>2</v>
      </c>
      <c r="E6" s="431" t="s">
        <v>3</v>
      </c>
      <c r="F6" s="431" t="s">
        <v>4</v>
      </c>
      <c r="G6" s="432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766" t="s">
        <v>528</v>
      </c>
      <c r="B8" s="48" t="s">
        <v>449</v>
      </c>
      <c r="C8" s="323">
        <v>2271</v>
      </c>
      <c r="D8" s="229">
        <f>4165028+2000000</f>
        <v>6165028</v>
      </c>
      <c r="E8" s="555" t="s">
        <v>179</v>
      </c>
      <c r="F8" s="555" t="s">
        <v>482</v>
      </c>
      <c r="G8" s="597" t="s">
        <v>577</v>
      </c>
    </row>
    <row r="9" spans="1:10" ht="45.75" customHeight="1">
      <c r="A9" s="571"/>
      <c r="B9" s="48"/>
      <c r="C9" s="49"/>
      <c r="D9" s="44" t="s">
        <v>530</v>
      </c>
      <c r="E9" s="555"/>
      <c r="F9" s="555"/>
      <c r="G9" s="597"/>
    </row>
    <row r="10" spans="1:10" ht="39" customHeight="1">
      <c r="A10" s="570" t="s">
        <v>452</v>
      </c>
      <c r="B10" s="48"/>
      <c r="C10" s="49"/>
      <c r="D10" s="45">
        <f>857506+408981</f>
        <v>1266487</v>
      </c>
      <c r="E10" s="555"/>
      <c r="F10" s="555"/>
      <c r="G10" s="597"/>
    </row>
    <row r="11" spans="1:10" ht="60" customHeight="1">
      <c r="A11" s="766"/>
      <c r="B11" s="48"/>
      <c r="C11" s="49"/>
      <c r="D11" s="44" t="s">
        <v>531</v>
      </c>
      <c r="E11" s="555"/>
      <c r="F11" s="555"/>
      <c r="G11" s="597"/>
      <c r="I11" s="92"/>
      <c r="J11" s="92"/>
    </row>
    <row r="12" spans="1:10" ht="39" customHeight="1">
      <c r="A12" s="766" t="s">
        <v>453</v>
      </c>
      <c r="B12" s="48"/>
      <c r="C12" s="49"/>
      <c r="D12" s="45">
        <f>514504+408981</f>
        <v>923485</v>
      </c>
      <c r="E12" s="555"/>
      <c r="F12" s="555"/>
      <c r="G12" s="597"/>
      <c r="I12" s="92"/>
      <c r="J12" s="92"/>
    </row>
    <row r="13" spans="1:10" ht="46.5" customHeight="1">
      <c r="A13" s="571"/>
      <c r="B13" s="28"/>
      <c r="C13" s="50"/>
      <c r="D13" s="44" t="s">
        <v>532</v>
      </c>
      <c r="E13" s="554"/>
      <c r="F13" s="554"/>
      <c r="G13" s="598"/>
      <c r="H13" s="234"/>
      <c r="I13" s="9"/>
      <c r="J13" s="9"/>
    </row>
    <row r="14" spans="1:10" ht="53.25" hidden="1" customHeight="1">
      <c r="A14" s="570" t="s">
        <v>451</v>
      </c>
      <c r="B14" s="235" t="s">
        <v>449</v>
      </c>
      <c r="C14" s="236">
        <v>2271</v>
      </c>
      <c r="D14" s="237">
        <v>0</v>
      </c>
      <c r="E14" s="776" t="s">
        <v>112</v>
      </c>
      <c r="F14" s="791" t="s">
        <v>19</v>
      </c>
      <c r="G14" s="340" t="s">
        <v>57</v>
      </c>
    </row>
    <row r="15" spans="1:10" ht="39.75" hidden="1" customHeight="1">
      <c r="A15" s="571"/>
      <c r="B15" s="238"/>
      <c r="C15" s="239"/>
      <c r="D15" s="240" t="s">
        <v>381</v>
      </c>
      <c r="E15" s="791"/>
      <c r="F15" s="791"/>
      <c r="G15" s="341" t="s">
        <v>360</v>
      </c>
    </row>
    <row r="16" spans="1:10" ht="39.75" hidden="1" customHeight="1">
      <c r="A16" s="570" t="s">
        <v>452</v>
      </c>
      <c r="B16" s="238"/>
      <c r="C16" s="239"/>
      <c r="D16" s="237">
        <v>0</v>
      </c>
      <c r="E16" s="791"/>
      <c r="F16" s="791"/>
      <c r="G16" s="340" t="s">
        <v>57</v>
      </c>
    </row>
    <row r="17" spans="1:11" ht="39.75" hidden="1" customHeight="1">
      <c r="A17" s="766"/>
      <c r="B17" s="238"/>
      <c r="C17" s="239"/>
      <c r="D17" s="240" t="s">
        <v>382</v>
      </c>
      <c r="E17" s="791"/>
      <c r="F17" s="791"/>
      <c r="G17" s="341" t="s">
        <v>360</v>
      </c>
    </row>
    <row r="18" spans="1:11" ht="39.75" hidden="1" customHeight="1">
      <c r="A18" s="766" t="s">
        <v>454</v>
      </c>
      <c r="B18" s="238"/>
      <c r="C18" s="239"/>
      <c r="D18" s="237">
        <v>0</v>
      </c>
      <c r="E18" s="791"/>
      <c r="F18" s="791"/>
      <c r="G18" s="340" t="s">
        <v>57</v>
      </c>
    </row>
    <row r="19" spans="1:11" ht="37.5" hidden="1" customHeight="1">
      <c r="A19" s="571"/>
      <c r="B19" s="241"/>
      <c r="C19" s="242"/>
      <c r="D19" s="240" t="s">
        <v>382</v>
      </c>
      <c r="E19" s="777"/>
      <c r="F19" s="777"/>
      <c r="G19" s="341" t="s">
        <v>360</v>
      </c>
    </row>
    <row r="20" spans="1:11" ht="18.75">
      <c r="A20" s="342" t="s">
        <v>6</v>
      </c>
      <c r="B20" s="6"/>
      <c r="C20" s="4"/>
      <c r="D20" s="24">
        <f>D8+D10+D12+D14+D16+D18</f>
        <v>8355000</v>
      </c>
      <c r="E20" s="4"/>
      <c r="F20" s="4"/>
      <c r="G20" s="343"/>
      <c r="H20" s="47"/>
      <c r="J20" s="9"/>
    </row>
    <row r="21" spans="1:11" ht="57" customHeight="1">
      <c r="A21" s="570" t="s">
        <v>538</v>
      </c>
      <c r="B21" s="27" t="s">
        <v>450</v>
      </c>
      <c r="C21" s="792">
        <v>2272</v>
      </c>
      <c r="D21" s="163">
        <f>194410.56+95638.44</f>
        <v>290049</v>
      </c>
      <c r="E21" s="532" t="s">
        <v>179</v>
      </c>
      <c r="F21" s="553" t="s">
        <v>19</v>
      </c>
      <c r="G21" s="626" t="s">
        <v>575</v>
      </c>
    </row>
    <row r="22" spans="1:11" ht="27.75" customHeight="1">
      <c r="A22" s="571"/>
      <c r="B22" s="48"/>
      <c r="C22" s="793"/>
      <c r="D22" s="44" t="s">
        <v>481</v>
      </c>
      <c r="E22" s="533"/>
      <c r="F22" s="554"/>
      <c r="G22" s="598"/>
    </row>
    <row r="23" spans="1:11" ht="59.25" customHeight="1">
      <c r="A23" s="767" t="s">
        <v>539</v>
      </c>
      <c r="B23" s="611" t="s">
        <v>455</v>
      </c>
      <c r="C23" s="798">
        <v>2272</v>
      </c>
      <c r="D23" s="163">
        <f>192412.56+95638.44</f>
        <v>288051</v>
      </c>
      <c r="E23" s="532" t="s">
        <v>179</v>
      </c>
      <c r="F23" s="532" t="s">
        <v>19</v>
      </c>
      <c r="G23" s="550" t="s">
        <v>52</v>
      </c>
    </row>
    <row r="24" spans="1:11" ht="35.25" customHeight="1">
      <c r="A24" s="768"/>
      <c r="B24" s="612"/>
      <c r="C24" s="799"/>
      <c r="D24" s="243" t="s">
        <v>376</v>
      </c>
      <c r="E24" s="533"/>
      <c r="F24" s="533"/>
      <c r="G24" s="547"/>
      <c r="H24" s="9"/>
      <c r="J24" s="9"/>
    </row>
    <row r="25" spans="1:11" ht="48" hidden="1" customHeight="1">
      <c r="A25" s="767" t="s">
        <v>456</v>
      </c>
      <c r="B25" s="235" t="s">
        <v>450</v>
      </c>
      <c r="C25" s="774">
        <v>2272</v>
      </c>
      <c r="D25" s="237">
        <v>0</v>
      </c>
      <c r="E25" s="776" t="s">
        <v>112</v>
      </c>
      <c r="F25" s="776" t="s">
        <v>24</v>
      </c>
      <c r="G25" s="789" t="s">
        <v>378</v>
      </c>
    </row>
    <row r="26" spans="1:11" ht="48" hidden="1" customHeight="1">
      <c r="A26" s="768"/>
      <c r="B26" s="238"/>
      <c r="C26" s="775"/>
      <c r="D26" s="240" t="s">
        <v>377</v>
      </c>
      <c r="E26" s="777"/>
      <c r="F26" s="777"/>
      <c r="G26" s="790"/>
    </row>
    <row r="27" spans="1:11" ht="61.5" hidden="1" customHeight="1">
      <c r="A27" s="570" t="s">
        <v>458</v>
      </c>
      <c r="B27" s="235" t="s">
        <v>457</v>
      </c>
      <c r="C27" s="774">
        <v>2272</v>
      </c>
      <c r="D27" s="237">
        <v>0</v>
      </c>
      <c r="E27" s="776" t="s">
        <v>55</v>
      </c>
      <c r="F27" s="776" t="s">
        <v>24</v>
      </c>
      <c r="G27" s="789" t="s">
        <v>379</v>
      </c>
    </row>
    <row r="28" spans="1:11" ht="51" hidden="1" customHeight="1">
      <c r="A28" s="571"/>
      <c r="B28" s="241"/>
      <c r="C28" s="775"/>
      <c r="D28" s="240" t="s">
        <v>380</v>
      </c>
      <c r="E28" s="777"/>
      <c r="F28" s="777"/>
      <c r="G28" s="790"/>
    </row>
    <row r="29" spans="1:11" ht="29.25" customHeight="1">
      <c r="A29" s="344" t="s">
        <v>7</v>
      </c>
      <c r="B29" s="25"/>
      <c r="C29" s="25"/>
      <c r="D29" s="26">
        <f>D21+D23+D25+D27</f>
        <v>578100</v>
      </c>
      <c r="E29" s="25"/>
      <c r="F29" s="25"/>
      <c r="G29" s="345"/>
      <c r="H29" s="47"/>
    </row>
    <row r="30" spans="1:11" ht="41.25" customHeight="1">
      <c r="A30" s="570" t="s">
        <v>477</v>
      </c>
      <c r="B30" s="13" t="s">
        <v>459</v>
      </c>
      <c r="C30" s="497">
        <v>2273</v>
      </c>
      <c r="D30" s="145">
        <f>8013900-6249.19-507847.13</f>
        <v>7499803.6799999997</v>
      </c>
      <c r="E30" s="488" t="s">
        <v>483</v>
      </c>
      <c r="F30" s="492" t="s">
        <v>475</v>
      </c>
      <c r="G30" s="572" t="s">
        <v>572</v>
      </c>
      <c r="H30" s="47"/>
      <c r="K30" s="9"/>
    </row>
    <row r="31" spans="1:11" ht="57.75" customHeight="1">
      <c r="A31" s="571"/>
      <c r="B31" s="14"/>
      <c r="C31" s="498"/>
      <c r="D31" s="44" t="s">
        <v>667</v>
      </c>
      <c r="E31" s="495"/>
      <c r="F31" s="496"/>
      <c r="G31" s="573"/>
      <c r="H31" s="47"/>
      <c r="K31" s="9"/>
    </row>
    <row r="32" spans="1:11" ht="57.75" customHeight="1">
      <c r="A32" s="570" t="s">
        <v>477</v>
      </c>
      <c r="B32" s="13" t="s">
        <v>459</v>
      </c>
      <c r="C32" s="497">
        <v>2273</v>
      </c>
      <c r="D32" s="145">
        <v>10729995.300000001</v>
      </c>
      <c r="E32" s="488" t="s">
        <v>483</v>
      </c>
      <c r="F32" s="492" t="s">
        <v>673</v>
      </c>
      <c r="G32" s="572" t="s">
        <v>674</v>
      </c>
      <c r="H32" s="47"/>
      <c r="K32" s="9"/>
    </row>
    <row r="33" spans="1:11" ht="57.75" customHeight="1">
      <c r="A33" s="571"/>
      <c r="B33" s="14"/>
      <c r="C33" s="498"/>
      <c r="D33" s="44" t="s">
        <v>675</v>
      </c>
      <c r="E33" s="14" t="s">
        <v>639</v>
      </c>
      <c r="F33" s="496"/>
      <c r="G33" s="573"/>
      <c r="H33" s="47"/>
      <c r="K33" s="9"/>
    </row>
    <row r="34" spans="1:11" ht="123" customHeight="1">
      <c r="A34" s="576" t="s">
        <v>637</v>
      </c>
      <c r="B34" s="487" t="s">
        <v>638</v>
      </c>
      <c r="C34" s="498">
        <v>2273</v>
      </c>
      <c r="D34" s="143">
        <f>507847.13+1242300</f>
        <v>1750147.13</v>
      </c>
      <c r="E34" s="487" t="s">
        <v>622</v>
      </c>
      <c r="F34" s="493" t="s">
        <v>272</v>
      </c>
      <c r="G34" s="490" t="s">
        <v>666</v>
      </c>
      <c r="H34" s="47"/>
      <c r="K34" s="9"/>
    </row>
    <row r="35" spans="1:11" ht="60.75" customHeight="1" thickBot="1">
      <c r="A35" s="657"/>
      <c r="B35" s="487"/>
      <c r="C35" s="498"/>
      <c r="D35" s="44" t="s">
        <v>641</v>
      </c>
      <c r="E35" s="23" t="s">
        <v>639</v>
      </c>
      <c r="F35" s="493"/>
      <c r="G35" s="490"/>
      <c r="H35" s="47"/>
      <c r="K35" s="9"/>
    </row>
    <row r="36" spans="1:11" ht="44.25" hidden="1" customHeight="1">
      <c r="A36" s="766" t="s">
        <v>462</v>
      </c>
      <c r="B36" s="23"/>
      <c r="C36" s="498"/>
      <c r="D36" s="109">
        <v>0</v>
      </c>
      <c r="E36" s="487"/>
      <c r="F36" s="493"/>
      <c r="G36" s="490"/>
      <c r="H36" s="47"/>
      <c r="K36" s="9"/>
    </row>
    <row r="37" spans="1:11" ht="43.5" hidden="1" customHeight="1">
      <c r="A37" s="571"/>
      <c r="B37" s="14"/>
      <c r="C37" s="499"/>
      <c r="D37" s="44" t="s">
        <v>400</v>
      </c>
      <c r="E37" s="487"/>
      <c r="F37" s="493"/>
      <c r="G37" s="490"/>
      <c r="H37" s="47"/>
      <c r="K37" s="9"/>
    </row>
    <row r="38" spans="1:11" ht="58.5" hidden="1" customHeight="1">
      <c r="A38" s="570" t="s">
        <v>464</v>
      </c>
      <c r="B38" s="288" t="s">
        <v>463</v>
      </c>
      <c r="C38" s="335">
        <v>2273</v>
      </c>
      <c r="D38" s="143">
        <v>0</v>
      </c>
      <c r="E38" s="487"/>
      <c r="F38" s="493"/>
      <c r="G38" s="490"/>
      <c r="H38" s="47"/>
      <c r="K38" s="9"/>
    </row>
    <row r="39" spans="1:11" ht="42" hidden="1" customHeight="1" thickBot="1">
      <c r="A39" s="806"/>
      <c r="B39" s="165"/>
      <c r="C39" s="248"/>
      <c r="D39" s="44" t="s">
        <v>401</v>
      </c>
      <c r="E39" s="489"/>
      <c r="F39" s="494"/>
      <c r="G39" s="491"/>
      <c r="H39" s="47">
        <v>8013900</v>
      </c>
      <c r="I39" s="9">
        <f>D30+D34+D36+D38</f>
        <v>9249950.8099999987</v>
      </c>
      <c r="J39" s="9">
        <f>H39-I39</f>
        <v>-1236050.8099999987</v>
      </c>
      <c r="K39" s="9"/>
    </row>
    <row r="40" spans="1:11" ht="56.25" hidden="1" customHeight="1">
      <c r="A40" s="794" t="s">
        <v>460</v>
      </c>
      <c r="B40" s="769" t="s">
        <v>465</v>
      </c>
      <c r="C40" s="173">
        <v>2273</v>
      </c>
      <c r="D40" s="174">
        <v>0</v>
      </c>
      <c r="E40" s="772" t="s">
        <v>81</v>
      </c>
      <c r="F40" s="170" t="s">
        <v>476</v>
      </c>
      <c r="G40" s="247" t="s">
        <v>52</v>
      </c>
      <c r="H40" s="47"/>
      <c r="K40" s="9"/>
    </row>
    <row r="41" spans="1:11" ht="38.25" hidden="1" customHeight="1">
      <c r="A41" s="797"/>
      <c r="B41" s="770"/>
      <c r="C41" s="172"/>
      <c r="D41" s="167" t="s">
        <v>402</v>
      </c>
      <c r="E41" s="772"/>
      <c r="F41" s="169"/>
      <c r="G41" s="175" t="s">
        <v>358</v>
      </c>
      <c r="H41" s="47"/>
      <c r="K41" s="9"/>
    </row>
    <row r="42" spans="1:11" ht="54.75" hidden="1" customHeight="1">
      <c r="A42" s="794" t="s">
        <v>461</v>
      </c>
      <c r="B42" s="770"/>
      <c r="C42" s="171">
        <v>2273</v>
      </c>
      <c r="D42" s="168">
        <v>0</v>
      </c>
      <c r="E42" s="772"/>
      <c r="F42" s="166" t="s">
        <v>476</v>
      </c>
      <c r="G42" s="196" t="s">
        <v>52</v>
      </c>
      <c r="H42" s="47"/>
      <c r="K42" s="9"/>
    </row>
    <row r="43" spans="1:11" ht="36.75" hidden="1" customHeight="1">
      <c r="A43" s="796"/>
      <c r="B43" s="770"/>
      <c r="C43" s="172"/>
      <c r="D43" s="167" t="s">
        <v>403</v>
      </c>
      <c r="E43" s="772"/>
      <c r="F43" s="169"/>
      <c r="G43" s="175"/>
      <c r="H43" s="47"/>
      <c r="K43" s="9"/>
    </row>
    <row r="44" spans="1:11" ht="54" hidden="1" customHeight="1">
      <c r="A44" s="796" t="s">
        <v>462</v>
      </c>
      <c r="B44" s="770"/>
      <c r="C44" s="171"/>
      <c r="D44" s="168">
        <v>0</v>
      </c>
      <c r="E44" s="772"/>
      <c r="F44" s="166" t="s">
        <v>24</v>
      </c>
      <c r="G44" s="196" t="s">
        <v>52</v>
      </c>
      <c r="H44" s="47"/>
      <c r="K44" s="9"/>
    </row>
    <row r="45" spans="1:11" ht="31.5" hidden="1" customHeight="1">
      <c r="A45" s="797"/>
      <c r="B45" s="770"/>
      <c r="C45" s="172">
        <v>2273</v>
      </c>
      <c r="D45" s="167" t="s">
        <v>404</v>
      </c>
      <c r="E45" s="772"/>
      <c r="F45" s="169"/>
      <c r="G45" s="175"/>
      <c r="H45" s="47"/>
      <c r="K45" s="9"/>
    </row>
    <row r="46" spans="1:11" ht="65.25" hidden="1" customHeight="1">
      <c r="A46" s="794" t="s">
        <v>464</v>
      </c>
      <c r="B46" s="770"/>
      <c r="C46" s="173">
        <v>2273</v>
      </c>
      <c r="D46" s="174">
        <v>0</v>
      </c>
      <c r="E46" s="772"/>
      <c r="F46" s="170" t="s">
        <v>24</v>
      </c>
      <c r="G46" s="196" t="s">
        <v>52</v>
      </c>
      <c r="H46" s="47"/>
      <c r="K46" s="9"/>
    </row>
    <row r="47" spans="1:11" ht="33" hidden="1" customHeight="1" thickBot="1">
      <c r="A47" s="795"/>
      <c r="B47" s="771"/>
      <c r="C47" s="176"/>
      <c r="D47" s="177" t="s">
        <v>405</v>
      </c>
      <c r="E47" s="773"/>
      <c r="F47" s="178"/>
      <c r="G47" s="179"/>
      <c r="H47" s="47">
        <f>D40+D42+D44+D46</f>
        <v>0</v>
      </c>
      <c r="I47" t="s">
        <v>397</v>
      </c>
      <c r="K47" s="9"/>
    </row>
    <row r="48" spans="1:11" ht="54.75" customHeight="1">
      <c r="A48" s="804" t="s">
        <v>467</v>
      </c>
      <c r="B48" s="759" t="s">
        <v>466</v>
      </c>
      <c r="C48" s="464">
        <v>2273</v>
      </c>
      <c r="D48" s="213">
        <v>6249.19</v>
      </c>
      <c r="E48" s="762" t="s">
        <v>112</v>
      </c>
      <c r="F48" s="460" t="s">
        <v>26</v>
      </c>
      <c r="G48" s="465" t="s">
        <v>576</v>
      </c>
      <c r="H48" s="47"/>
      <c r="K48" s="9"/>
    </row>
    <row r="49" spans="1:11" ht="48" customHeight="1" thickBot="1">
      <c r="A49" s="805"/>
      <c r="B49" s="760"/>
      <c r="C49" s="461"/>
      <c r="D49" s="214" t="s">
        <v>574</v>
      </c>
      <c r="E49" s="554"/>
      <c r="F49" s="458"/>
      <c r="G49" s="468" t="s">
        <v>573</v>
      </c>
      <c r="H49" s="47"/>
      <c r="K49" s="9"/>
    </row>
    <row r="50" spans="1:11" ht="44.25" hidden="1" customHeight="1">
      <c r="A50" s="800" t="s">
        <v>468</v>
      </c>
      <c r="B50" s="760"/>
      <c r="C50" s="807">
        <v>2273</v>
      </c>
      <c r="D50" s="215">
        <v>0</v>
      </c>
      <c r="E50" s="762" t="s">
        <v>112</v>
      </c>
      <c r="F50" s="553" t="s">
        <v>24</v>
      </c>
      <c r="G50" s="626" t="s">
        <v>52</v>
      </c>
      <c r="H50" s="47"/>
      <c r="K50" s="9"/>
    </row>
    <row r="51" spans="1:11" ht="35.25" hidden="1" customHeight="1" thickBot="1">
      <c r="A51" s="801"/>
      <c r="B51" s="760"/>
      <c r="C51" s="808"/>
      <c r="D51" s="214" t="s">
        <v>398</v>
      </c>
      <c r="E51" s="554"/>
      <c r="F51" s="554"/>
      <c r="G51" s="598"/>
      <c r="H51" s="47"/>
      <c r="K51" s="9"/>
    </row>
    <row r="52" spans="1:11" ht="38.25" hidden="1" customHeight="1">
      <c r="A52" s="658" t="s">
        <v>469</v>
      </c>
      <c r="B52" s="760"/>
      <c r="C52" s="461">
        <v>2273</v>
      </c>
      <c r="D52" s="216">
        <v>0</v>
      </c>
      <c r="E52" s="762" t="s">
        <v>112</v>
      </c>
      <c r="F52" s="458" t="s">
        <v>24</v>
      </c>
      <c r="G52" s="459" t="s">
        <v>52</v>
      </c>
      <c r="H52" s="47"/>
      <c r="K52" s="9"/>
    </row>
    <row r="53" spans="1:11" ht="34.5" hidden="1" customHeight="1">
      <c r="A53" s="659"/>
      <c r="B53" s="760"/>
      <c r="C53" s="461"/>
      <c r="D53" s="44" t="s">
        <v>399</v>
      </c>
      <c r="E53" s="554"/>
      <c r="F53" s="458"/>
      <c r="G53" s="459"/>
      <c r="H53" s="47"/>
      <c r="K53" s="9"/>
    </row>
    <row r="54" spans="1:11" ht="25.5" hidden="1" customHeight="1">
      <c r="A54" s="662" t="s">
        <v>383</v>
      </c>
      <c r="B54" s="760"/>
      <c r="C54" s="461">
        <v>2273</v>
      </c>
      <c r="D54" s="164">
        <v>0</v>
      </c>
      <c r="E54" s="555" t="s">
        <v>384</v>
      </c>
      <c r="F54" s="458" t="s">
        <v>24</v>
      </c>
      <c r="G54" s="459" t="s">
        <v>52</v>
      </c>
      <c r="H54" s="47"/>
      <c r="K54" s="9"/>
    </row>
    <row r="55" spans="1:11" ht="41.25" hidden="1" customHeight="1" thickBot="1">
      <c r="A55" s="663"/>
      <c r="B55" s="761"/>
      <c r="C55" s="466"/>
      <c r="D55" s="467" t="s">
        <v>386</v>
      </c>
      <c r="E55" s="763"/>
      <c r="F55" s="462"/>
      <c r="G55" s="463"/>
      <c r="H55" s="47"/>
      <c r="K55" s="9"/>
    </row>
    <row r="56" spans="1:11" ht="19.5" thickBot="1">
      <c r="A56" s="182" t="s">
        <v>8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hidden="1" customHeight="1">
      <c r="A57" s="660" t="s">
        <v>492</v>
      </c>
      <c r="B57" s="202" t="s">
        <v>470</v>
      </c>
      <c r="C57" s="754">
        <v>2274</v>
      </c>
      <c r="D57" s="205">
        <f>1242300-1242300</f>
        <v>0</v>
      </c>
      <c r="E57" s="683" t="s">
        <v>487</v>
      </c>
      <c r="F57" s="756" t="s">
        <v>116</v>
      </c>
      <c r="G57" s="757" t="s">
        <v>664</v>
      </c>
    </row>
    <row r="58" spans="1:11" ht="58.5" hidden="1" customHeight="1">
      <c r="A58" s="614"/>
      <c r="B58" s="28"/>
      <c r="C58" s="755"/>
      <c r="D58" s="333" t="s">
        <v>665</v>
      </c>
      <c r="E58" s="540"/>
      <c r="F58" s="713"/>
      <c r="G58" s="758"/>
    </row>
    <row r="59" spans="1:11" ht="32.25" hidden="1" customHeight="1" thickBot="1">
      <c r="A59" s="206" t="s">
        <v>54</v>
      </c>
      <c r="B59" s="193"/>
      <c r="C59" s="194"/>
      <c r="D59" s="207">
        <f>D57</f>
        <v>0</v>
      </c>
      <c r="E59" s="194"/>
      <c r="F59" s="194"/>
      <c r="G59" s="195"/>
      <c r="H59" s="47">
        <f>D59</f>
        <v>0</v>
      </c>
    </row>
    <row r="60" spans="1:11" ht="28.5" customHeight="1">
      <c r="A60" s="660" t="s">
        <v>541</v>
      </c>
      <c r="B60" s="752" t="s">
        <v>471</v>
      </c>
      <c r="C60" s="764">
        <v>2275</v>
      </c>
      <c r="D60" s="69">
        <v>124900</v>
      </c>
      <c r="E60" s="744" t="s">
        <v>486</v>
      </c>
      <c r="F60" s="560" t="s">
        <v>19</v>
      </c>
      <c r="G60" s="564" t="s">
        <v>52</v>
      </c>
      <c r="H60" s="47"/>
    </row>
    <row r="61" spans="1:11" ht="54.75" customHeight="1" thickBot="1">
      <c r="A61" s="614"/>
      <c r="B61" s="753"/>
      <c r="C61" s="765"/>
      <c r="D61" s="39" t="s">
        <v>485</v>
      </c>
      <c r="E61" s="745"/>
      <c r="F61" s="561"/>
      <c r="G61" s="565"/>
      <c r="H61" s="47"/>
    </row>
    <row r="62" spans="1:11" ht="27" customHeight="1">
      <c r="A62" s="613" t="s">
        <v>484</v>
      </c>
      <c r="B62" s="752" t="s">
        <v>493</v>
      </c>
      <c r="C62" s="68"/>
      <c r="D62" s="251">
        <f>10441100-858100</f>
        <v>9583000</v>
      </c>
      <c r="E62" s="744" t="s">
        <v>486</v>
      </c>
      <c r="F62" s="560" t="s">
        <v>116</v>
      </c>
      <c r="G62" s="564" t="s">
        <v>619</v>
      </c>
      <c r="H62" s="47"/>
    </row>
    <row r="63" spans="1:11" ht="43.5" customHeight="1" thickBot="1">
      <c r="A63" s="661"/>
      <c r="B63" s="753"/>
      <c r="C63" s="70">
        <v>2275</v>
      </c>
      <c r="D63" s="39" t="s">
        <v>613</v>
      </c>
      <c r="E63" s="745"/>
      <c r="F63" s="561"/>
      <c r="G63" s="565"/>
      <c r="H63" s="47"/>
    </row>
    <row r="64" spans="1:11" ht="26.25" thickBot="1">
      <c r="A64" s="187" t="s">
        <v>95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657" t="s">
        <v>140</v>
      </c>
      <c r="B65" s="23" t="s">
        <v>18</v>
      </c>
      <c r="C65" s="628">
        <v>2210</v>
      </c>
      <c r="D65" s="54">
        <v>0</v>
      </c>
      <c r="E65" s="555" t="s">
        <v>11</v>
      </c>
      <c r="F65" s="636" t="s">
        <v>24</v>
      </c>
      <c r="G65" s="596" t="s">
        <v>52</v>
      </c>
    </row>
    <row r="66" spans="1:8" ht="28.5" hidden="1" customHeight="1">
      <c r="A66" s="577"/>
      <c r="B66" s="14"/>
      <c r="C66" s="600"/>
      <c r="D66" s="41" t="s">
        <v>250</v>
      </c>
      <c r="E66" s="554"/>
      <c r="F66" s="591"/>
      <c r="G66" s="563"/>
    </row>
    <row r="67" spans="1:8" ht="40.5" hidden="1" customHeight="1">
      <c r="A67" s="576" t="s">
        <v>129</v>
      </c>
      <c r="B67" s="13" t="s">
        <v>78</v>
      </c>
      <c r="C67" s="599">
        <v>2210</v>
      </c>
      <c r="D67" s="61">
        <v>0</v>
      </c>
      <c r="E67" s="555" t="s">
        <v>11</v>
      </c>
      <c r="F67" s="590" t="s">
        <v>24</v>
      </c>
      <c r="G67" s="562" t="s">
        <v>57</v>
      </c>
    </row>
    <row r="68" spans="1:8" ht="36.75" hidden="1" customHeight="1">
      <c r="A68" s="577"/>
      <c r="B68" s="14"/>
      <c r="C68" s="600"/>
      <c r="D68" s="12" t="s">
        <v>251</v>
      </c>
      <c r="E68" s="554"/>
      <c r="F68" s="591"/>
      <c r="G68" s="563"/>
    </row>
    <row r="69" spans="1:8" ht="24.75" hidden="1" customHeight="1">
      <c r="A69" s="346" t="s">
        <v>128</v>
      </c>
      <c r="B69" s="13" t="s">
        <v>78</v>
      </c>
      <c r="C69" s="323">
        <v>2210</v>
      </c>
      <c r="D69" s="61">
        <v>0</v>
      </c>
      <c r="E69" s="555" t="s">
        <v>11</v>
      </c>
      <c r="F69" s="590" t="s">
        <v>26</v>
      </c>
      <c r="G69" s="562" t="s">
        <v>57</v>
      </c>
    </row>
    <row r="70" spans="1:8" ht="30" hidden="1" customHeight="1">
      <c r="A70" s="346"/>
      <c r="B70" s="14"/>
      <c r="C70" s="323"/>
      <c r="D70" s="12" t="s">
        <v>252</v>
      </c>
      <c r="E70" s="554"/>
      <c r="F70" s="591"/>
      <c r="G70" s="563"/>
      <c r="H70" s="92"/>
    </row>
    <row r="71" spans="1:8" ht="30.75" hidden="1" customHeight="1">
      <c r="A71" s="576" t="s">
        <v>122</v>
      </c>
      <c r="B71" s="58" t="s">
        <v>234</v>
      </c>
      <c r="C71" s="292">
        <v>2210</v>
      </c>
      <c r="D71" s="80">
        <v>0</v>
      </c>
      <c r="E71" s="555" t="s">
        <v>11</v>
      </c>
      <c r="F71" s="590" t="s">
        <v>24</v>
      </c>
      <c r="G71" s="562" t="s">
        <v>52</v>
      </c>
    </row>
    <row r="72" spans="1:8" ht="37.5" hidden="1" customHeight="1">
      <c r="A72" s="577"/>
      <c r="B72" s="14"/>
      <c r="C72" s="293"/>
      <c r="D72" s="20" t="s">
        <v>124</v>
      </c>
      <c r="E72" s="554"/>
      <c r="F72" s="591"/>
      <c r="G72" s="563"/>
    </row>
    <row r="73" spans="1:8" ht="26.25" hidden="1" customHeight="1">
      <c r="A73" s="347" t="s">
        <v>53</v>
      </c>
      <c r="B73" s="276" t="s">
        <v>51</v>
      </c>
      <c r="C73" s="278">
        <v>2210</v>
      </c>
      <c r="D73" s="56">
        <v>0</v>
      </c>
      <c r="E73" s="590" t="s">
        <v>11</v>
      </c>
      <c r="F73" s="294" t="s">
        <v>24</v>
      </c>
      <c r="G73" s="274" t="s">
        <v>52</v>
      </c>
    </row>
    <row r="74" spans="1:8" ht="27" hidden="1" customHeight="1">
      <c r="A74" s="348"/>
      <c r="B74" s="277"/>
      <c r="C74" s="279"/>
      <c r="D74" s="55" t="s">
        <v>237</v>
      </c>
      <c r="E74" s="591"/>
      <c r="F74" s="295"/>
      <c r="G74" s="275"/>
      <c r="H74" s="92"/>
    </row>
    <row r="75" spans="1:8" ht="25.5" hidden="1" customHeight="1">
      <c r="A75" s="347" t="s">
        <v>173</v>
      </c>
      <c r="B75" s="63" t="s">
        <v>86</v>
      </c>
      <c r="C75" s="278">
        <v>2210</v>
      </c>
      <c r="D75" s="56">
        <v>0</v>
      </c>
      <c r="E75" s="590" t="s">
        <v>171</v>
      </c>
      <c r="F75" s="294" t="s">
        <v>117</v>
      </c>
      <c r="G75" s="274" t="s">
        <v>52</v>
      </c>
      <c r="H75" s="92"/>
    </row>
    <row r="76" spans="1:8" ht="25.5" hidden="1" customHeight="1">
      <c r="A76" s="348"/>
      <c r="B76" s="277"/>
      <c r="C76" s="279"/>
      <c r="D76" s="55" t="s">
        <v>172</v>
      </c>
      <c r="E76" s="591"/>
      <c r="F76" s="295"/>
      <c r="G76" s="275"/>
      <c r="H76" s="92"/>
    </row>
    <row r="77" spans="1:8" ht="25.5" hidden="1" customHeight="1">
      <c r="A77" s="347" t="s">
        <v>175</v>
      </c>
      <c r="B77" s="63" t="s">
        <v>174</v>
      </c>
      <c r="C77" s="278">
        <v>2210</v>
      </c>
      <c r="D77" s="56">
        <v>0</v>
      </c>
      <c r="E77" s="590" t="s">
        <v>179</v>
      </c>
      <c r="F77" s="294" t="s">
        <v>117</v>
      </c>
      <c r="G77" s="274" t="s">
        <v>52</v>
      </c>
      <c r="H77" s="92"/>
    </row>
    <row r="78" spans="1:8" ht="25.5" hidden="1" customHeight="1">
      <c r="A78" s="348"/>
      <c r="B78" s="277"/>
      <c r="C78" s="279"/>
      <c r="D78" s="55" t="s">
        <v>262</v>
      </c>
      <c r="E78" s="591"/>
      <c r="F78" s="295"/>
      <c r="G78" s="275"/>
      <c r="H78" s="92"/>
    </row>
    <row r="79" spans="1:8" ht="25.5" hidden="1" customHeight="1">
      <c r="A79" s="347"/>
      <c r="B79" s="63" t="s">
        <v>176</v>
      </c>
      <c r="C79" s="278">
        <v>2210</v>
      </c>
      <c r="D79" s="56">
        <v>0</v>
      </c>
      <c r="E79" s="590" t="s">
        <v>179</v>
      </c>
      <c r="F79" s="294" t="s">
        <v>117</v>
      </c>
      <c r="G79" s="274" t="s">
        <v>52</v>
      </c>
      <c r="H79" s="92"/>
    </row>
    <row r="80" spans="1:8" ht="25.5" hidden="1" customHeight="1">
      <c r="A80" s="348"/>
      <c r="B80" s="277"/>
      <c r="C80" s="279"/>
      <c r="D80" s="55" t="s">
        <v>238</v>
      </c>
      <c r="E80" s="591"/>
      <c r="F80" s="295"/>
      <c r="G80" s="275"/>
      <c r="H80" s="92"/>
    </row>
    <row r="81" spans="1:8" ht="25.5" hidden="1" customHeight="1">
      <c r="A81" s="347" t="s">
        <v>178</v>
      </c>
      <c r="B81" s="63" t="s">
        <v>177</v>
      </c>
      <c r="C81" s="278">
        <v>2210</v>
      </c>
      <c r="D81" s="56">
        <v>0</v>
      </c>
      <c r="E81" s="590" t="s">
        <v>180</v>
      </c>
      <c r="F81" s="294" t="s">
        <v>117</v>
      </c>
      <c r="G81" s="274" t="s">
        <v>52</v>
      </c>
      <c r="H81" s="92"/>
    </row>
    <row r="82" spans="1:8" ht="25.5" hidden="1" customHeight="1">
      <c r="A82" s="348"/>
      <c r="B82" s="277"/>
      <c r="C82" s="279"/>
      <c r="D82" s="55" t="s">
        <v>181</v>
      </c>
      <c r="E82" s="591"/>
      <c r="F82" s="295"/>
      <c r="G82" s="275"/>
    </row>
    <row r="83" spans="1:8" ht="37.5" hidden="1" customHeight="1">
      <c r="A83" s="347" t="s">
        <v>178</v>
      </c>
      <c r="B83" s="63" t="s">
        <v>177</v>
      </c>
      <c r="C83" s="278">
        <v>2210</v>
      </c>
      <c r="D83" s="80">
        <v>0</v>
      </c>
      <c r="E83" s="590" t="s">
        <v>180</v>
      </c>
      <c r="F83" s="294" t="s">
        <v>117</v>
      </c>
      <c r="G83" s="274" t="s">
        <v>52</v>
      </c>
    </row>
    <row r="84" spans="1:8" ht="27" hidden="1" customHeight="1">
      <c r="A84" s="348"/>
      <c r="B84" s="277"/>
      <c r="C84" s="279"/>
      <c r="D84" s="55" t="s">
        <v>263</v>
      </c>
      <c r="E84" s="591"/>
      <c r="F84" s="295"/>
      <c r="G84" s="275"/>
      <c r="H84" s="92"/>
    </row>
    <row r="85" spans="1:8" ht="58.5" customHeight="1">
      <c r="A85" s="456" t="s">
        <v>522</v>
      </c>
      <c r="B85" s="455" t="s">
        <v>520</v>
      </c>
      <c r="C85" s="157">
        <v>2210</v>
      </c>
      <c r="D85" s="145">
        <f>9800+3400+4200+12600+3400+49900+4600+9800+553400-222464-96785</f>
        <v>331851</v>
      </c>
      <c r="E85" s="683" t="s">
        <v>486</v>
      </c>
      <c r="F85" s="457" t="s">
        <v>525</v>
      </c>
      <c r="G85" s="453" t="s">
        <v>621</v>
      </c>
    </row>
    <row r="86" spans="1:8" ht="51" customHeight="1">
      <c r="A86" s="482"/>
      <c r="B86" s="484"/>
      <c r="C86" s="261"/>
      <c r="D86" s="111" t="s">
        <v>657</v>
      </c>
      <c r="E86" s="540"/>
      <c r="F86" s="454"/>
      <c r="G86" s="353" t="s">
        <v>656</v>
      </c>
      <c r="H86" s="124"/>
    </row>
    <row r="87" spans="1:8" ht="56.25" customHeight="1">
      <c r="A87" s="548" t="s">
        <v>627</v>
      </c>
      <c r="B87" s="91" t="s">
        <v>623</v>
      </c>
      <c r="C87" s="262">
        <v>2210</v>
      </c>
      <c r="D87" s="252">
        <f>7360+29450-18160</f>
        <v>18650</v>
      </c>
      <c r="E87" s="590" t="s">
        <v>629</v>
      </c>
      <c r="F87" s="479" t="s">
        <v>242</v>
      </c>
      <c r="G87" s="483" t="s">
        <v>52</v>
      </c>
      <c r="H87" s="124"/>
    </row>
    <row r="88" spans="1:8" ht="42" customHeight="1">
      <c r="A88" s="549"/>
      <c r="B88" s="484"/>
      <c r="C88" s="261"/>
      <c r="D88" s="111" t="s">
        <v>655</v>
      </c>
      <c r="E88" s="591"/>
      <c r="F88" s="480"/>
      <c r="G88" s="481" t="s">
        <v>654</v>
      </c>
      <c r="H88" s="124"/>
    </row>
    <row r="89" spans="1:8" ht="44.25" hidden="1" customHeight="1">
      <c r="A89" s="346"/>
      <c r="B89" s="91" t="s">
        <v>241</v>
      </c>
      <c r="C89" s="40">
        <v>2210</v>
      </c>
      <c r="D89" s="146">
        <v>0</v>
      </c>
      <c r="E89" s="744" t="s">
        <v>486</v>
      </c>
      <c r="F89" s="302" t="s">
        <v>117</v>
      </c>
      <c r="G89" s="518" t="s">
        <v>52</v>
      </c>
      <c r="H89" s="124"/>
    </row>
    <row r="90" spans="1:8" ht="31.5" hidden="1" customHeight="1">
      <c r="A90" s="349"/>
      <c r="B90" s="22"/>
      <c r="C90" s="21"/>
      <c r="D90" s="111" t="s">
        <v>521</v>
      </c>
      <c r="E90" s="745"/>
      <c r="F90" s="302"/>
      <c r="G90" s="350" t="s">
        <v>345</v>
      </c>
      <c r="H90" s="124" t="s">
        <v>183</v>
      </c>
    </row>
    <row r="91" spans="1:8" ht="27" hidden="1" customHeight="1">
      <c r="A91" s="576" t="s">
        <v>126</v>
      </c>
      <c r="B91" s="13" t="s">
        <v>79</v>
      </c>
      <c r="C91" s="599">
        <v>2210</v>
      </c>
      <c r="D91" s="80">
        <v>0</v>
      </c>
      <c r="E91" s="553" t="s">
        <v>11</v>
      </c>
      <c r="F91" s="590" t="s">
        <v>26</v>
      </c>
      <c r="G91" s="562" t="s">
        <v>57</v>
      </c>
    </row>
    <row r="92" spans="1:8" ht="45" hidden="1" customHeight="1">
      <c r="A92" s="577"/>
      <c r="B92" s="14"/>
      <c r="C92" s="600"/>
      <c r="D92" s="160" t="s">
        <v>239</v>
      </c>
      <c r="E92" s="554"/>
      <c r="F92" s="591"/>
      <c r="G92" s="563"/>
    </row>
    <row r="93" spans="1:8" ht="45" hidden="1" customHeight="1">
      <c r="A93" s="351" t="s">
        <v>204</v>
      </c>
      <c r="B93" s="108" t="s">
        <v>203</v>
      </c>
      <c r="C93" s="332">
        <v>2210</v>
      </c>
      <c r="D93" s="109">
        <v>0</v>
      </c>
      <c r="E93" s="532" t="s">
        <v>179</v>
      </c>
      <c r="F93" s="532" t="s">
        <v>107</v>
      </c>
      <c r="G93" s="328" t="s">
        <v>52</v>
      </c>
    </row>
    <row r="94" spans="1:8" ht="45" hidden="1" customHeight="1">
      <c r="A94" s="352"/>
      <c r="B94" s="110"/>
      <c r="C94" s="281"/>
      <c r="D94" s="111" t="s">
        <v>210</v>
      </c>
      <c r="E94" s="533"/>
      <c r="F94" s="533"/>
      <c r="G94" s="353"/>
    </row>
    <row r="95" spans="1:8" ht="48.75" hidden="1" customHeight="1">
      <c r="A95" s="347" t="s">
        <v>84</v>
      </c>
      <c r="B95" s="59" t="s">
        <v>83</v>
      </c>
      <c r="C95" s="553">
        <v>2210</v>
      </c>
      <c r="D95" s="80">
        <v>0</v>
      </c>
      <c r="E95" s="590" t="s">
        <v>179</v>
      </c>
      <c r="F95" s="590" t="s">
        <v>117</v>
      </c>
      <c r="G95" s="626" t="s">
        <v>52</v>
      </c>
    </row>
    <row r="96" spans="1:8" ht="37.5" hidden="1" customHeight="1">
      <c r="A96" s="354"/>
      <c r="B96" s="60"/>
      <c r="C96" s="554"/>
      <c r="D96" s="160" t="s">
        <v>253</v>
      </c>
      <c r="E96" s="591"/>
      <c r="F96" s="591"/>
      <c r="G96" s="598"/>
      <c r="H96" s="92"/>
    </row>
    <row r="97" spans="1:8" ht="37.5" hidden="1" customHeight="1">
      <c r="A97" s="355" t="s">
        <v>290</v>
      </c>
      <c r="B97" s="62" t="s">
        <v>289</v>
      </c>
      <c r="C97" s="282"/>
      <c r="D97" s="336">
        <v>0</v>
      </c>
      <c r="E97" s="590" t="s">
        <v>179</v>
      </c>
      <c r="F97" s="302" t="s">
        <v>107</v>
      </c>
      <c r="G97" s="626" t="s">
        <v>52</v>
      </c>
      <c r="H97" s="92"/>
    </row>
    <row r="98" spans="1:8" ht="37.5" hidden="1" customHeight="1">
      <c r="A98" s="355"/>
      <c r="B98" s="112"/>
      <c r="C98" s="282"/>
      <c r="D98" s="111" t="s">
        <v>255</v>
      </c>
      <c r="E98" s="591"/>
      <c r="F98" s="302"/>
      <c r="G98" s="598"/>
      <c r="H98" s="92"/>
    </row>
    <row r="99" spans="1:8" ht="26.25" hidden="1" customHeight="1">
      <c r="A99" s="664" t="s">
        <v>206</v>
      </c>
      <c r="B99" s="62" t="s">
        <v>85</v>
      </c>
      <c r="C99" s="590">
        <v>2210</v>
      </c>
      <c r="D99" s="109">
        <f>97839-22093.39-9829.5-45000-7350.89-906-12659.22</f>
        <v>0</v>
      </c>
      <c r="E99" s="590" t="s">
        <v>179</v>
      </c>
      <c r="F99" s="294" t="s">
        <v>223</v>
      </c>
      <c r="G99" s="274" t="s">
        <v>52</v>
      </c>
    </row>
    <row r="100" spans="1:8" ht="37.5" hidden="1" customHeight="1">
      <c r="A100" s="665"/>
      <c r="B100" s="331"/>
      <c r="C100" s="591"/>
      <c r="D100" s="111" t="s">
        <v>256</v>
      </c>
      <c r="E100" s="591"/>
      <c r="F100" s="2"/>
      <c r="G100" s="350"/>
      <c r="H100" s="92"/>
    </row>
    <row r="101" spans="1:8" ht="28.5" hidden="1" customHeight="1">
      <c r="A101" s="664" t="s">
        <v>518</v>
      </c>
      <c r="B101" s="62" t="s">
        <v>254</v>
      </c>
      <c r="C101" s="590">
        <v>2210</v>
      </c>
      <c r="D101" s="109">
        <v>0</v>
      </c>
      <c r="E101" s="590" t="s">
        <v>179</v>
      </c>
      <c r="F101" s="294" t="s">
        <v>223</v>
      </c>
      <c r="G101" s="274" t="s">
        <v>52</v>
      </c>
      <c r="H101" s="92"/>
    </row>
    <row r="102" spans="1:8" ht="37.5" hidden="1" customHeight="1">
      <c r="A102" s="665"/>
      <c r="B102" s="331"/>
      <c r="C102" s="591"/>
      <c r="D102" s="111" t="s">
        <v>519</v>
      </c>
      <c r="E102" s="591"/>
      <c r="F102" s="2"/>
      <c r="G102" s="350"/>
      <c r="H102" s="92"/>
    </row>
    <row r="103" spans="1:8" ht="37.5" hidden="1" customHeight="1">
      <c r="A103" s="664" t="s">
        <v>233</v>
      </c>
      <c r="B103" s="62" t="s">
        <v>208</v>
      </c>
      <c r="C103" s="590">
        <v>2210</v>
      </c>
      <c r="D103" s="109">
        <v>0</v>
      </c>
      <c r="E103" s="590" t="s">
        <v>179</v>
      </c>
      <c r="F103" s="294" t="s">
        <v>223</v>
      </c>
      <c r="G103" s="274" t="s">
        <v>52</v>
      </c>
      <c r="H103" s="92"/>
    </row>
    <row r="104" spans="1:8" ht="37.5" hidden="1" customHeight="1">
      <c r="A104" s="665"/>
      <c r="B104" s="331"/>
      <c r="C104" s="591"/>
      <c r="D104" s="111" t="s">
        <v>232</v>
      </c>
      <c r="E104" s="591"/>
      <c r="F104" s="2"/>
      <c r="G104" s="350"/>
      <c r="H104" s="92"/>
    </row>
    <row r="105" spans="1:8" ht="37.5" hidden="1" customHeight="1">
      <c r="A105" s="356" t="s">
        <v>226</v>
      </c>
      <c r="B105" s="123" t="s">
        <v>227</v>
      </c>
      <c r="C105" s="294">
        <v>2210</v>
      </c>
      <c r="D105" s="109">
        <v>0</v>
      </c>
      <c r="E105" s="590" t="s">
        <v>179</v>
      </c>
      <c r="F105" s="294" t="s">
        <v>223</v>
      </c>
      <c r="G105" s="274" t="s">
        <v>52</v>
      </c>
      <c r="H105" s="92"/>
    </row>
    <row r="106" spans="1:8" ht="25.5" hidden="1" customHeight="1">
      <c r="A106" s="357"/>
      <c r="B106" s="331"/>
      <c r="C106" s="295"/>
      <c r="D106" s="111" t="s">
        <v>228</v>
      </c>
      <c r="E106" s="591"/>
      <c r="F106" s="2"/>
      <c r="G106" s="350"/>
      <c r="H106" s="92"/>
    </row>
    <row r="107" spans="1:8" ht="37.5" hidden="1" customHeight="1">
      <c r="A107" s="351" t="s">
        <v>205</v>
      </c>
      <c r="B107" s="108" t="s">
        <v>201</v>
      </c>
      <c r="C107" s="332">
        <v>2210</v>
      </c>
      <c r="D107" s="122">
        <v>0</v>
      </c>
      <c r="E107" s="743" t="s">
        <v>179</v>
      </c>
      <c r="F107" s="743" t="s">
        <v>107</v>
      </c>
      <c r="G107" s="358" t="s">
        <v>52</v>
      </c>
    </row>
    <row r="108" spans="1:8" ht="37.5" hidden="1" customHeight="1">
      <c r="A108" s="359"/>
      <c r="B108" s="309"/>
      <c r="C108" s="281"/>
      <c r="D108" s="111" t="s">
        <v>202</v>
      </c>
      <c r="E108" s="533"/>
      <c r="F108" s="533"/>
      <c r="G108" s="353"/>
      <c r="H108" s="92"/>
    </row>
    <row r="109" spans="1:8" ht="37.5" hidden="1" customHeight="1">
      <c r="A109" s="664" t="s">
        <v>209</v>
      </c>
      <c r="B109" s="62" t="s">
        <v>208</v>
      </c>
      <c r="C109" s="590">
        <v>2210</v>
      </c>
      <c r="D109" s="109">
        <v>0</v>
      </c>
      <c r="E109" s="590" t="s">
        <v>179</v>
      </c>
      <c r="F109" s="294" t="s">
        <v>107</v>
      </c>
      <c r="G109" s="274" t="s">
        <v>52</v>
      </c>
      <c r="H109" s="92"/>
    </row>
    <row r="110" spans="1:8" ht="37.5" hidden="1" customHeight="1">
      <c r="A110" s="665"/>
      <c r="B110" s="331"/>
      <c r="C110" s="591"/>
      <c r="D110" s="128" t="s">
        <v>207</v>
      </c>
      <c r="E110" s="591"/>
      <c r="F110" s="2"/>
      <c r="G110" s="350"/>
      <c r="H110" s="92" t="s">
        <v>183</v>
      </c>
    </row>
    <row r="111" spans="1:8" ht="27.75" hidden="1" customHeight="1">
      <c r="A111" s="576" t="s">
        <v>127</v>
      </c>
      <c r="B111" s="63" t="s">
        <v>86</v>
      </c>
      <c r="C111" s="294">
        <v>2210</v>
      </c>
      <c r="D111" s="80">
        <v>0</v>
      </c>
      <c r="E111" s="590" t="s">
        <v>112</v>
      </c>
      <c r="F111" s="294" t="s">
        <v>24</v>
      </c>
      <c r="G111" s="562" t="s">
        <v>52</v>
      </c>
    </row>
    <row r="112" spans="1:8" ht="37.5" hidden="1" customHeight="1">
      <c r="A112" s="577"/>
      <c r="B112" s="32"/>
      <c r="C112" s="64"/>
      <c r="D112" s="160" t="s">
        <v>257</v>
      </c>
      <c r="E112" s="591"/>
      <c r="F112" s="2"/>
      <c r="G112" s="563"/>
    </row>
    <row r="113" spans="1:7" ht="37.5" customHeight="1">
      <c r="A113" s="576" t="s">
        <v>625</v>
      </c>
      <c r="B113" s="65" t="s">
        <v>87</v>
      </c>
      <c r="C113" s="590">
        <v>2210</v>
      </c>
      <c r="D113" s="163">
        <f>199900-34903</f>
        <v>164997</v>
      </c>
      <c r="E113" s="590" t="s">
        <v>622</v>
      </c>
      <c r="F113" s="590" t="s">
        <v>242</v>
      </c>
      <c r="G113" s="274" t="s">
        <v>52</v>
      </c>
    </row>
    <row r="114" spans="1:7" ht="37.5" customHeight="1">
      <c r="A114" s="742"/>
      <c r="B114" s="331"/>
      <c r="C114" s="591"/>
      <c r="D114" s="152" t="s">
        <v>653</v>
      </c>
      <c r="E114" s="591"/>
      <c r="F114" s="591"/>
      <c r="G114" s="315" t="s">
        <v>652</v>
      </c>
    </row>
    <row r="115" spans="1:7" ht="37.5" hidden="1" customHeight="1">
      <c r="A115" s="360" t="s">
        <v>88</v>
      </c>
      <c r="B115" s="66" t="s">
        <v>89</v>
      </c>
      <c r="C115" s="302">
        <v>2210</v>
      </c>
      <c r="D115" s="80">
        <f>73600-73600</f>
        <v>0</v>
      </c>
      <c r="E115" s="590" t="s">
        <v>112</v>
      </c>
      <c r="F115" s="302" t="s">
        <v>24</v>
      </c>
      <c r="G115" s="274" t="s">
        <v>52</v>
      </c>
    </row>
    <row r="116" spans="1:7" ht="37.5" hidden="1" customHeight="1">
      <c r="A116" s="349"/>
      <c r="B116" s="22"/>
      <c r="C116" s="302"/>
      <c r="D116" s="111" t="s">
        <v>90</v>
      </c>
      <c r="E116" s="591"/>
      <c r="F116" s="302"/>
      <c r="G116" s="315"/>
    </row>
    <row r="117" spans="1:7" ht="54.75" customHeight="1">
      <c r="A117" s="356" t="s">
        <v>630</v>
      </c>
      <c r="B117" s="66" t="s">
        <v>624</v>
      </c>
      <c r="C117" s="154">
        <v>2210</v>
      </c>
      <c r="D117" s="252">
        <f>60300-16300</f>
        <v>44000</v>
      </c>
      <c r="E117" s="590" t="s">
        <v>628</v>
      </c>
      <c r="F117" s="294" t="s">
        <v>242</v>
      </c>
      <c r="G117" s="274" t="s">
        <v>52</v>
      </c>
    </row>
    <row r="118" spans="1:7" ht="37.5" customHeight="1" thickBot="1">
      <c r="A118" s="361"/>
      <c r="B118" s="86"/>
      <c r="C118" s="155"/>
      <c r="D118" s="111" t="s">
        <v>650</v>
      </c>
      <c r="E118" s="591"/>
      <c r="F118" s="295"/>
      <c r="G118" s="314" t="s">
        <v>651</v>
      </c>
    </row>
    <row r="119" spans="1:7" ht="37.5" hidden="1" customHeight="1">
      <c r="A119" s="356" t="s">
        <v>142</v>
      </c>
      <c r="B119" s="66" t="s">
        <v>141</v>
      </c>
      <c r="C119" s="154">
        <v>2210</v>
      </c>
      <c r="D119" s="251">
        <v>0</v>
      </c>
      <c r="E119" s="590" t="s">
        <v>112</v>
      </c>
      <c r="F119" s="294" t="s">
        <v>116</v>
      </c>
      <c r="G119" s="274" t="s">
        <v>52</v>
      </c>
    </row>
    <row r="120" spans="1:7" ht="37.5" hidden="1" customHeight="1">
      <c r="A120" s="361"/>
      <c r="B120" s="86"/>
      <c r="C120" s="155"/>
      <c r="D120" s="111" t="s">
        <v>258</v>
      </c>
      <c r="E120" s="591"/>
      <c r="F120" s="295"/>
      <c r="G120" s="362"/>
    </row>
    <row r="121" spans="1:7" ht="39" hidden="1" customHeight="1">
      <c r="A121" s="651" t="s">
        <v>478</v>
      </c>
      <c r="B121" s="611" t="s">
        <v>385</v>
      </c>
      <c r="C121" s="538">
        <v>2210</v>
      </c>
      <c r="D121" s="252">
        <v>0</v>
      </c>
      <c r="E121" s="532" t="s">
        <v>179</v>
      </c>
      <c r="F121" s="532" t="s">
        <v>116</v>
      </c>
      <c r="G121" s="550" t="s">
        <v>52</v>
      </c>
    </row>
    <row r="122" spans="1:7" ht="28.5" hidden="1" customHeight="1">
      <c r="A122" s="652"/>
      <c r="B122" s="612"/>
      <c r="C122" s="539"/>
      <c r="D122" s="253" t="s">
        <v>479</v>
      </c>
      <c r="E122" s="533"/>
      <c r="F122" s="533"/>
      <c r="G122" s="547"/>
    </row>
    <row r="123" spans="1:7" ht="24.75" hidden="1" customHeight="1">
      <c r="A123" s="548" t="s">
        <v>91</v>
      </c>
      <c r="B123" s="81" t="s">
        <v>92</v>
      </c>
      <c r="C123" s="254">
        <v>2210</v>
      </c>
      <c r="D123" s="80">
        <v>0</v>
      </c>
      <c r="E123" s="532" t="s">
        <v>112</v>
      </c>
      <c r="F123" s="532" t="s">
        <v>24</v>
      </c>
      <c r="G123" s="550" t="s">
        <v>93</v>
      </c>
    </row>
    <row r="124" spans="1:7" ht="37.5" hidden="1" customHeight="1">
      <c r="A124" s="549"/>
      <c r="B124" s="255"/>
      <c r="C124" s="256"/>
      <c r="D124" s="160" t="s">
        <v>259</v>
      </c>
      <c r="E124" s="533"/>
      <c r="F124" s="533"/>
      <c r="G124" s="547"/>
    </row>
    <row r="125" spans="1:7" ht="37.5" hidden="1" customHeight="1">
      <c r="A125" s="548" t="s">
        <v>123</v>
      </c>
      <c r="B125" s="81" t="s">
        <v>94</v>
      </c>
      <c r="C125" s="538">
        <v>2210</v>
      </c>
      <c r="D125" s="80">
        <v>0</v>
      </c>
      <c r="E125" s="532" t="s">
        <v>261</v>
      </c>
      <c r="F125" s="532" t="s">
        <v>24</v>
      </c>
      <c r="G125" s="550" t="s">
        <v>57</v>
      </c>
    </row>
    <row r="126" spans="1:7" ht="29.25" hidden="1" customHeight="1" thickBot="1">
      <c r="A126" s="549"/>
      <c r="B126" s="255"/>
      <c r="C126" s="539"/>
      <c r="D126" s="160" t="s">
        <v>260</v>
      </c>
      <c r="E126" s="533"/>
      <c r="F126" s="533"/>
      <c r="G126" s="547"/>
    </row>
    <row r="127" spans="1:7" ht="29.25" customHeight="1">
      <c r="A127" s="548" t="s">
        <v>586</v>
      </c>
      <c r="B127" s="257" t="s">
        <v>494</v>
      </c>
      <c r="C127" s="254">
        <v>2210</v>
      </c>
      <c r="D127" s="145">
        <f>36000+82800+22000+2600-14575-58825+55000-41300</f>
        <v>83700</v>
      </c>
      <c r="E127" s="683" t="s">
        <v>486</v>
      </c>
      <c r="F127" s="532" t="s">
        <v>106</v>
      </c>
      <c r="G127" s="550" t="s">
        <v>648</v>
      </c>
    </row>
    <row r="128" spans="1:7" ht="63" customHeight="1">
      <c r="A128" s="549"/>
      <c r="B128" s="258"/>
      <c r="C128" s="256"/>
      <c r="D128" s="111" t="s">
        <v>649</v>
      </c>
      <c r="E128" s="540"/>
      <c r="F128" s="533"/>
      <c r="G128" s="547"/>
    </row>
    <row r="129" spans="1:7" ht="63" hidden="1" customHeight="1">
      <c r="A129" s="548" t="s">
        <v>585</v>
      </c>
      <c r="B129" s="257" t="s">
        <v>494</v>
      </c>
      <c r="C129" s="254">
        <v>2210</v>
      </c>
      <c r="D129" s="145">
        <v>0</v>
      </c>
      <c r="E129" s="683" t="s">
        <v>486</v>
      </c>
      <c r="F129" s="532" t="s">
        <v>106</v>
      </c>
      <c r="G129" s="550" t="s">
        <v>693</v>
      </c>
    </row>
    <row r="130" spans="1:7" ht="63" hidden="1" customHeight="1">
      <c r="A130" s="549"/>
      <c r="B130" s="258"/>
      <c r="C130" s="256"/>
      <c r="D130" s="111" t="s">
        <v>584</v>
      </c>
      <c r="E130" s="540"/>
      <c r="F130" s="533"/>
      <c r="G130" s="547"/>
    </row>
    <row r="131" spans="1:7" ht="29.25" customHeight="1">
      <c r="A131" s="444" t="s">
        <v>555</v>
      </c>
      <c r="B131" s="257" t="s">
        <v>556</v>
      </c>
      <c r="C131" s="262">
        <v>2210</v>
      </c>
      <c r="D131" s="145">
        <v>14575</v>
      </c>
      <c r="E131" s="738" t="s">
        <v>552</v>
      </c>
      <c r="F131" s="739"/>
      <c r="G131" s="562" t="s">
        <v>558</v>
      </c>
    </row>
    <row r="132" spans="1:7" ht="88.5" customHeight="1" thickBot="1">
      <c r="A132" s="444"/>
      <c r="B132" s="445"/>
      <c r="C132" s="270"/>
      <c r="D132" s="111" t="s">
        <v>557</v>
      </c>
      <c r="E132" s="740"/>
      <c r="F132" s="741"/>
      <c r="G132" s="563"/>
    </row>
    <row r="133" spans="1:7" ht="63" hidden="1" customHeight="1">
      <c r="A133" s="649" t="s">
        <v>516</v>
      </c>
      <c r="B133" s="544" t="s">
        <v>517</v>
      </c>
      <c r="C133" s="538">
        <v>2210</v>
      </c>
      <c r="D133" s="145">
        <v>0</v>
      </c>
      <c r="E133" s="532" t="s">
        <v>179</v>
      </c>
      <c r="F133" s="532" t="s">
        <v>117</v>
      </c>
      <c r="G133" s="568" t="s">
        <v>693</v>
      </c>
    </row>
    <row r="134" spans="1:7" ht="63" hidden="1" customHeight="1" thickBot="1">
      <c r="A134" s="650"/>
      <c r="B134" s="545"/>
      <c r="C134" s="539"/>
      <c r="D134" s="125" t="s">
        <v>515</v>
      </c>
      <c r="E134" s="533"/>
      <c r="F134" s="533"/>
      <c r="G134" s="569"/>
    </row>
    <row r="135" spans="1:7" ht="26.25" customHeight="1">
      <c r="A135" s="649" t="s">
        <v>512</v>
      </c>
      <c r="B135" s="544" t="s">
        <v>513</v>
      </c>
      <c r="C135" s="538">
        <v>2210</v>
      </c>
      <c r="D135" s="145">
        <f>51600-1200</f>
        <v>50400</v>
      </c>
      <c r="E135" s="683" t="s">
        <v>486</v>
      </c>
      <c r="F135" s="532" t="s">
        <v>24</v>
      </c>
      <c r="G135" s="568" t="s">
        <v>646</v>
      </c>
    </row>
    <row r="136" spans="1:7" ht="63" customHeight="1" thickBot="1">
      <c r="A136" s="650"/>
      <c r="B136" s="545"/>
      <c r="C136" s="539"/>
      <c r="D136" s="125" t="s">
        <v>647</v>
      </c>
      <c r="E136" s="540"/>
      <c r="F136" s="533"/>
      <c r="G136" s="569"/>
    </row>
    <row r="137" spans="1:7" ht="44.25" customHeight="1">
      <c r="A137" s="363" t="s">
        <v>529</v>
      </c>
      <c r="B137" s="257" t="s">
        <v>495</v>
      </c>
      <c r="C137" s="254">
        <v>2210</v>
      </c>
      <c r="D137" s="145">
        <f>251000-3500</f>
        <v>247500</v>
      </c>
      <c r="E137" s="683" t="s">
        <v>486</v>
      </c>
      <c r="F137" s="532" t="s">
        <v>19</v>
      </c>
      <c r="G137" s="550" t="s">
        <v>644</v>
      </c>
    </row>
    <row r="138" spans="1:7" ht="54.75" customHeight="1">
      <c r="A138" s="364"/>
      <c r="B138" s="255"/>
      <c r="C138" s="256"/>
      <c r="D138" s="111" t="s">
        <v>645</v>
      </c>
      <c r="E138" s="540"/>
      <c r="F138" s="533"/>
      <c r="G138" s="547"/>
    </row>
    <row r="139" spans="1:7" ht="29.25" hidden="1" customHeight="1">
      <c r="A139" s="666" t="s">
        <v>343</v>
      </c>
      <c r="B139" s="257" t="s">
        <v>344</v>
      </c>
      <c r="C139" s="254">
        <v>2210</v>
      </c>
      <c r="D139" s="145">
        <v>0</v>
      </c>
      <c r="E139" s="682" t="s">
        <v>198</v>
      </c>
      <c r="F139" s="532" t="s">
        <v>272</v>
      </c>
      <c r="G139" s="550" t="s">
        <v>57</v>
      </c>
    </row>
    <row r="140" spans="1:7" ht="72.75" hidden="1" customHeight="1">
      <c r="A140" s="667"/>
      <c r="B140" s="255"/>
      <c r="C140" s="256"/>
      <c r="D140" s="111" t="s">
        <v>335</v>
      </c>
      <c r="E140" s="682"/>
      <c r="F140" s="533"/>
      <c r="G140" s="547"/>
    </row>
    <row r="141" spans="1:7" ht="49.5" hidden="1" customHeight="1">
      <c r="A141" s="365" t="s">
        <v>318</v>
      </c>
      <c r="B141" s="257" t="s">
        <v>317</v>
      </c>
      <c r="C141" s="259">
        <v>2210</v>
      </c>
      <c r="D141" s="145">
        <v>0</v>
      </c>
      <c r="E141" s="682" t="s">
        <v>198</v>
      </c>
      <c r="F141" s="532" t="s">
        <v>272</v>
      </c>
      <c r="G141" s="550" t="s">
        <v>354</v>
      </c>
    </row>
    <row r="142" spans="1:7" ht="49.5" hidden="1" customHeight="1">
      <c r="A142" s="364"/>
      <c r="B142" s="260"/>
      <c r="C142" s="256"/>
      <c r="D142" s="111" t="s">
        <v>342</v>
      </c>
      <c r="E142" s="682"/>
      <c r="F142" s="533"/>
      <c r="G142" s="547"/>
    </row>
    <row r="143" spans="1:7" ht="49.5" hidden="1" customHeight="1">
      <c r="A143" s="365" t="s">
        <v>321</v>
      </c>
      <c r="B143" s="257" t="s">
        <v>322</v>
      </c>
      <c r="C143" s="254">
        <v>2210</v>
      </c>
      <c r="D143" s="145">
        <v>0</v>
      </c>
      <c r="E143" s="682" t="s">
        <v>198</v>
      </c>
      <c r="F143" s="532" t="s">
        <v>272</v>
      </c>
      <c r="G143" s="550" t="s">
        <v>355</v>
      </c>
    </row>
    <row r="144" spans="1:7" ht="49.5" hidden="1" customHeight="1">
      <c r="A144" s="364"/>
      <c r="B144" s="260"/>
      <c r="C144" s="261"/>
      <c r="D144" s="111" t="s">
        <v>336</v>
      </c>
      <c r="E144" s="682"/>
      <c r="F144" s="533"/>
      <c r="G144" s="547"/>
    </row>
    <row r="145" spans="1:9" ht="49.5" hidden="1" customHeight="1">
      <c r="A145" s="365" t="s">
        <v>350</v>
      </c>
      <c r="B145" s="257" t="s">
        <v>349</v>
      </c>
      <c r="C145" s="254">
        <v>2210</v>
      </c>
      <c r="D145" s="145">
        <v>0</v>
      </c>
      <c r="E145" s="682" t="s">
        <v>198</v>
      </c>
      <c r="F145" s="532" t="s">
        <v>272</v>
      </c>
      <c r="G145" s="550" t="s">
        <v>354</v>
      </c>
    </row>
    <row r="146" spans="1:9" ht="49.5" hidden="1" customHeight="1">
      <c r="A146" s="364"/>
      <c r="B146" s="260"/>
      <c r="C146" s="261"/>
      <c r="D146" s="111" t="s">
        <v>336</v>
      </c>
      <c r="E146" s="682"/>
      <c r="F146" s="533"/>
      <c r="G146" s="547"/>
    </row>
    <row r="147" spans="1:9" ht="49.5" hidden="1" customHeight="1">
      <c r="A147" s="365" t="s">
        <v>319</v>
      </c>
      <c r="B147" s="257" t="s">
        <v>320</v>
      </c>
      <c r="C147" s="254">
        <v>2210</v>
      </c>
      <c r="D147" s="150">
        <f>50000-500-2490-47010</f>
        <v>0</v>
      </c>
      <c r="E147" s="682" t="s">
        <v>198</v>
      </c>
      <c r="F147" s="532" t="s">
        <v>272</v>
      </c>
      <c r="G147" s="366" t="s">
        <v>345</v>
      </c>
    </row>
    <row r="148" spans="1:9" ht="16.5" hidden="1" customHeight="1">
      <c r="A148" s="364"/>
      <c r="B148" s="260"/>
      <c r="C148" s="261"/>
      <c r="D148" s="111" t="s">
        <v>346</v>
      </c>
      <c r="E148" s="682"/>
      <c r="F148" s="533"/>
      <c r="G148" s="367"/>
    </row>
    <row r="149" spans="1:9" ht="49.5" hidden="1" customHeight="1">
      <c r="A149" s="368" t="s">
        <v>347</v>
      </c>
      <c r="B149" s="300" t="s">
        <v>240</v>
      </c>
      <c r="C149" s="262">
        <v>2210</v>
      </c>
      <c r="D149" s="145">
        <v>0</v>
      </c>
      <c r="E149" s="682" t="s">
        <v>198</v>
      </c>
      <c r="F149" s="332" t="s">
        <v>330</v>
      </c>
      <c r="G149" s="550" t="s">
        <v>354</v>
      </c>
    </row>
    <row r="150" spans="1:9" ht="49.5" hidden="1" customHeight="1">
      <c r="A150" s="368"/>
      <c r="B150" s="263"/>
      <c r="C150" s="262"/>
      <c r="D150" s="111" t="s">
        <v>327</v>
      </c>
      <c r="E150" s="682"/>
      <c r="F150" s="332"/>
      <c r="G150" s="547"/>
    </row>
    <row r="151" spans="1:9" ht="49.5" hidden="1" customHeight="1">
      <c r="A151" s="365" t="s">
        <v>352</v>
      </c>
      <c r="B151" s="329" t="s">
        <v>353</v>
      </c>
      <c r="C151" s="254">
        <v>2210</v>
      </c>
      <c r="D151" s="145">
        <v>0</v>
      </c>
      <c r="E151" s="682" t="s">
        <v>261</v>
      </c>
      <c r="F151" s="280" t="s">
        <v>330</v>
      </c>
      <c r="G151" s="550" t="s">
        <v>354</v>
      </c>
    </row>
    <row r="152" spans="1:9" ht="49.5" hidden="1" customHeight="1">
      <c r="A152" s="364"/>
      <c r="B152" s="260"/>
      <c r="C152" s="256"/>
      <c r="D152" s="111" t="s">
        <v>327</v>
      </c>
      <c r="E152" s="682"/>
      <c r="F152" s="281"/>
      <c r="G152" s="547"/>
    </row>
    <row r="153" spans="1:9" ht="49.5" hidden="1" customHeight="1">
      <c r="A153" s="369"/>
      <c r="B153" s="264"/>
      <c r="C153" s="265"/>
      <c r="D153" s="150">
        <v>0</v>
      </c>
      <c r="E153" s="682" t="s">
        <v>198</v>
      </c>
      <c r="F153" s="266" t="s">
        <v>272</v>
      </c>
      <c r="G153" s="647" t="s">
        <v>310</v>
      </c>
    </row>
    <row r="154" spans="1:9" ht="49.5" hidden="1" customHeight="1">
      <c r="A154" s="370"/>
      <c r="B154" s="267"/>
      <c r="C154" s="268"/>
      <c r="D154" s="111" t="s">
        <v>311</v>
      </c>
      <c r="E154" s="682"/>
      <c r="F154" s="269"/>
      <c r="G154" s="648"/>
    </row>
    <row r="155" spans="1:9" ht="33" customHeight="1">
      <c r="A155" s="542" t="s">
        <v>490</v>
      </c>
      <c r="B155" s="544" t="s">
        <v>496</v>
      </c>
      <c r="C155" s="262">
        <v>2210</v>
      </c>
      <c r="D155" s="144">
        <f>837900-162000-74546</f>
        <v>601354</v>
      </c>
      <c r="E155" s="540" t="s">
        <v>486</v>
      </c>
      <c r="F155" s="457" t="s">
        <v>24</v>
      </c>
      <c r="G155" s="546" t="s">
        <v>620</v>
      </c>
    </row>
    <row r="156" spans="1:9" ht="39" customHeight="1">
      <c r="A156" s="543"/>
      <c r="B156" s="545"/>
      <c r="C156" s="256"/>
      <c r="D156" s="111" t="s">
        <v>658</v>
      </c>
      <c r="E156" s="540"/>
      <c r="F156" s="454"/>
      <c r="G156" s="547"/>
    </row>
    <row r="157" spans="1:9" ht="39" customHeight="1">
      <c r="A157" s="542" t="s">
        <v>704</v>
      </c>
      <c r="B157" s="544" t="s">
        <v>705</v>
      </c>
      <c r="C157" s="262">
        <v>2210</v>
      </c>
      <c r="D157" s="144">
        <v>494600</v>
      </c>
      <c r="E157" s="540" t="s">
        <v>486</v>
      </c>
      <c r="F157" s="519" t="s">
        <v>330</v>
      </c>
      <c r="G157" s="546" t="s">
        <v>696</v>
      </c>
    </row>
    <row r="158" spans="1:9" ht="39" customHeight="1">
      <c r="A158" s="543"/>
      <c r="B158" s="545"/>
      <c r="C158" s="256"/>
      <c r="D158" s="111" t="s">
        <v>658</v>
      </c>
      <c r="E158" s="540"/>
      <c r="F158" s="517"/>
      <c r="G158" s="547"/>
    </row>
    <row r="159" spans="1:9" ht="49.5" hidden="1" customHeight="1">
      <c r="A159" s="548" t="s">
        <v>583</v>
      </c>
      <c r="B159" s="257" t="s">
        <v>580</v>
      </c>
      <c r="C159" s="157">
        <v>2210</v>
      </c>
      <c r="D159" s="146">
        <v>0</v>
      </c>
      <c r="E159" s="540" t="s">
        <v>486</v>
      </c>
      <c r="F159" s="332" t="s">
        <v>106</v>
      </c>
      <c r="G159" s="550" t="s">
        <v>693</v>
      </c>
      <c r="I159" s="9"/>
    </row>
    <row r="160" spans="1:9" ht="49.5" hidden="1" customHeight="1">
      <c r="A160" s="549"/>
      <c r="B160" s="263"/>
      <c r="C160" s="256"/>
      <c r="D160" s="111" t="s">
        <v>587</v>
      </c>
      <c r="E160" s="540"/>
      <c r="F160" s="281"/>
      <c r="G160" s="547"/>
    </row>
    <row r="161" spans="1:7" ht="49.5" customHeight="1">
      <c r="A161" s="548" t="s">
        <v>694</v>
      </c>
      <c r="B161" s="544" t="s">
        <v>695</v>
      </c>
      <c r="C161" s="262">
        <v>2210</v>
      </c>
      <c r="D161" s="144">
        <v>372000</v>
      </c>
      <c r="E161" s="540" t="s">
        <v>486</v>
      </c>
      <c r="F161" s="519" t="s">
        <v>330</v>
      </c>
      <c r="G161" s="546" t="s">
        <v>696</v>
      </c>
    </row>
    <row r="162" spans="1:7" ht="49.5" customHeight="1">
      <c r="A162" s="549"/>
      <c r="B162" s="545"/>
      <c r="C162" s="256"/>
      <c r="D162" s="111" t="s">
        <v>697</v>
      </c>
      <c r="E162" s="540"/>
      <c r="F162" s="517"/>
      <c r="G162" s="547"/>
    </row>
    <row r="163" spans="1:7" ht="49.5" customHeight="1">
      <c r="A163" s="548" t="s">
        <v>582</v>
      </c>
      <c r="B163" s="257" t="s">
        <v>581</v>
      </c>
      <c r="C163" s="254">
        <v>2210</v>
      </c>
      <c r="D163" s="80">
        <f>500000-55000-85000</f>
        <v>360000</v>
      </c>
      <c r="E163" s="540" t="s">
        <v>486</v>
      </c>
      <c r="F163" s="280" t="s">
        <v>116</v>
      </c>
      <c r="G163" s="550" t="s">
        <v>642</v>
      </c>
    </row>
    <row r="164" spans="1:7" ht="49.5" customHeight="1">
      <c r="A164" s="549"/>
      <c r="B164" s="260"/>
      <c r="C164" s="256"/>
      <c r="D164" s="111" t="s">
        <v>643</v>
      </c>
      <c r="E164" s="540"/>
      <c r="F164" s="281"/>
      <c r="G164" s="547"/>
    </row>
    <row r="165" spans="1:7" ht="49.5" hidden="1" customHeight="1">
      <c r="A165" s="542" t="s">
        <v>306</v>
      </c>
      <c r="B165" s="263" t="s">
        <v>307</v>
      </c>
      <c r="C165" s="262">
        <v>2210</v>
      </c>
      <c r="D165" s="146">
        <v>0</v>
      </c>
      <c r="E165" s="330" t="s">
        <v>179</v>
      </c>
      <c r="F165" s="332" t="s">
        <v>272</v>
      </c>
      <c r="G165" s="546" t="s">
        <v>355</v>
      </c>
    </row>
    <row r="166" spans="1:7" ht="49.5" hidden="1" customHeight="1">
      <c r="A166" s="549"/>
      <c r="B166" s="263"/>
      <c r="C166" s="270"/>
      <c r="D166" s="111" t="s">
        <v>291</v>
      </c>
      <c r="E166" s="330"/>
      <c r="F166" s="332"/>
      <c r="G166" s="547"/>
    </row>
    <row r="167" spans="1:7" ht="29.25" hidden="1" customHeight="1">
      <c r="A167" s="363" t="s">
        <v>309</v>
      </c>
      <c r="B167" s="257" t="s">
        <v>275</v>
      </c>
      <c r="C167" s="254">
        <v>2210</v>
      </c>
      <c r="D167" s="145">
        <v>0</v>
      </c>
      <c r="E167" s="540" t="s">
        <v>179</v>
      </c>
      <c r="F167" s="532" t="s">
        <v>272</v>
      </c>
      <c r="G167" s="550" t="s">
        <v>354</v>
      </c>
    </row>
    <row r="168" spans="1:7" ht="48" hidden="1" customHeight="1">
      <c r="A168" s="364"/>
      <c r="B168" s="255"/>
      <c r="C168" s="256"/>
      <c r="D168" s="111" t="s">
        <v>337</v>
      </c>
      <c r="E168" s="540"/>
      <c r="F168" s="533"/>
      <c r="G168" s="547"/>
    </row>
    <row r="169" spans="1:7" ht="48" hidden="1" customHeight="1">
      <c r="A169" s="371" t="s">
        <v>312</v>
      </c>
      <c r="B169" s="257" t="s">
        <v>316</v>
      </c>
      <c r="C169" s="262">
        <v>2210</v>
      </c>
      <c r="D169" s="145">
        <v>0</v>
      </c>
      <c r="E169" s="540" t="s">
        <v>179</v>
      </c>
      <c r="F169" s="332" t="s">
        <v>272</v>
      </c>
      <c r="G169" s="550" t="s">
        <v>354</v>
      </c>
    </row>
    <row r="170" spans="1:7" ht="48" hidden="1" customHeight="1">
      <c r="A170" s="368"/>
      <c r="B170" s="156"/>
      <c r="C170" s="270"/>
      <c r="D170" s="111" t="s">
        <v>338</v>
      </c>
      <c r="E170" s="540"/>
      <c r="F170" s="332"/>
      <c r="G170" s="547"/>
    </row>
    <row r="171" spans="1:7" ht="44.25" customHeight="1">
      <c r="A171" s="649" t="s">
        <v>635</v>
      </c>
      <c r="B171" s="544" t="s">
        <v>489</v>
      </c>
      <c r="C171" s="538">
        <v>2210</v>
      </c>
      <c r="D171" s="145">
        <f>5670000-184200</f>
        <v>5485800</v>
      </c>
      <c r="E171" s="540" t="s">
        <v>486</v>
      </c>
      <c r="F171" s="532" t="s">
        <v>242</v>
      </c>
      <c r="G171" s="568" t="s">
        <v>698</v>
      </c>
    </row>
    <row r="172" spans="1:7" ht="39.75" customHeight="1">
      <c r="A172" s="650"/>
      <c r="B172" s="545"/>
      <c r="C172" s="539"/>
      <c r="D172" s="125" t="s">
        <v>699</v>
      </c>
      <c r="E172" s="540"/>
      <c r="F172" s="533"/>
      <c r="G172" s="569"/>
    </row>
    <row r="173" spans="1:7" ht="48" customHeight="1">
      <c r="A173" s="651" t="s">
        <v>659</v>
      </c>
      <c r="B173" s="611" t="s">
        <v>488</v>
      </c>
      <c r="C173" s="515">
        <v>2210</v>
      </c>
      <c r="D173" s="181">
        <f>1432800+3500+97985+85000+41300+34903+16300+18160+2852-235800</f>
        <v>1497000</v>
      </c>
      <c r="E173" s="533" t="s">
        <v>486</v>
      </c>
      <c r="F173" s="519" t="s">
        <v>272</v>
      </c>
      <c r="G173" s="568" t="s">
        <v>700</v>
      </c>
    </row>
    <row r="174" spans="1:7" ht="57" customHeight="1">
      <c r="A174" s="652"/>
      <c r="B174" s="612"/>
      <c r="C174" s="516"/>
      <c r="D174" s="128" t="s">
        <v>701</v>
      </c>
      <c r="E174" s="540"/>
      <c r="F174" s="517"/>
      <c r="G174" s="569"/>
    </row>
    <row r="175" spans="1:7" ht="51" customHeight="1">
      <c r="A175" s="372" t="s">
        <v>579</v>
      </c>
      <c r="B175" s="514" t="s">
        <v>578</v>
      </c>
      <c r="C175" s="157">
        <v>2210</v>
      </c>
      <c r="D175" s="181">
        <f>78000+162000-2852-3575</f>
        <v>233573</v>
      </c>
      <c r="E175" s="533" t="s">
        <v>486</v>
      </c>
      <c r="F175" s="519" t="s">
        <v>106</v>
      </c>
      <c r="G175" s="568" t="s">
        <v>702</v>
      </c>
    </row>
    <row r="176" spans="1:7" ht="42" customHeight="1" thickBot="1">
      <c r="A176" s="373"/>
      <c r="B176" s="446"/>
      <c r="C176" s="516"/>
      <c r="D176" s="111" t="s">
        <v>703</v>
      </c>
      <c r="E176" s="540"/>
      <c r="F176" s="517"/>
      <c r="G176" s="569"/>
    </row>
    <row r="177" spans="1:7" ht="35.25" hidden="1" customHeight="1">
      <c r="A177" s="651" t="s">
        <v>480</v>
      </c>
      <c r="B177" s="611" t="s">
        <v>497</v>
      </c>
      <c r="C177" s="538">
        <v>2210</v>
      </c>
      <c r="D177" s="181">
        <v>0</v>
      </c>
      <c r="E177" s="532" t="s">
        <v>486</v>
      </c>
      <c r="F177" s="532" t="s">
        <v>116</v>
      </c>
      <c r="G177" s="568" t="s">
        <v>693</v>
      </c>
    </row>
    <row r="178" spans="1:7" ht="33.75" hidden="1" customHeight="1" thickBot="1">
      <c r="A178" s="652"/>
      <c r="B178" s="612"/>
      <c r="C178" s="539"/>
      <c r="D178" s="152" t="s">
        <v>514</v>
      </c>
      <c r="E178" s="533"/>
      <c r="F178" s="533"/>
      <c r="G178" s="569"/>
    </row>
    <row r="179" spans="1:7" ht="48" hidden="1" customHeight="1">
      <c r="A179" s="570" t="s">
        <v>406</v>
      </c>
      <c r="B179" s="645" t="s">
        <v>388</v>
      </c>
      <c r="C179" s="553">
        <v>2210</v>
      </c>
      <c r="D179" s="181"/>
      <c r="E179" s="555" t="s">
        <v>384</v>
      </c>
      <c r="F179" s="532" t="s">
        <v>116</v>
      </c>
      <c r="G179" s="737" t="s">
        <v>356</v>
      </c>
    </row>
    <row r="180" spans="1:7" ht="35.25" hidden="1" customHeight="1" thickBot="1">
      <c r="A180" s="571"/>
      <c r="B180" s="646"/>
      <c r="C180" s="554"/>
      <c r="D180" s="46" t="s">
        <v>387</v>
      </c>
      <c r="E180" s="554"/>
      <c r="F180" s="533"/>
      <c r="G180" s="687"/>
    </row>
    <row r="181" spans="1:7" ht="48" hidden="1" customHeight="1">
      <c r="A181" s="347" t="s">
        <v>297</v>
      </c>
      <c r="B181" s="147" t="s">
        <v>293</v>
      </c>
      <c r="C181" s="334">
        <v>2210</v>
      </c>
      <c r="D181" s="145">
        <v>0</v>
      </c>
      <c r="E181" s="590" t="s">
        <v>179</v>
      </c>
      <c r="F181" s="294" t="s">
        <v>272</v>
      </c>
      <c r="G181" s="686" t="s">
        <v>52</v>
      </c>
    </row>
    <row r="182" spans="1:7" ht="48" hidden="1" customHeight="1">
      <c r="A182" s="354"/>
      <c r="B182" s="141"/>
      <c r="C182" s="29"/>
      <c r="D182" s="133" t="s">
        <v>348</v>
      </c>
      <c r="E182" s="591"/>
      <c r="F182" s="295"/>
      <c r="G182" s="687"/>
    </row>
    <row r="183" spans="1:7" ht="48" hidden="1" customHeight="1">
      <c r="A183" s="374" t="s">
        <v>301</v>
      </c>
      <c r="B183" s="62" t="s">
        <v>292</v>
      </c>
      <c r="C183" s="334">
        <v>2210</v>
      </c>
      <c r="D183" s="145">
        <v>0</v>
      </c>
      <c r="E183" s="307" t="s">
        <v>179</v>
      </c>
      <c r="F183" s="294" t="s">
        <v>272</v>
      </c>
      <c r="G183" s="686" t="s">
        <v>52</v>
      </c>
    </row>
    <row r="184" spans="1:7" ht="48" hidden="1" customHeight="1">
      <c r="A184" s="354"/>
      <c r="B184" s="141"/>
      <c r="C184" s="29"/>
      <c r="D184" s="133" t="s">
        <v>294</v>
      </c>
      <c r="E184" s="308"/>
      <c r="F184" s="295"/>
      <c r="G184" s="687"/>
    </row>
    <row r="185" spans="1:7" ht="48" hidden="1" customHeight="1">
      <c r="A185" s="374" t="s">
        <v>287</v>
      </c>
      <c r="B185" s="59" t="s">
        <v>286</v>
      </c>
      <c r="C185" s="334">
        <v>2210</v>
      </c>
      <c r="D185" s="145">
        <v>0</v>
      </c>
      <c r="E185" s="307" t="s">
        <v>296</v>
      </c>
      <c r="F185" s="294" t="s">
        <v>272</v>
      </c>
      <c r="G185" s="686" t="s">
        <v>52</v>
      </c>
    </row>
    <row r="186" spans="1:7" ht="48" hidden="1" customHeight="1">
      <c r="A186" s="354"/>
      <c r="B186" s="141"/>
      <c r="C186" s="29"/>
      <c r="D186" s="133" t="s">
        <v>295</v>
      </c>
      <c r="E186" s="308"/>
      <c r="F186" s="295"/>
      <c r="G186" s="687"/>
    </row>
    <row r="187" spans="1:7" ht="48" hidden="1" customHeight="1">
      <c r="A187" s="374" t="s">
        <v>299</v>
      </c>
      <c r="B187" s="59" t="s">
        <v>288</v>
      </c>
      <c r="C187" s="334">
        <v>2210</v>
      </c>
      <c r="D187" s="153">
        <v>0</v>
      </c>
      <c r="E187" s="590" t="s">
        <v>179</v>
      </c>
      <c r="F187" s="294" t="s">
        <v>272</v>
      </c>
      <c r="G187" s="686" t="s">
        <v>356</v>
      </c>
    </row>
    <row r="188" spans="1:7" ht="48" hidden="1" customHeight="1">
      <c r="A188" s="354"/>
      <c r="B188" s="141"/>
      <c r="C188" s="29"/>
      <c r="D188" s="133" t="s">
        <v>339</v>
      </c>
      <c r="E188" s="591"/>
      <c r="F188" s="295"/>
      <c r="G188" s="687"/>
    </row>
    <row r="189" spans="1:7" ht="48" hidden="1" customHeight="1">
      <c r="A189" s="355" t="s">
        <v>303</v>
      </c>
      <c r="B189" s="138" t="s">
        <v>302</v>
      </c>
      <c r="C189" s="335">
        <v>2210</v>
      </c>
      <c r="D189" s="144">
        <v>0</v>
      </c>
      <c r="E189" s="590" t="s">
        <v>179</v>
      </c>
      <c r="F189" s="302" t="s">
        <v>272</v>
      </c>
      <c r="G189" s="737" t="s">
        <v>356</v>
      </c>
    </row>
    <row r="190" spans="1:7" ht="48" hidden="1" customHeight="1">
      <c r="A190" s="354"/>
      <c r="B190" s="141"/>
      <c r="C190" s="29"/>
      <c r="D190" s="133" t="s">
        <v>304</v>
      </c>
      <c r="E190" s="591"/>
      <c r="F190" s="295"/>
      <c r="G190" s="687"/>
    </row>
    <row r="191" spans="1:7" ht="48" hidden="1" customHeight="1">
      <c r="A191" s="375"/>
      <c r="B191" s="59"/>
      <c r="C191" s="140"/>
      <c r="D191" s="142">
        <v>0</v>
      </c>
      <c r="E191" s="590" t="s">
        <v>179</v>
      </c>
      <c r="F191" s="294" t="s">
        <v>272</v>
      </c>
      <c r="G191" s="686" t="s">
        <v>285</v>
      </c>
    </row>
    <row r="192" spans="1:7" ht="48" hidden="1" customHeight="1">
      <c r="A192" s="354"/>
      <c r="B192" s="141"/>
      <c r="C192" s="29"/>
      <c r="D192" s="133" t="s">
        <v>276</v>
      </c>
      <c r="E192" s="591"/>
      <c r="F192" s="295"/>
      <c r="G192" s="687"/>
    </row>
    <row r="193" spans="1:12" ht="35.25" hidden="1" customHeight="1">
      <c r="A193" s="355" t="s">
        <v>298</v>
      </c>
      <c r="B193" s="138" t="s">
        <v>300</v>
      </c>
      <c r="C193" s="335">
        <v>2210</v>
      </c>
      <c r="D193" s="144">
        <v>0</v>
      </c>
      <c r="E193" s="590" t="s">
        <v>179</v>
      </c>
      <c r="F193" s="302" t="s">
        <v>272</v>
      </c>
      <c r="G193" s="737" t="s">
        <v>356</v>
      </c>
    </row>
    <row r="194" spans="1:12" ht="48" hidden="1" customHeight="1">
      <c r="A194" s="355"/>
      <c r="B194" s="138"/>
      <c r="C194" s="139"/>
      <c r="D194" s="133" t="s">
        <v>305</v>
      </c>
      <c r="E194" s="591"/>
      <c r="F194" s="302"/>
      <c r="G194" s="687"/>
    </row>
    <row r="195" spans="1:12" ht="29.25" hidden="1" customHeight="1">
      <c r="A195" s="347"/>
      <c r="B195" s="59"/>
      <c r="C195" s="334"/>
      <c r="D195" s="143"/>
      <c r="E195" s="706"/>
      <c r="F195" s="590"/>
      <c r="G195" s="626"/>
      <c r="J195" s="735"/>
    </row>
    <row r="196" spans="1:12" ht="54.75" hidden="1" customHeight="1">
      <c r="A196" s="354"/>
      <c r="B196" s="14"/>
      <c r="C196" s="29"/>
      <c r="D196" s="133"/>
      <c r="E196" s="707"/>
      <c r="F196" s="591"/>
      <c r="G196" s="598"/>
      <c r="J196" s="736"/>
    </row>
    <row r="197" spans="1:12" ht="48.75" hidden="1" customHeight="1">
      <c r="A197" s="551" t="s">
        <v>135</v>
      </c>
      <c r="B197" s="544" t="s">
        <v>136</v>
      </c>
      <c r="C197" s="606">
        <v>2210</v>
      </c>
      <c r="D197" s="131">
        <v>0</v>
      </c>
      <c r="E197" s="590" t="s">
        <v>118</v>
      </c>
      <c r="F197" s="556" t="s">
        <v>107</v>
      </c>
      <c r="G197" s="274"/>
    </row>
    <row r="198" spans="1:12" ht="48" hidden="1" customHeight="1">
      <c r="A198" s="653"/>
      <c r="B198" s="654"/>
      <c r="C198" s="635"/>
      <c r="D198" s="208" t="s">
        <v>265</v>
      </c>
      <c r="E198" s="636"/>
      <c r="F198" s="557"/>
      <c r="G198" s="327"/>
    </row>
    <row r="199" spans="1:12" ht="29.25" customHeight="1" thickBot="1">
      <c r="A199" s="187" t="s">
        <v>10</v>
      </c>
      <c r="B199" s="188"/>
      <c r="C199" s="189"/>
      <c r="D199" s="211">
        <f>D85+D87+D113+D117+D127+D131+D135+D137+D155+D157+D161+D163+D171+D173+D175</f>
        <v>10000000</v>
      </c>
      <c r="E199" s="190"/>
      <c r="F199" s="190"/>
      <c r="G199" s="191"/>
      <c r="H199" s="94"/>
      <c r="I199" s="47"/>
      <c r="J199" s="113"/>
      <c r="K199" s="85"/>
      <c r="L199" s="85"/>
    </row>
    <row r="200" spans="1:12" ht="39" hidden="1" customHeight="1">
      <c r="A200" s="637" t="s">
        <v>47</v>
      </c>
      <c r="B200" s="17" t="s">
        <v>14</v>
      </c>
      <c r="C200" s="209">
        <v>2240</v>
      </c>
      <c r="D200" s="210">
        <v>0</v>
      </c>
      <c r="E200" s="296" t="s">
        <v>11</v>
      </c>
      <c r="F200" s="282" t="s">
        <v>19</v>
      </c>
      <c r="G200" s="314" t="s">
        <v>9</v>
      </c>
    </row>
    <row r="201" spans="1:12" ht="62.25" hidden="1" customHeight="1">
      <c r="A201" s="638"/>
      <c r="B201" s="11"/>
      <c r="C201" s="198"/>
      <c r="D201" s="12" t="s">
        <v>21</v>
      </c>
      <c r="E201" s="297"/>
      <c r="F201" s="273"/>
      <c r="G201" s="315"/>
    </row>
    <row r="202" spans="1:12" ht="49.5" hidden="1" customHeight="1">
      <c r="A202" s="376" t="s">
        <v>45</v>
      </c>
      <c r="B202" s="10" t="s">
        <v>14</v>
      </c>
      <c r="C202" s="197">
        <v>2240</v>
      </c>
      <c r="D202" s="18">
        <v>0</v>
      </c>
      <c r="E202" s="296" t="s">
        <v>11</v>
      </c>
      <c r="F202" s="282" t="s">
        <v>19</v>
      </c>
      <c r="G202" s="317" t="s">
        <v>9</v>
      </c>
    </row>
    <row r="203" spans="1:12" ht="53.25" hidden="1" customHeight="1">
      <c r="A203" s="376" t="s">
        <v>46</v>
      </c>
      <c r="B203" s="11"/>
      <c r="C203" s="199"/>
      <c r="D203" s="12" t="s">
        <v>20</v>
      </c>
      <c r="E203" s="296"/>
      <c r="F203" s="282"/>
      <c r="G203" s="377"/>
    </row>
    <row r="204" spans="1:12" ht="42" hidden="1" customHeight="1">
      <c r="A204" s="378" t="s">
        <v>22</v>
      </c>
      <c r="B204" s="10" t="s">
        <v>17</v>
      </c>
      <c r="C204" s="566">
        <v>2240</v>
      </c>
      <c r="D204" s="18">
        <v>0</v>
      </c>
      <c r="E204" s="558" t="s">
        <v>11</v>
      </c>
      <c r="F204" s="560" t="s">
        <v>19</v>
      </c>
      <c r="G204" s="564" t="s">
        <v>9</v>
      </c>
    </row>
    <row r="205" spans="1:12" ht="49.5" hidden="1" customHeight="1">
      <c r="A205" s="379"/>
      <c r="B205" s="11"/>
      <c r="C205" s="567"/>
      <c r="D205" s="3" t="s">
        <v>16</v>
      </c>
      <c r="E205" s="559"/>
      <c r="F205" s="561"/>
      <c r="G205" s="565"/>
    </row>
    <row r="206" spans="1:12" ht="49.5" customHeight="1">
      <c r="A206" s="651" t="s">
        <v>478</v>
      </c>
      <c r="B206" s="611" t="s">
        <v>385</v>
      </c>
      <c r="C206" s="538">
        <v>2240</v>
      </c>
      <c r="D206" s="251">
        <v>7200</v>
      </c>
      <c r="E206" s="532" t="s">
        <v>179</v>
      </c>
      <c r="F206" s="532" t="s">
        <v>116</v>
      </c>
      <c r="G206" s="550" t="s">
        <v>52</v>
      </c>
    </row>
    <row r="207" spans="1:12" ht="49.5" customHeight="1">
      <c r="A207" s="652"/>
      <c r="B207" s="612"/>
      <c r="C207" s="539"/>
      <c r="D207" s="253" t="s">
        <v>509</v>
      </c>
      <c r="E207" s="533"/>
      <c r="F207" s="533"/>
      <c r="G207" s="547"/>
    </row>
    <row r="208" spans="1:12" ht="36" customHeight="1">
      <c r="A208" s="548" t="s">
        <v>500</v>
      </c>
      <c r="B208" s="81" t="s">
        <v>499</v>
      </c>
      <c r="C208" s="538">
        <v>2240</v>
      </c>
      <c r="D208" s="80">
        <v>30000</v>
      </c>
      <c r="E208" s="532" t="s">
        <v>179</v>
      </c>
      <c r="F208" s="532" t="s">
        <v>330</v>
      </c>
      <c r="G208" s="550" t="s">
        <v>58</v>
      </c>
    </row>
    <row r="209" spans="1:12" ht="44.25" customHeight="1">
      <c r="A209" s="549"/>
      <c r="B209" s="255"/>
      <c r="C209" s="539"/>
      <c r="D209" s="101" t="s">
        <v>501</v>
      </c>
      <c r="E209" s="533"/>
      <c r="F209" s="533"/>
      <c r="G209" s="547"/>
      <c r="H209" s="92"/>
      <c r="L209" s="9"/>
    </row>
    <row r="210" spans="1:12" ht="42" hidden="1" customHeight="1">
      <c r="A210" s="380" t="s">
        <v>220</v>
      </c>
      <c r="B210" s="10" t="s">
        <v>219</v>
      </c>
      <c r="C210" s="285">
        <v>2240</v>
      </c>
      <c r="D210" s="117">
        <v>0</v>
      </c>
      <c r="E210" s="560" t="s">
        <v>198</v>
      </c>
      <c r="F210" s="553" t="s">
        <v>107</v>
      </c>
      <c r="G210" s="562" t="s">
        <v>58</v>
      </c>
    </row>
    <row r="211" spans="1:12" ht="28.5" hidden="1" customHeight="1">
      <c r="A211" s="381"/>
      <c r="B211" s="11"/>
      <c r="C211" s="286"/>
      <c r="D211" s="41" t="s">
        <v>212</v>
      </c>
      <c r="E211" s="561"/>
      <c r="F211" s="554"/>
      <c r="G211" s="563"/>
      <c r="H211" s="92"/>
    </row>
    <row r="212" spans="1:12" ht="28.5" hidden="1" customHeight="1">
      <c r="A212" s="382" t="s">
        <v>222</v>
      </c>
      <c r="B212" s="634" t="s">
        <v>221</v>
      </c>
      <c r="C212" s="301">
        <v>2240</v>
      </c>
      <c r="D212" s="118">
        <v>0</v>
      </c>
      <c r="E212" s="560" t="s">
        <v>198</v>
      </c>
      <c r="F212" s="282" t="s">
        <v>223</v>
      </c>
      <c r="G212" s="562" t="s">
        <v>52</v>
      </c>
      <c r="H212" s="92"/>
    </row>
    <row r="213" spans="1:12" ht="28.5" hidden="1" customHeight="1">
      <c r="A213" s="382"/>
      <c r="B213" s="618"/>
      <c r="C213" s="301"/>
      <c r="D213" s="41" t="s">
        <v>224</v>
      </c>
      <c r="E213" s="561"/>
      <c r="F213" s="282"/>
      <c r="G213" s="563"/>
      <c r="H213" s="92"/>
    </row>
    <row r="214" spans="1:12" ht="96.75" customHeight="1">
      <c r="A214" s="551" t="s">
        <v>526</v>
      </c>
      <c r="B214" s="10" t="s">
        <v>407</v>
      </c>
      <c r="C214" s="285">
        <v>2240</v>
      </c>
      <c r="D214" s="80">
        <f>8400000-102000-191118-1254730-252154</f>
        <v>6599998</v>
      </c>
      <c r="E214" s="533" t="s">
        <v>486</v>
      </c>
      <c r="F214" s="298" t="s">
        <v>19</v>
      </c>
      <c r="G214" s="601" t="s">
        <v>527</v>
      </c>
    </row>
    <row r="215" spans="1:12" ht="63.75">
      <c r="A215" s="552"/>
      <c r="B215" s="383"/>
      <c r="C215" s="286"/>
      <c r="D215" s="12" t="s">
        <v>566</v>
      </c>
      <c r="E215" s="540"/>
      <c r="F215" s="299"/>
      <c r="G215" s="602"/>
    </row>
    <row r="216" spans="1:12" ht="99" customHeight="1">
      <c r="A216" s="551" t="s">
        <v>498</v>
      </c>
      <c r="B216" s="10" t="s">
        <v>408</v>
      </c>
      <c r="C216" s="285">
        <v>2240</v>
      </c>
      <c r="D216" s="117">
        <v>102000</v>
      </c>
      <c r="E216" s="532" t="s">
        <v>179</v>
      </c>
      <c r="F216" s="298" t="s">
        <v>19</v>
      </c>
      <c r="G216" s="601" t="s">
        <v>364</v>
      </c>
    </row>
    <row r="217" spans="1:12" ht="60.75" customHeight="1">
      <c r="A217" s="653"/>
      <c r="B217" s="383"/>
      <c r="C217" s="286"/>
      <c r="D217" s="160" t="s">
        <v>374</v>
      </c>
      <c r="E217" s="533"/>
      <c r="F217" s="299"/>
      <c r="G217" s="602"/>
    </row>
    <row r="218" spans="1:12" ht="60.75" customHeight="1">
      <c r="A218" s="551" t="s">
        <v>568</v>
      </c>
      <c r="B218" s="634" t="s">
        <v>569</v>
      </c>
      <c r="C218" s="447">
        <v>2240</v>
      </c>
      <c r="D218" s="117">
        <v>252154</v>
      </c>
      <c r="E218" s="533" t="s">
        <v>486</v>
      </c>
      <c r="F218" s="451" t="s">
        <v>26</v>
      </c>
      <c r="G218" s="450" t="s">
        <v>52</v>
      </c>
    </row>
    <row r="219" spans="1:12" ht="27" customHeight="1">
      <c r="A219" s="552"/>
      <c r="B219" s="618"/>
      <c r="C219" s="448"/>
      <c r="D219" s="12" t="s">
        <v>567</v>
      </c>
      <c r="E219" s="540"/>
      <c r="F219" s="449"/>
      <c r="G219" s="452"/>
    </row>
    <row r="220" spans="1:12" ht="57.75" customHeight="1">
      <c r="A220" s="551" t="s">
        <v>596</v>
      </c>
      <c r="B220" s="634" t="s">
        <v>595</v>
      </c>
      <c r="C220" s="301">
        <v>2240</v>
      </c>
      <c r="D220" s="117">
        <v>1033600</v>
      </c>
      <c r="E220" s="533" t="s">
        <v>486</v>
      </c>
      <c r="F220" s="312" t="s">
        <v>272</v>
      </c>
      <c r="G220" s="317" t="s">
        <v>52</v>
      </c>
    </row>
    <row r="221" spans="1:12" ht="67.5" customHeight="1">
      <c r="A221" s="552"/>
      <c r="B221" s="618"/>
      <c r="C221" s="286"/>
      <c r="D221" s="12" t="s">
        <v>523</v>
      </c>
      <c r="E221" s="540"/>
      <c r="F221" s="299"/>
      <c r="G221" s="384"/>
    </row>
    <row r="222" spans="1:12" ht="42" customHeight="1">
      <c r="A222" s="551" t="s">
        <v>605</v>
      </c>
      <c r="B222" s="634" t="s">
        <v>594</v>
      </c>
      <c r="C222" s="301">
        <v>2240</v>
      </c>
      <c r="D222" s="117">
        <f>1357000-7000</f>
        <v>1350000</v>
      </c>
      <c r="E222" s="533" t="s">
        <v>486</v>
      </c>
      <c r="F222" s="312" t="s">
        <v>242</v>
      </c>
      <c r="G222" s="485" t="s">
        <v>52</v>
      </c>
      <c r="J222" s="9"/>
    </row>
    <row r="223" spans="1:12" ht="117.75" customHeight="1">
      <c r="A223" s="552"/>
      <c r="B223" s="618"/>
      <c r="C223" s="436"/>
      <c r="D223" s="12" t="s">
        <v>631</v>
      </c>
      <c r="E223" s="540"/>
      <c r="F223" s="437"/>
      <c r="G223" s="486"/>
    </row>
    <row r="224" spans="1:12" ht="42" customHeight="1">
      <c r="A224" s="551" t="s">
        <v>545</v>
      </c>
      <c r="B224" s="634" t="s">
        <v>543</v>
      </c>
      <c r="C224" s="438">
        <v>2240</v>
      </c>
      <c r="D224" s="117">
        <v>7000</v>
      </c>
      <c r="E224" s="532" t="s">
        <v>179</v>
      </c>
      <c r="F224" s="440" t="s">
        <v>19</v>
      </c>
      <c r="G224" s="439" t="s">
        <v>52</v>
      </c>
    </row>
    <row r="225" spans="1:10" ht="31.5" customHeight="1">
      <c r="A225" s="552"/>
      <c r="B225" s="618"/>
      <c r="C225" s="438"/>
      <c r="D225" s="12" t="s">
        <v>542</v>
      </c>
      <c r="E225" s="533"/>
      <c r="F225" s="440"/>
      <c r="G225" s="385"/>
    </row>
    <row r="226" spans="1:10" ht="71.25" customHeight="1">
      <c r="A226" s="548" t="s">
        <v>593</v>
      </c>
      <c r="B226" s="81" t="s">
        <v>502</v>
      </c>
      <c r="C226" s="538">
        <v>2240</v>
      </c>
      <c r="D226" s="212">
        <v>725900</v>
      </c>
      <c r="E226" s="532" t="s">
        <v>179</v>
      </c>
      <c r="F226" s="532" t="s">
        <v>117</v>
      </c>
      <c r="G226" s="470" t="s">
        <v>52</v>
      </c>
    </row>
    <row r="227" spans="1:10" ht="60.75" customHeight="1">
      <c r="A227" s="549"/>
      <c r="B227" s="255"/>
      <c r="C227" s="539"/>
      <c r="D227" s="152" t="s">
        <v>524</v>
      </c>
      <c r="E227" s="533"/>
      <c r="F227" s="533"/>
      <c r="G227" s="469" t="s">
        <v>612</v>
      </c>
    </row>
    <row r="228" spans="1:10" s="158" customFormat="1" ht="39" customHeight="1">
      <c r="A228" s="655" t="s">
        <v>592</v>
      </c>
      <c r="B228" s="156" t="s">
        <v>502</v>
      </c>
      <c r="C228" s="473" t="s">
        <v>503</v>
      </c>
      <c r="D228" s="162">
        <f>496500+113500</f>
        <v>610000</v>
      </c>
      <c r="E228" s="532" t="s">
        <v>179</v>
      </c>
      <c r="F228" s="472" t="s">
        <v>272</v>
      </c>
      <c r="G228" s="733" t="s">
        <v>504</v>
      </c>
    </row>
    <row r="229" spans="1:10" s="158" customFormat="1" ht="144.75" customHeight="1">
      <c r="A229" s="656"/>
      <c r="B229" s="258"/>
      <c r="C229" s="474"/>
      <c r="D229" s="101" t="s">
        <v>663</v>
      </c>
      <c r="E229" s="533"/>
      <c r="F229" s="472"/>
      <c r="G229" s="734"/>
      <c r="J229" s="271"/>
    </row>
    <row r="230" spans="1:10" ht="51" hidden="1" customHeight="1">
      <c r="A230" s="386" t="s">
        <v>60</v>
      </c>
      <c r="B230" s="10" t="s">
        <v>61</v>
      </c>
      <c r="C230" s="566">
        <v>2240</v>
      </c>
      <c r="D230" s="38">
        <v>0</v>
      </c>
      <c r="E230" s="558" t="s">
        <v>62</v>
      </c>
      <c r="F230" s="560" t="s">
        <v>24</v>
      </c>
      <c r="G230" s="387" t="s">
        <v>52</v>
      </c>
    </row>
    <row r="231" spans="1:10" ht="27" hidden="1" customHeight="1">
      <c r="A231" s="381"/>
      <c r="B231" s="11"/>
      <c r="C231" s="567"/>
      <c r="D231" s="12" t="s">
        <v>63</v>
      </c>
      <c r="E231" s="559"/>
      <c r="F231" s="561"/>
      <c r="G231" s="388"/>
    </row>
    <row r="232" spans="1:10" ht="50.25" hidden="1" customHeight="1">
      <c r="A232" s="382" t="s">
        <v>27</v>
      </c>
      <c r="B232" s="10" t="s">
        <v>59</v>
      </c>
      <c r="C232" s="301">
        <v>2240</v>
      </c>
      <c r="D232" s="38">
        <v>0</v>
      </c>
      <c r="E232" s="316" t="s">
        <v>11</v>
      </c>
      <c r="F232" s="304" t="s">
        <v>24</v>
      </c>
      <c r="G232" s="564" t="s">
        <v>52</v>
      </c>
    </row>
    <row r="233" spans="1:10" ht="30.75" hidden="1" customHeight="1">
      <c r="A233" s="381"/>
      <c r="B233" s="11"/>
      <c r="C233" s="286"/>
      <c r="D233" s="3" t="s">
        <v>28</v>
      </c>
      <c r="E233" s="299"/>
      <c r="F233" s="305"/>
      <c r="G233" s="565"/>
    </row>
    <row r="234" spans="1:10" ht="45" hidden="1" customHeight="1">
      <c r="A234" s="386" t="s">
        <v>60</v>
      </c>
      <c r="B234" s="10" t="s">
        <v>61</v>
      </c>
      <c r="C234" s="566">
        <v>2240</v>
      </c>
      <c r="D234" s="38">
        <v>0</v>
      </c>
      <c r="E234" s="558" t="s">
        <v>62</v>
      </c>
      <c r="F234" s="560" t="s">
        <v>116</v>
      </c>
      <c r="G234" s="387" t="s">
        <v>52</v>
      </c>
    </row>
    <row r="235" spans="1:10" ht="27" hidden="1" customHeight="1">
      <c r="A235" s="381"/>
      <c r="B235" s="11"/>
      <c r="C235" s="567"/>
      <c r="D235" s="12" t="s">
        <v>149</v>
      </c>
      <c r="E235" s="559"/>
      <c r="F235" s="561"/>
      <c r="G235" s="388"/>
    </row>
    <row r="236" spans="1:10" s="223" customFormat="1" ht="48.75" hidden="1" customHeight="1">
      <c r="A236" s="570" t="s">
        <v>409</v>
      </c>
      <c r="B236" s="13" t="s">
        <v>410</v>
      </c>
      <c r="C236" s="209">
        <v>2240</v>
      </c>
      <c r="D236" s="245">
        <v>0</v>
      </c>
      <c r="E236" s="643" t="s">
        <v>112</v>
      </c>
      <c r="F236" s="282" t="s">
        <v>19</v>
      </c>
      <c r="G236" s="321" t="s">
        <v>52</v>
      </c>
      <c r="H236" s="222"/>
    </row>
    <row r="237" spans="1:10" s="223" customFormat="1" ht="51.75" hidden="1" customHeight="1">
      <c r="A237" s="571"/>
      <c r="B237" s="23"/>
      <c r="C237" s="209"/>
      <c r="D237" s="246" t="s">
        <v>472</v>
      </c>
      <c r="E237" s="644"/>
      <c r="F237" s="282"/>
      <c r="G237" s="389"/>
    </row>
    <row r="238" spans="1:10" ht="51.75" hidden="1" customHeight="1">
      <c r="A238" s="613" t="s">
        <v>409</v>
      </c>
      <c r="B238" s="10" t="s">
        <v>61</v>
      </c>
      <c r="C238" s="119">
        <v>2240</v>
      </c>
      <c r="D238" s="244">
        <v>0</v>
      </c>
      <c r="E238" s="558" t="s">
        <v>112</v>
      </c>
      <c r="F238" s="312" t="s">
        <v>19</v>
      </c>
      <c r="G238" s="387" t="s">
        <v>52</v>
      </c>
    </row>
    <row r="239" spans="1:10" ht="35.25" hidden="1" customHeight="1">
      <c r="A239" s="614"/>
      <c r="B239" s="17"/>
      <c r="C239" s="119"/>
      <c r="D239" s="12" t="s">
        <v>473</v>
      </c>
      <c r="E239" s="559"/>
      <c r="F239" s="312"/>
      <c r="G239" s="390" t="s">
        <v>360</v>
      </c>
    </row>
    <row r="240" spans="1:10" ht="53.25" customHeight="1">
      <c r="A240" s="576" t="s">
        <v>565</v>
      </c>
      <c r="B240" s="582" t="s">
        <v>389</v>
      </c>
      <c r="C240" s="599">
        <v>2240</v>
      </c>
      <c r="D240" s="145">
        <f>21200+28600</f>
        <v>49800</v>
      </c>
      <c r="E240" s="532" t="s">
        <v>179</v>
      </c>
      <c r="F240" s="553" t="s">
        <v>24</v>
      </c>
      <c r="G240" s="593" t="s">
        <v>57</v>
      </c>
      <c r="J240" s="9"/>
    </row>
    <row r="241" spans="1:10" ht="31.5" customHeight="1">
      <c r="A241" s="577"/>
      <c r="B241" s="625"/>
      <c r="C241" s="600"/>
      <c r="D241" s="75" t="s">
        <v>564</v>
      </c>
      <c r="E241" s="533"/>
      <c r="F241" s="554"/>
      <c r="G241" s="594"/>
    </row>
    <row r="242" spans="1:10" ht="48" hidden="1" customHeight="1">
      <c r="A242" s="570" t="s">
        <v>411</v>
      </c>
      <c r="B242" s="582" t="s">
        <v>389</v>
      </c>
      <c r="C242" s="599">
        <v>2240</v>
      </c>
      <c r="D242" s="80">
        <v>0</v>
      </c>
      <c r="E242" s="532" t="s">
        <v>179</v>
      </c>
      <c r="F242" s="553" t="s">
        <v>525</v>
      </c>
      <c r="G242" s="593" t="s">
        <v>64</v>
      </c>
    </row>
    <row r="243" spans="1:10" ht="16.5" hidden="1" customHeight="1">
      <c r="A243" s="571"/>
      <c r="B243" s="625"/>
      <c r="C243" s="600"/>
      <c r="D243" s="75" t="s">
        <v>365</v>
      </c>
      <c r="E243" s="533"/>
      <c r="F243" s="554"/>
      <c r="G243" s="594"/>
    </row>
    <row r="244" spans="1:10" ht="56.25" customHeight="1">
      <c r="A244" s="570" t="s">
        <v>607</v>
      </c>
      <c r="B244" s="582" t="s">
        <v>608</v>
      </c>
      <c r="C244" s="599">
        <v>2240</v>
      </c>
      <c r="D244" s="143">
        <v>576</v>
      </c>
      <c r="E244" s="553" t="s">
        <v>384</v>
      </c>
      <c r="F244" s="553" t="s">
        <v>117</v>
      </c>
      <c r="G244" s="626" t="s">
        <v>52</v>
      </c>
    </row>
    <row r="245" spans="1:10" ht="44.25" customHeight="1">
      <c r="A245" s="571"/>
      <c r="B245" s="625"/>
      <c r="C245" s="600"/>
      <c r="D245" s="224" t="s">
        <v>606</v>
      </c>
      <c r="E245" s="554"/>
      <c r="F245" s="554"/>
      <c r="G245" s="598"/>
    </row>
    <row r="246" spans="1:10" ht="64.5" customHeight="1">
      <c r="A246" s="651" t="s">
        <v>510</v>
      </c>
      <c r="B246" s="641" t="s">
        <v>412</v>
      </c>
      <c r="C246" s="157">
        <v>2240</v>
      </c>
      <c r="D246" s="153">
        <f>14232300+2876600-2206501.51-567766.25+1254730-63400-310.17</f>
        <v>15525652.07</v>
      </c>
      <c r="E246" s="533" t="s">
        <v>486</v>
      </c>
      <c r="F246" s="530" t="s">
        <v>24</v>
      </c>
      <c r="G246" s="623" t="s">
        <v>662</v>
      </c>
    </row>
    <row r="247" spans="1:10" ht="88.5" customHeight="1">
      <c r="A247" s="652"/>
      <c r="B247" s="642"/>
      <c r="C247" s="474"/>
      <c r="D247" s="101" t="s">
        <v>681</v>
      </c>
      <c r="E247" s="540"/>
      <c r="F247" s="531"/>
      <c r="G247" s="624"/>
      <c r="H247" s="180"/>
    </row>
    <row r="248" spans="1:10" ht="101.25" customHeight="1">
      <c r="A248" s="548" t="s">
        <v>604</v>
      </c>
      <c r="B248" s="523" t="s">
        <v>502</v>
      </c>
      <c r="C248" s="524"/>
      <c r="D248" s="153">
        <f>3068100-246.9</f>
        <v>3067853.1</v>
      </c>
      <c r="E248" s="533" t="s">
        <v>486</v>
      </c>
      <c r="F248" s="530" t="s">
        <v>106</v>
      </c>
      <c r="G248" s="623" t="s">
        <v>684</v>
      </c>
      <c r="H248" s="180"/>
      <c r="I248" s="9"/>
    </row>
    <row r="249" spans="1:10" ht="55.5" customHeight="1">
      <c r="A249" s="549"/>
      <c r="B249" s="523"/>
      <c r="C249" s="524"/>
      <c r="D249" s="101" t="s">
        <v>688</v>
      </c>
      <c r="E249" s="540"/>
      <c r="F249" s="531"/>
      <c r="G249" s="624"/>
      <c r="H249" s="180"/>
    </row>
    <row r="250" spans="1:10" ht="70.5" customHeight="1">
      <c r="A250" s="613" t="s">
        <v>510</v>
      </c>
      <c r="B250" s="639" t="s">
        <v>412</v>
      </c>
      <c r="C250" s="443" t="s">
        <v>503</v>
      </c>
      <c r="D250" s="153">
        <f>2206501.51+567766.25</f>
        <v>2774267.76</v>
      </c>
      <c r="E250" s="532" t="s">
        <v>179</v>
      </c>
      <c r="F250" s="441" t="s">
        <v>24</v>
      </c>
      <c r="G250" s="601" t="s">
        <v>364</v>
      </c>
      <c r="H250" s="180"/>
      <c r="J250" s="9"/>
    </row>
    <row r="251" spans="1:10" ht="88.5" customHeight="1">
      <c r="A251" s="614"/>
      <c r="B251" s="640"/>
      <c r="C251" s="159"/>
      <c r="D251" s="41" t="s">
        <v>561</v>
      </c>
      <c r="E251" s="533"/>
      <c r="F251" s="442"/>
      <c r="G251" s="602"/>
      <c r="H251" s="180"/>
    </row>
    <row r="252" spans="1:10" ht="51" customHeight="1">
      <c r="A252" s="651" t="s">
        <v>588</v>
      </c>
      <c r="B252" s="611" t="s">
        <v>589</v>
      </c>
      <c r="C252" s="157">
        <v>2240</v>
      </c>
      <c r="D252" s="145">
        <v>54000</v>
      </c>
      <c r="E252" s="533" t="s">
        <v>486</v>
      </c>
      <c r="F252" s="475" t="s">
        <v>476</v>
      </c>
      <c r="G252" s="623" t="s">
        <v>52</v>
      </c>
    </row>
    <row r="253" spans="1:10" ht="30" customHeight="1">
      <c r="A253" s="652"/>
      <c r="B253" s="612"/>
      <c r="C253" s="471"/>
      <c r="D253" s="111" t="s">
        <v>505</v>
      </c>
      <c r="E253" s="540"/>
      <c r="F253" s="476"/>
      <c r="G253" s="624"/>
    </row>
    <row r="254" spans="1:10" ht="47.25" customHeight="1">
      <c r="A254" s="551" t="s">
        <v>559</v>
      </c>
      <c r="B254" s="17" t="s">
        <v>414</v>
      </c>
      <c r="C254" s="119">
        <v>2240</v>
      </c>
      <c r="D254" s="161">
        <f>1065800+523600+523600-58645.2-50100</f>
        <v>2004254.8</v>
      </c>
      <c r="E254" s="533" t="s">
        <v>486</v>
      </c>
      <c r="F254" s="557" t="s">
        <v>24</v>
      </c>
      <c r="G254" s="595" t="s">
        <v>660</v>
      </c>
    </row>
    <row r="255" spans="1:10" ht="54.75" customHeight="1">
      <c r="A255" s="552"/>
      <c r="B255" s="11"/>
      <c r="C255" s="326"/>
      <c r="D255" s="46" t="s">
        <v>661</v>
      </c>
      <c r="E255" s="540"/>
      <c r="F255" s="603"/>
      <c r="G255" s="565"/>
    </row>
    <row r="256" spans="1:10" ht="43.5" customHeight="1">
      <c r="A256" s="551" t="s">
        <v>553</v>
      </c>
      <c r="B256" s="17" t="s">
        <v>414</v>
      </c>
      <c r="C256" s="119">
        <v>2240</v>
      </c>
      <c r="D256" s="161">
        <v>58645.2</v>
      </c>
      <c r="E256" s="532" t="s">
        <v>179</v>
      </c>
      <c r="F256" s="557" t="s">
        <v>24</v>
      </c>
      <c r="G256" s="601" t="s">
        <v>364</v>
      </c>
    </row>
    <row r="257" spans="1:9" ht="48.75" customHeight="1">
      <c r="A257" s="552"/>
      <c r="B257" s="17"/>
      <c r="C257" s="119"/>
      <c r="D257" s="46" t="s">
        <v>546</v>
      </c>
      <c r="E257" s="533"/>
      <c r="F257" s="603"/>
      <c r="G257" s="602"/>
      <c r="I257" s="9"/>
    </row>
    <row r="258" spans="1:9" ht="57" customHeight="1">
      <c r="A258" s="548" t="s">
        <v>560</v>
      </c>
      <c r="B258" s="81" t="s">
        <v>414</v>
      </c>
      <c r="C258" s="522">
        <v>2240</v>
      </c>
      <c r="D258" s="117">
        <f>571200-40064.6-4867.2-568-8529.5</f>
        <v>517170.70000000007</v>
      </c>
      <c r="E258" s="533" t="s">
        <v>486</v>
      </c>
      <c r="F258" s="530" t="s">
        <v>24</v>
      </c>
      <c r="G258" s="623" t="s">
        <v>683</v>
      </c>
    </row>
    <row r="259" spans="1:9" ht="45.75" customHeight="1">
      <c r="A259" s="549"/>
      <c r="B259" s="255"/>
      <c r="C259" s="478"/>
      <c r="D259" s="121" t="s">
        <v>676</v>
      </c>
      <c r="E259" s="540"/>
      <c r="F259" s="531"/>
      <c r="G259" s="624"/>
    </row>
    <row r="260" spans="1:9" ht="27" customHeight="1">
      <c r="A260" s="551" t="s">
        <v>554</v>
      </c>
      <c r="B260" s="10" t="s">
        <v>414</v>
      </c>
      <c r="C260" s="500">
        <v>2240</v>
      </c>
      <c r="D260" s="117">
        <v>40064.6</v>
      </c>
      <c r="E260" s="532" t="s">
        <v>179</v>
      </c>
      <c r="F260" s="503" t="s">
        <v>24</v>
      </c>
      <c r="G260" s="601" t="s">
        <v>364</v>
      </c>
    </row>
    <row r="261" spans="1:9" ht="56.25" customHeight="1">
      <c r="A261" s="552"/>
      <c r="B261" s="11"/>
      <c r="C261" s="501"/>
      <c r="D261" s="186" t="s">
        <v>547</v>
      </c>
      <c r="E261" s="533"/>
      <c r="F261" s="502"/>
      <c r="G261" s="602"/>
    </row>
    <row r="262" spans="1:9" ht="56.25" customHeight="1">
      <c r="A262" s="548" t="s">
        <v>679</v>
      </c>
      <c r="B262" s="156" t="s">
        <v>678</v>
      </c>
      <c r="C262" s="477"/>
      <c r="D262" s="117">
        <v>4867.2</v>
      </c>
      <c r="E262" s="532" t="s">
        <v>179</v>
      </c>
      <c r="F262" s="520" t="s">
        <v>330</v>
      </c>
      <c r="G262" s="550" t="s">
        <v>719</v>
      </c>
    </row>
    <row r="263" spans="1:9" ht="138.75" customHeight="1">
      <c r="A263" s="549"/>
      <c r="B263" s="255"/>
      <c r="C263" s="477"/>
      <c r="D263" s="121" t="s">
        <v>677</v>
      </c>
      <c r="E263" s="533"/>
      <c r="F263" s="513"/>
      <c r="G263" s="547"/>
    </row>
    <row r="264" spans="1:9" ht="71.25" customHeight="1">
      <c r="A264" s="548" t="s">
        <v>689</v>
      </c>
      <c r="B264" s="521" t="s">
        <v>690</v>
      </c>
      <c r="C264" s="477"/>
      <c r="D264" s="117">
        <f>8529.5+310.17+246.9</f>
        <v>9086.57</v>
      </c>
      <c r="E264" s="532" t="s">
        <v>179</v>
      </c>
      <c r="F264" s="520" t="s">
        <v>330</v>
      </c>
      <c r="G264" s="550" t="s">
        <v>718</v>
      </c>
    </row>
    <row r="265" spans="1:9" ht="41.25" customHeight="1">
      <c r="A265" s="549"/>
      <c r="B265" s="156"/>
      <c r="C265" s="477"/>
      <c r="D265" s="121" t="s">
        <v>682</v>
      </c>
      <c r="E265" s="533"/>
      <c r="F265" s="513"/>
      <c r="G265" s="547"/>
    </row>
    <row r="266" spans="1:9" ht="55.5" customHeight="1">
      <c r="A266" s="613" t="s">
        <v>506</v>
      </c>
      <c r="B266" s="10" t="s">
        <v>507</v>
      </c>
      <c r="C266" s="606">
        <v>2240</v>
      </c>
      <c r="D266" s="117">
        <v>802500</v>
      </c>
      <c r="E266" s="532" t="s">
        <v>179</v>
      </c>
      <c r="F266" s="553" t="s">
        <v>26</v>
      </c>
      <c r="G266" s="562" t="s">
        <v>571</v>
      </c>
    </row>
    <row r="267" spans="1:9" ht="45.75" customHeight="1">
      <c r="A267" s="614"/>
      <c r="B267" s="11"/>
      <c r="C267" s="607"/>
      <c r="D267" s="41" t="s">
        <v>511</v>
      </c>
      <c r="E267" s="533"/>
      <c r="F267" s="554"/>
      <c r="G267" s="563"/>
      <c r="H267" s="92"/>
    </row>
    <row r="268" spans="1:9" ht="52.5" customHeight="1">
      <c r="A268" s="548" t="s">
        <v>615</v>
      </c>
      <c r="B268" s="10" t="s">
        <v>14</v>
      </c>
      <c r="C268" s="285">
        <v>2240</v>
      </c>
      <c r="D268" s="74">
        <v>12232200</v>
      </c>
      <c r="E268" s="533" t="s">
        <v>486</v>
      </c>
      <c r="F268" s="557" t="s">
        <v>223</v>
      </c>
      <c r="G268" s="564" t="s">
        <v>616</v>
      </c>
    </row>
    <row r="269" spans="1:9" ht="93" customHeight="1">
      <c r="A269" s="549"/>
      <c r="B269" s="11"/>
      <c r="C269" s="286"/>
      <c r="D269" s="75" t="s">
        <v>617</v>
      </c>
      <c r="E269" s="540"/>
      <c r="F269" s="603"/>
      <c r="G269" s="565"/>
      <c r="H269" s="92"/>
    </row>
    <row r="270" spans="1:9" ht="28.5" customHeight="1">
      <c r="A270" s="536" t="s">
        <v>709</v>
      </c>
      <c r="B270" s="81" t="s">
        <v>131</v>
      </c>
      <c r="C270" s="621">
        <v>2240</v>
      </c>
      <c r="D270" s="131">
        <v>2500000</v>
      </c>
      <c r="E270" s="533" t="s">
        <v>486</v>
      </c>
      <c r="F270" s="530" t="s">
        <v>330</v>
      </c>
      <c r="G270" s="532" t="s">
        <v>715</v>
      </c>
      <c r="H270" s="92"/>
    </row>
    <row r="271" spans="1:9" ht="54" customHeight="1">
      <c r="A271" s="537"/>
      <c r="B271" s="529"/>
      <c r="C271" s="622"/>
      <c r="D271" s="152" t="s">
        <v>706</v>
      </c>
      <c r="E271" s="540"/>
      <c r="F271" s="531"/>
      <c r="G271" s="533"/>
      <c r="H271" s="92"/>
    </row>
    <row r="272" spans="1:9" ht="51" customHeight="1">
      <c r="A272" s="536" t="s">
        <v>710</v>
      </c>
      <c r="B272" s="81" t="s">
        <v>119</v>
      </c>
      <c r="C272" s="538">
        <v>2240</v>
      </c>
      <c r="D272" s="131">
        <v>2500000</v>
      </c>
      <c r="E272" s="533" t="s">
        <v>486</v>
      </c>
      <c r="F272" s="530" t="s">
        <v>330</v>
      </c>
      <c r="G272" s="532" t="s">
        <v>715</v>
      </c>
      <c r="H272" s="92"/>
    </row>
    <row r="273" spans="1:10" ht="57.75" customHeight="1">
      <c r="A273" s="537"/>
      <c r="B273" s="529"/>
      <c r="C273" s="539"/>
      <c r="D273" s="152" t="s">
        <v>706</v>
      </c>
      <c r="E273" s="540"/>
      <c r="F273" s="531"/>
      <c r="G273" s="533"/>
      <c r="H273" s="92"/>
    </row>
    <row r="274" spans="1:10" ht="31.5" customHeight="1">
      <c r="A274" s="541" t="s">
        <v>711</v>
      </c>
      <c r="B274" s="526" t="s">
        <v>707</v>
      </c>
      <c r="C274" s="157">
        <v>2240</v>
      </c>
      <c r="D274" s="131">
        <v>3219823.6</v>
      </c>
      <c r="E274" s="533" t="s">
        <v>486</v>
      </c>
      <c r="F274" s="530" t="s">
        <v>330</v>
      </c>
      <c r="G274" s="532" t="s">
        <v>716</v>
      </c>
      <c r="H274" s="92"/>
    </row>
    <row r="275" spans="1:10" ht="249" customHeight="1">
      <c r="A275" s="541"/>
      <c r="B275" s="527"/>
      <c r="C275" s="525"/>
      <c r="D275" s="152" t="s">
        <v>708</v>
      </c>
      <c r="E275" s="540"/>
      <c r="F275" s="531"/>
      <c r="G275" s="533"/>
      <c r="H275" s="92"/>
    </row>
    <row r="276" spans="1:10" ht="38.25" customHeight="1">
      <c r="A276" s="534" t="s">
        <v>714</v>
      </c>
      <c r="B276" s="110" t="s">
        <v>713</v>
      </c>
      <c r="C276" s="157"/>
      <c r="D276" s="131">
        <v>4544496</v>
      </c>
      <c r="E276" s="533" t="s">
        <v>486</v>
      </c>
      <c r="F276" s="530" t="s">
        <v>330</v>
      </c>
      <c r="G276" s="532" t="s">
        <v>717</v>
      </c>
      <c r="H276" s="92"/>
    </row>
    <row r="277" spans="1:10" ht="159.75" customHeight="1">
      <c r="A277" s="535"/>
      <c r="B277" s="528"/>
      <c r="C277" s="157"/>
      <c r="D277" s="152" t="s">
        <v>712</v>
      </c>
      <c r="E277" s="540"/>
      <c r="F277" s="531"/>
      <c r="G277" s="533"/>
      <c r="H277" s="92"/>
      <c r="J277" s="9"/>
    </row>
    <row r="278" spans="1:10" ht="25.5" customHeight="1">
      <c r="A278" s="609" t="s">
        <v>618</v>
      </c>
      <c r="B278" s="10" t="s">
        <v>14</v>
      </c>
      <c r="C278" s="285">
        <v>2240</v>
      </c>
      <c r="D278" s="74">
        <v>6767800</v>
      </c>
      <c r="E278" s="533" t="s">
        <v>486</v>
      </c>
      <c r="F278" s="557" t="s">
        <v>223</v>
      </c>
      <c r="G278" s="564" t="s">
        <v>616</v>
      </c>
    </row>
    <row r="279" spans="1:10" ht="161.25" customHeight="1">
      <c r="A279" s="610"/>
      <c r="B279" s="11"/>
      <c r="C279" s="286"/>
      <c r="D279" s="88" t="s">
        <v>614</v>
      </c>
      <c r="E279" s="540"/>
      <c r="F279" s="603"/>
      <c r="G279" s="565"/>
      <c r="H279" s="92"/>
    </row>
    <row r="280" spans="1:10" ht="30" hidden="1" customHeight="1">
      <c r="A280" s="392" t="s">
        <v>185</v>
      </c>
      <c r="B280" s="10" t="s">
        <v>186</v>
      </c>
      <c r="C280" s="285">
        <v>2240</v>
      </c>
      <c r="D280" s="151">
        <v>0</v>
      </c>
      <c r="E280" s="272"/>
      <c r="F280" s="303"/>
      <c r="G280" s="564" t="s">
        <v>57</v>
      </c>
    </row>
    <row r="281" spans="1:10" ht="69.75" hidden="1" customHeight="1">
      <c r="A281" s="393"/>
      <c r="B281" s="11"/>
      <c r="C281" s="286"/>
      <c r="D281" s="88" t="s">
        <v>313</v>
      </c>
      <c r="E281" s="273" t="s">
        <v>113</v>
      </c>
      <c r="F281" s="305" t="s">
        <v>117</v>
      </c>
      <c r="G281" s="565"/>
      <c r="H281" s="92"/>
    </row>
    <row r="282" spans="1:10" ht="50.25" hidden="1" customHeight="1">
      <c r="A282" s="287" t="s">
        <v>326</v>
      </c>
      <c r="B282" s="13" t="s">
        <v>325</v>
      </c>
      <c r="C282" s="285">
        <v>2240</v>
      </c>
      <c r="D282" s="74">
        <v>0</v>
      </c>
      <c r="E282" s="553" t="s">
        <v>315</v>
      </c>
      <c r="F282" s="303"/>
      <c r="G282" s="564" t="s">
        <v>57</v>
      </c>
      <c r="H282" s="92"/>
    </row>
    <row r="283" spans="1:10" ht="43.5" hidden="1" customHeight="1">
      <c r="A283" s="393"/>
      <c r="B283" s="11"/>
      <c r="C283" s="286"/>
      <c r="D283" s="88" t="s">
        <v>314</v>
      </c>
      <c r="E283" s="554"/>
      <c r="F283" s="305" t="s">
        <v>272</v>
      </c>
      <c r="G283" s="565"/>
      <c r="H283" s="92"/>
    </row>
    <row r="284" spans="1:10" ht="43.5" hidden="1" customHeight="1">
      <c r="A284" s="394" t="s">
        <v>246</v>
      </c>
      <c r="B284" s="130" t="s">
        <v>247</v>
      </c>
      <c r="C284" s="119">
        <v>2240</v>
      </c>
      <c r="D284" s="135">
        <v>0</v>
      </c>
      <c r="E284" s="558" t="s">
        <v>198</v>
      </c>
      <c r="F284" s="282" t="s">
        <v>330</v>
      </c>
      <c r="G284" s="564" t="s">
        <v>57</v>
      </c>
      <c r="H284" s="92"/>
    </row>
    <row r="285" spans="1:10" ht="43.5" hidden="1" customHeight="1">
      <c r="A285" s="395"/>
      <c r="B285" s="11"/>
      <c r="C285" s="73"/>
      <c r="D285" s="121" t="s">
        <v>334</v>
      </c>
      <c r="E285" s="559"/>
      <c r="F285" s="273"/>
      <c r="G285" s="565"/>
      <c r="H285" s="92"/>
    </row>
    <row r="286" spans="1:10" ht="36" hidden="1" customHeight="1">
      <c r="A286" s="690" t="s">
        <v>189</v>
      </c>
      <c r="B286" s="10" t="s">
        <v>14</v>
      </c>
      <c r="C286" s="301">
        <v>2240</v>
      </c>
      <c r="D286" s="74">
        <v>0</v>
      </c>
      <c r="E286" s="553" t="s">
        <v>187</v>
      </c>
      <c r="F286" s="553" t="s">
        <v>117</v>
      </c>
      <c r="G286" s="564" t="s">
        <v>57</v>
      </c>
    </row>
    <row r="287" spans="1:10" ht="58.5" hidden="1" customHeight="1">
      <c r="A287" s="691"/>
      <c r="B287" s="17"/>
      <c r="C287" s="301"/>
      <c r="D287" s="88" t="s">
        <v>225</v>
      </c>
      <c r="E287" s="554"/>
      <c r="F287" s="554"/>
      <c r="G287" s="565"/>
      <c r="H287" s="92"/>
    </row>
    <row r="288" spans="1:10" ht="16.5" hidden="1" customHeight="1">
      <c r="A288" s="580" t="s">
        <v>166</v>
      </c>
      <c r="B288" s="582" t="s">
        <v>167</v>
      </c>
      <c r="C288" s="599">
        <v>2240</v>
      </c>
      <c r="D288" s="79">
        <f>199000-32727-48836-6837.6-10000-12992.1- 49128-17000-21479.3</f>
        <v>0</v>
      </c>
      <c r="E288" s="619" t="s">
        <v>198</v>
      </c>
      <c r="F288" s="619" t="s">
        <v>106</v>
      </c>
      <c r="G288" s="604" t="s">
        <v>52</v>
      </c>
    </row>
    <row r="289" spans="1:8" ht="42.75" hidden="1" customHeight="1" thickBot="1">
      <c r="A289" s="581"/>
      <c r="B289" s="583"/>
      <c r="C289" s="680"/>
      <c r="D289" s="89" t="s">
        <v>229</v>
      </c>
      <c r="E289" s="681"/>
      <c r="F289" s="681"/>
      <c r="G289" s="605"/>
      <c r="H289" s="92" t="s">
        <v>183</v>
      </c>
    </row>
    <row r="290" spans="1:8" ht="42.75" hidden="1" customHeight="1">
      <c r="A290" s="114" t="s">
        <v>214</v>
      </c>
      <c r="B290" s="582" t="s">
        <v>213</v>
      </c>
      <c r="C290" s="599">
        <v>2240</v>
      </c>
      <c r="D290" s="79">
        <v>0</v>
      </c>
      <c r="E290" s="619" t="s">
        <v>198</v>
      </c>
      <c r="F290" s="619" t="s">
        <v>107</v>
      </c>
      <c r="G290" s="604" t="s">
        <v>52</v>
      </c>
      <c r="H290" s="92"/>
    </row>
    <row r="291" spans="1:8" ht="42.75" hidden="1" customHeight="1" thickBot="1">
      <c r="A291" s="115"/>
      <c r="B291" s="583"/>
      <c r="C291" s="680"/>
      <c r="D291" s="89" t="s">
        <v>215</v>
      </c>
      <c r="E291" s="681"/>
      <c r="F291" s="681"/>
      <c r="G291" s="605"/>
      <c r="H291" s="92"/>
    </row>
    <row r="292" spans="1:8" ht="23.25" hidden="1" customHeight="1">
      <c r="A292" s="578" t="s">
        <v>415</v>
      </c>
      <c r="B292" s="627" t="s">
        <v>413</v>
      </c>
      <c r="C292" s="628">
        <v>2240</v>
      </c>
      <c r="D292" s="192">
        <v>0</v>
      </c>
      <c r="E292" s="629" t="s">
        <v>261</v>
      </c>
      <c r="F292" s="629" t="s">
        <v>24</v>
      </c>
      <c r="G292" s="630" t="s">
        <v>52</v>
      </c>
      <c r="H292" s="92"/>
    </row>
    <row r="293" spans="1:8" ht="42.75" hidden="1" customHeight="1">
      <c r="A293" s="579"/>
      <c r="B293" s="625"/>
      <c r="C293" s="600"/>
      <c r="D293" s="88" t="s">
        <v>390</v>
      </c>
      <c r="E293" s="620"/>
      <c r="F293" s="620"/>
      <c r="G293" s="631"/>
      <c r="H293" s="92"/>
    </row>
    <row r="294" spans="1:8" ht="42.75" hidden="1" customHeight="1">
      <c r="A294" s="586" t="s">
        <v>416</v>
      </c>
      <c r="B294" s="588" t="s">
        <v>417</v>
      </c>
      <c r="C294" s="599">
        <v>2240</v>
      </c>
      <c r="D294" s="134">
        <v>0</v>
      </c>
      <c r="E294" s="619" t="s">
        <v>261</v>
      </c>
      <c r="F294" s="619" t="s">
        <v>24</v>
      </c>
      <c r="G294" s="604" t="s">
        <v>52</v>
      </c>
      <c r="H294" s="116"/>
    </row>
    <row r="295" spans="1:8" ht="17.25" hidden="1" customHeight="1" thickBot="1">
      <c r="A295" s="587"/>
      <c r="B295" s="589"/>
      <c r="C295" s="600"/>
      <c r="D295" s="88" t="s">
        <v>361</v>
      </c>
      <c r="E295" s="620"/>
      <c r="F295" s="620"/>
      <c r="G295" s="631"/>
      <c r="H295" s="92"/>
    </row>
    <row r="296" spans="1:8" ht="27.75" hidden="1" customHeight="1">
      <c r="A296" s="289" t="s">
        <v>197</v>
      </c>
      <c r="B296" s="102" t="s">
        <v>196</v>
      </c>
      <c r="C296" s="323">
        <v>2240</v>
      </c>
      <c r="D296" s="103">
        <v>0</v>
      </c>
      <c r="E296" s="729" t="s">
        <v>179</v>
      </c>
      <c r="F296" s="324" t="s">
        <v>117</v>
      </c>
      <c r="G296" s="604" t="s">
        <v>52</v>
      </c>
      <c r="H296" s="92"/>
    </row>
    <row r="297" spans="1:8" ht="42.75" hidden="1" customHeight="1" thickBot="1">
      <c r="A297" s="290"/>
      <c r="B297" s="104"/>
      <c r="C297" s="293"/>
      <c r="D297" s="88" t="s">
        <v>190</v>
      </c>
      <c r="E297" s="681"/>
      <c r="F297" s="320"/>
      <c r="G297" s="605"/>
      <c r="H297" s="92"/>
    </row>
    <row r="298" spans="1:8" ht="42.75" hidden="1" customHeight="1">
      <c r="A298" s="291" t="s">
        <v>192</v>
      </c>
      <c r="B298" s="102" t="s">
        <v>191</v>
      </c>
      <c r="C298" s="292">
        <v>2240</v>
      </c>
      <c r="D298" s="103">
        <v>0</v>
      </c>
      <c r="E298" s="729" t="s">
        <v>179</v>
      </c>
      <c r="F298" s="319" t="s">
        <v>117</v>
      </c>
      <c r="G298" s="604" t="s">
        <v>52</v>
      </c>
      <c r="H298" s="92"/>
    </row>
    <row r="299" spans="1:8" ht="42.75" hidden="1" customHeight="1" thickBot="1">
      <c r="A299" s="396"/>
      <c r="B299" s="105"/>
      <c r="C299" s="106"/>
      <c r="D299" s="88" t="s">
        <v>195</v>
      </c>
      <c r="E299" s="681"/>
      <c r="F299" s="107"/>
      <c r="G299" s="605"/>
      <c r="H299" s="92"/>
    </row>
    <row r="300" spans="1:8" ht="42.75" hidden="1" customHeight="1">
      <c r="A300" s="289" t="s">
        <v>193</v>
      </c>
      <c r="B300" s="102" t="s">
        <v>194</v>
      </c>
      <c r="C300" s="323">
        <v>2240</v>
      </c>
      <c r="D300" s="103">
        <v>0</v>
      </c>
      <c r="E300" s="322" t="s">
        <v>179</v>
      </c>
      <c r="F300" s="324" t="s">
        <v>117</v>
      </c>
      <c r="G300" s="604" t="s">
        <v>52</v>
      </c>
      <c r="H300" s="92"/>
    </row>
    <row r="301" spans="1:8" ht="25.5" hidden="1" customHeight="1" thickBot="1">
      <c r="A301" s="289"/>
      <c r="B301" s="100"/>
      <c r="C301" s="323"/>
      <c r="D301" s="88" t="s">
        <v>199</v>
      </c>
      <c r="E301" s="324"/>
      <c r="F301" s="324"/>
      <c r="G301" s="605"/>
      <c r="H301" s="92"/>
    </row>
    <row r="302" spans="1:8" ht="25.5" hidden="1" customHeight="1">
      <c r="A302" s="632" t="s">
        <v>144</v>
      </c>
      <c r="B302" s="634" t="s">
        <v>148</v>
      </c>
      <c r="C302" s="285">
        <v>2240</v>
      </c>
      <c r="D302" s="74">
        <v>0</v>
      </c>
      <c r="E302" s="556" t="s">
        <v>147</v>
      </c>
      <c r="F302" s="557" t="s">
        <v>116</v>
      </c>
      <c r="G302" s="730" t="s">
        <v>52</v>
      </c>
    </row>
    <row r="303" spans="1:8" ht="30.75" hidden="1" customHeight="1">
      <c r="A303" s="633"/>
      <c r="B303" s="618"/>
      <c r="C303" s="286"/>
      <c r="D303" s="46" t="s">
        <v>146</v>
      </c>
      <c r="E303" s="603"/>
      <c r="F303" s="603"/>
      <c r="G303" s="731"/>
    </row>
    <row r="304" spans="1:8" ht="25.5" hidden="1" customHeight="1">
      <c r="A304" s="632" t="s">
        <v>145</v>
      </c>
      <c r="B304" s="634" t="s">
        <v>151</v>
      </c>
      <c r="C304" s="285">
        <v>2240</v>
      </c>
      <c r="D304" s="74">
        <v>0</v>
      </c>
      <c r="E304" s="556" t="s">
        <v>147</v>
      </c>
      <c r="F304" s="557" t="s">
        <v>116</v>
      </c>
      <c r="G304" s="730" t="s">
        <v>52</v>
      </c>
    </row>
    <row r="305" spans="1:8" ht="7.5" hidden="1" customHeight="1">
      <c r="A305" s="633"/>
      <c r="B305" s="618"/>
      <c r="C305" s="286"/>
      <c r="D305" s="46" t="s">
        <v>200</v>
      </c>
      <c r="E305" s="603"/>
      <c r="F305" s="603"/>
      <c r="G305" s="731"/>
    </row>
    <row r="306" spans="1:8" s="116" customFormat="1" ht="54.75" hidden="1" customHeight="1">
      <c r="A306" s="584" t="s">
        <v>419</v>
      </c>
      <c r="B306" s="645" t="s">
        <v>418</v>
      </c>
      <c r="C306" s="668">
        <v>2240</v>
      </c>
      <c r="D306" s="192">
        <v>0</v>
      </c>
      <c r="E306" s="619" t="s">
        <v>261</v>
      </c>
      <c r="F306" s="619" t="s">
        <v>24</v>
      </c>
      <c r="G306" s="732" t="s">
        <v>52</v>
      </c>
    </row>
    <row r="307" spans="1:8" s="116" customFormat="1" ht="55.5" hidden="1" customHeight="1">
      <c r="A307" s="585"/>
      <c r="B307" s="646"/>
      <c r="C307" s="669"/>
      <c r="D307" s="41" t="s">
        <v>393</v>
      </c>
      <c r="E307" s="620"/>
      <c r="F307" s="620"/>
      <c r="G307" s="732"/>
    </row>
    <row r="308" spans="1:8" ht="48" hidden="1" customHeight="1">
      <c r="A308" s="378" t="s">
        <v>29</v>
      </c>
      <c r="B308" s="10" t="s">
        <v>25</v>
      </c>
      <c r="C308" s="325">
        <v>2240</v>
      </c>
      <c r="D308" s="34">
        <v>0</v>
      </c>
      <c r="E308" s="16" t="s">
        <v>11</v>
      </c>
      <c r="F308" s="15" t="s">
        <v>24</v>
      </c>
      <c r="G308" s="397" t="s">
        <v>9</v>
      </c>
    </row>
    <row r="309" spans="1:8" ht="51.75" hidden="1" customHeight="1">
      <c r="A309" s="379"/>
      <c r="B309" s="11"/>
      <c r="C309" s="326"/>
      <c r="D309" s="12" t="s">
        <v>30</v>
      </c>
      <c r="E309" s="8"/>
      <c r="F309" s="19"/>
      <c r="G309" s="350"/>
    </row>
    <row r="310" spans="1:8" ht="48" hidden="1" customHeight="1">
      <c r="A310" s="378" t="s">
        <v>31</v>
      </c>
      <c r="B310" s="10" t="s">
        <v>25</v>
      </c>
      <c r="C310" s="119">
        <v>2240</v>
      </c>
      <c r="D310" s="34">
        <v>0</v>
      </c>
      <c r="E310" s="16" t="s">
        <v>11</v>
      </c>
      <c r="F310" s="15" t="s">
        <v>24</v>
      </c>
      <c r="G310" s="397" t="s">
        <v>9</v>
      </c>
    </row>
    <row r="311" spans="1:8" ht="54" hidden="1" customHeight="1">
      <c r="A311" s="379"/>
      <c r="B311" s="11"/>
      <c r="C311" s="326"/>
      <c r="D311" s="12" t="s">
        <v>32</v>
      </c>
      <c r="E311" s="8"/>
      <c r="F311" s="19"/>
      <c r="G311" s="350"/>
    </row>
    <row r="312" spans="1:8" ht="54" hidden="1" customHeight="1">
      <c r="A312" s="378" t="s">
        <v>43</v>
      </c>
      <c r="B312" s="10" t="s">
        <v>25</v>
      </c>
      <c r="C312" s="119">
        <v>2240</v>
      </c>
      <c r="D312" s="34">
        <v>0</v>
      </c>
      <c r="E312" s="16" t="s">
        <v>11</v>
      </c>
      <c r="F312" s="15" t="s">
        <v>24</v>
      </c>
      <c r="G312" s="397" t="s">
        <v>9</v>
      </c>
    </row>
    <row r="313" spans="1:8" ht="54" hidden="1" customHeight="1">
      <c r="A313" s="398"/>
      <c r="B313" s="17"/>
      <c r="C313" s="119"/>
      <c r="D313" s="12" t="s">
        <v>32</v>
      </c>
      <c r="E313" s="16"/>
      <c r="F313" s="15"/>
      <c r="G313" s="399"/>
    </row>
    <row r="314" spans="1:8" ht="55.5" hidden="1" customHeight="1">
      <c r="A314" s="378" t="s">
        <v>34</v>
      </c>
      <c r="B314" s="10" t="s">
        <v>33</v>
      </c>
      <c r="C314" s="325">
        <v>2240</v>
      </c>
      <c r="D314" s="34">
        <v>0</v>
      </c>
      <c r="E314" s="7" t="s">
        <v>11</v>
      </c>
      <c r="F314" s="272" t="s">
        <v>26</v>
      </c>
      <c r="G314" s="562" t="s">
        <v>52</v>
      </c>
    </row>
    <row r="315" spans="1:8" ht="22.5" hidden="1" customHeight="1">
      <c r="A315" s="379"/>
      <c r="B315" s="11"/>
      <c r="C315" s="73"/>
      <c r="D315" s="41" t="s">
        <v>35</v>
      </c>
      <c r="E315" s="8"/>
      <c r="F315" s="273"/>
      <c r="G315" s="563"/>
    </row>
    <row r="316" spans="1:8" s="223" customFormat="1" ht="73.5" hidden="1" customHeight="1">
      <c r="A316" s="570" t="s">
        <v>434</v>
      </c>
      <c r="B316" s="588" t="s">
        <v>394</v>
      </c>
      <c r="C316" s="599">
        <v>2240</v>
      </c>
      <c r="D316" s="225">
        <v>0</v>
      </c>
      <c r="E316" s="619" t="s">
        <v>261</v>
      </c>
      <c r="F316" s="553" t="s">
        <v>24</v>
      </c>
      <c r="G316" s="626" t="s">
        <v>52</v>
      </c>
    </row>
    <row r="317" spans="1:8" s="223" customFormat="1" ht="46.5" hidden="1" customHeight="1">
      <c r="A317" s="571"/>
      <c r="B317" s="608"/>
      <c r="C317" s="600"/>
      <c r="D317" s="88" t="s">
        <v>375</v>
      </c>
      <c r="E317" s="620"/>
      <c r="F317" s="554"/>
      <c r="G317" s="598"/>
    </row>
    <row r="318" spans="1:8" ht="47.25" hidden="1" customHeight="1">
      <c r="A318" s="386" t="s">
        <v>44</v>
      </c>
      <c r="B318" s="10" t="s">
        <v>188</v>
      </c>
      <c r="C318" s="325">
        <v>2240</v>
      </c>
      <c r="D318" s="34">
        <v>0</v>
      </c>
      <c r="E318" s="313" t="s">
        <v>168</v>
      </c>
      <c r="F318" s="553" t="s">
        <v>223</v>
      </c>
      <c r="G318" s="562" t="s">
        <v>52</v>
      </c>
    </row>
    <row r="319" spans="1:8" ht="26.25" hidden="1" customHeight="1">
      <c r="A319" s="381"/>
      <c r="B319" s="11"/>
      <c r="C319" s="73"/>
      <c r="D319" s="67" t="s">
        <v>143</v>
      </c>
      <c r="E319" s="299"/>
      <c r="F319" s="554"/>
      <c r="G319" s="563"/>
      <c r="H319" s="92"/>
    </row>
    <row r="320" spans="1:8" ht="67.5" hidden="1" customHeight="1">
      <c r="A320" s="613" t="s">
        <v>420</v>
      </c>
      <c r="B320" s="617" t="s">
        <v>421</v>
      </c>
      <c r="C320" s="119">
        <v>2240</v>
      </c>
      <c r="D320" s="162">
        <v>0</v>
      </c>
      <c r="E320" s="592" t="s">
        <v>23</v>
      </c>
      <c r="F320" s="555" t="s">
        <v>116</v>
      </c>
      <c r="G320" s="596" t="s">
        <v>52</v>
      </c>
    </row>
    <row r="321" spans="1:9" ht="33.75" hidden="1" customHeight="1">
      <c r="A321" s="614"/>
      <c r="B321" s="618"/>
      <c r="C321" s="200"/>
      <c r="D321" s="12" t="s">
        <v>372</v>
      </c>
      <c r="E321" s="561"/>
      <c r="F321" s="554"/>
      <c r="G321" s="596"/>
    </row>
    <row r="322" spans="1:9" ht="66.75" hidden="1" customHeight="1">
      <c r="A322" s="615" t="s">
        <v>422</v>
      </c>
      <c r="B322" s="10" t="s">
        <v>423</v>
      </c>
      <c r="C322" s="325">
        <v>2240</v>
      </c>
      <c r="D322" s="79">
        <v>0</v>
      </c>
      <c r="E322" s="296" t="s">
        <v>23</v>
      </c>
      <c r="F322" s="553" t="s">
        <v>24</v>
      </c>
      <c r="G322" s="562" t="s">
        <v>52</v>
      </c>
    </row>
    <row r="323" spans="1:9" ht="79.5" hidden="1" customHeight="1">
      <c r="A323" s="616"/>
      <c r="B323" s="11"/>
      <c r="C323" s="73"/>
      <c r="D323" s="39" t="s">
        <v>362</v>
      </c>
      <c r="E323" s="299"/>
      <c r="F323" s="554"/>
      <c r="G323" s="596"/>
    </row>
    <row r="324" spans="1:9" ht="102" hidden="1" customHeight="1">
      <c r="A324" s="586" t="s">
        <v>425</v>
      </c>
      <c r="B324" s="588" t="s">
        <v>424</v>
      </c>
      <c r="C324" s="599">
        <v>2240</v>
      </c>
      <c r="D324" s="80">
        <v>0</v>
      </c>
      <c r="E324" s="555" t="s">
        <v>384</v>
      </c>
      <c r="F324" s="590" t="s">
        <v>24</v>
      </c>
      <c r="G324" s="564" t="s">
        <v>57</v>
      </c>
    </row>
    <row r="325" spans="1:9" ht="97.5" hidden="1" customHeight="1">
      <c r="A325" s="587"/>
      <c r="B325" s="608"/>
      <c r="C325" s="600"/>
      <c r="D325" s="41" t="s">
        <v>363</v>
      </c>
      <c r="E325" s="554"/>
      <c r="F325" s="591"/>
      <c r="G325" s="565"/>
    </row>
    <row r="326" spans="1:9" ht="33.75" hidden="1" customHeight="1">
      <c r="A326" s="586" t="s">
        <v>427</v>
      </c>
      <c r="B326" s="588" t="s">
        <v>426</v>
      </c>
      <c r="C326" s="599">
        <v>2240</v>
      </c>
      <c r="D326" s="80">
        <v>0</v>
      </c>
      <c r="E326" s="555" t="s">
        <v>384</v>
      </c>
      <c r="F326" s="590" t="s">
        <v>24</v>
      </c>
      <c r="G326" s="564" t="s">
        <v>52</v>
      </c>
    </row>
    <row r="327" spans="1:9" ht="29.25" hidden="1" customHeight="1">
      <c r="A327" s="587"/>
      <c r="B327" s="608"/>
      <c r="C327" s="600"/>
      <c r="D327" s="41" t="s">
        <v>391</v>
      </c>
      <c r="E327" s="554"/>
      <c r="F327" s="591"/>
      <c r="G327" s="565"/>
    </row>
    <row r="328" spans="1:9" ht="8.25" hidden="1" customHeight="1">
      <c r="A328" s="551" t="s">
        <v>506</v>
      </c>
      <c r="B328" s="10" t="s">
        <v>507</v>
      </c>
      <c r="C328" s="606">
        <v>2240</v>
      </c>
      <c r="D328" s="117">
        <v>0</v>
      </c>
      <c r="E328" s="558" t="s">
        <v>11</v>
      </c>
      <c r="F328" s="553" t="s">
        <v>242</v>
      </c>
      <c r="G328" s="562" t="s">
        <v>58</v>
      </c>
    </row>
    <row r="329" spans="1:9" ht="12" hidden="1" customHeight="1">
      <c r="A329" s="552"/>
      <c r="B329" s="11"/>
      <c r="C329" s="607"/>
      <c r="D329" s="41" t="s">
        <v>508</v>
      </c>
      <c r="E329" s="559"/>
      <c r="F329" s="554"/>
      <c r="G329" s="563"/>
    </row>
    <row r="330" spans="1:9" ht="42.75" customHeight="1">
      <c r="A330" s="609" t="s">
        <v>591</v>
      </c>
      <c r="B330" s="611" t="s">
        <v>590</v>
      </c>
      <c r="C330" s="538">
        <v>2240</v>
      </c>
      <c r="D330" s="80">
        <f>4300+568</f>
        <v>4868</v>
      </c>
      <c r="E330" s="532" t="s">
        <v>179</v>
      </c>
      <c r="F330" s="532" t="s">
        <v>691</v>
      </c>
      <c r="G330" s="623" t="s">
        <v>692</v>
      </c>
      <c r="H330" s="158"/>
      <c r="I330" s="158"/>
    </row>
    <row r="331" spans="1:9" ht="82.5" customHeight="1">
      <c r="A331" s="610"/>
      <c r="B331" s="612"/>
      <c r="C331" s="539"/>
      <c r="D331" s="101" t="s">
        <v>680</v>
      </c>
      <c r="E331" s="533"/>
      <c r="F331" s="533"/>
      <c r="G331" s="624"/>
      <c r="H331" s="158"/>
      <c r="I331" s="158"/>
    </row>
    <row r="332" spans="1:9" ht="63" hidden="1" customHeight="1">
      <c r="A332" s="586" t="s">
        <v>435</v>
      </c>
      <c r="B332" s="588" t="s">
        <v>428</v>
      </c>
      <c r="C332" s="599">
        <v>2240</v>
      </c>
      <c r="D332" s="145">
        <v>0</v>
      </c>
      <c r="E332" s="555" t="s">
        <v>384</v>
      </c>
      <c r="F332" s="590" t="s">
        <v>24</v>
      </c>
      <c r="G332" s="564" t="s">
        <v>52</v>
      </c>
    </row>
    <row r="333" spans="1:9" ht="29.25" hidden="1" customHeight="1">
      <c r="A333" s="587"/>
      <c r="B333" s="608"/>
      <c r="C333" s="600"/>
      <c r="D333" s="41" t="s">
        <v>366</v>
      </c>
      <c r="E333" s="554"/>
      <c r="F333" s="591"/>
      <c r="G333" s="565"/>
    </row>
    <row r="334" spans="1:9" ht="44.25" customHeight="1">
      <c r="A334" s="586" t="s">
        <v>436</v>
      </c>
      <c r="B334" s="588" t="s">
        <v>429</v>
      </c>
      <c r="C334" s="599">
        <v>2240</v>
      </c>
      <c r="D334" s="134">
        <f>110300-576-16031.78</f>
        <v>93692.22</v>
      </c>
      <c r="E334" s="533" t="s">
        <v>486</v>
      </c>
      <c r="F334" s="590" t="s">
        <v>24</v>
      </c>
      <c r="G334" s="562" t="s">
        <v>57</v>
      </c>
      <c r="H334" s="92"/>
    </row>
    <row r="335" spans="1:9" ht="36.75" customHeight="1">
      <c r="A335" s="587"/>
      <c r="B335" s="608"/>
      <c r="C335" s="600"/>
      <c r="D335" s="152" t="s">
        <v>611</v>
      </c>
      <c r="E335" s="540"/>
      <c r="F335" s="591"/>
      <c r="G335" s="563"/>
    </row>
    <row r="336" spans="1:9" ht="21.75" customHeight="1">
      <c r="A336" s="586" t="s">
        <v>436</v>
      </c>
      <c r="B336" s="588" t="s">
        <v>429</v>
      </c>
      <c r="C336" s="599">
        <v>2240</v>
      </c>
      <c r="D336" s="134">
        <v>40000</v>
      </c>
      <c r="E336" s="533" t="s">
        <v>486</v>
      </c>
      <c r="F336" s="590" t="s">
        <v>272</v>
      </c>
      <c r="G336" s="802" t="s">
        <v>668</v>
      </c>
    </row>
    <row r="337" spans="1:8" ht="81.75" customHeight="1">
      <c r="A337" s="587"/>
      <c r="B337" s="608"/>
      <c r="C337" s="600"/>
      <c r="D337" s="152" t="s">
        <v>640</v>
      </c>
      <c r="E337" s="540"/>
      <c r="F337" s="591"/>
      <c r="G337" s="803"/>
    </row>
    <row r="338" spans="1:8" ht="51.75" customHeight="1">
      <c r="A338" s="580" t="s">
        <v>685</v>
      </c>
      <c r="B338" s="504" t="s">
        <v>686</v>
      </c>
      <c r="C338" s="506">
        <v>2240</v>
      </c>
      <c r="D338" s="134">
        <v>16031.78</v>
      </c>
      <c r="E338" s="508" t="s">
        <v>687</v>
      </c>
      <c r="F338" s="510" t="s">
        <v>330</v>
      </c>
      <c r="G338" s="562" t="s">
        <v>610</v>
      </c>
    </row>
    <row r="339" spans="1:8" ht="60" customHeight="1">
      <c r="A339" s="579"/>
      <c r="B339" s="505"/>
      <c r="C339" s="507"/>
      <c r="D339" s="152" t="s">
        <v>609</v>
      </c>
      <c r="E339" s="509"/>
      <c r="F339" s="511"/>
      <c r="G339" s="563"/>
    </row>
    <row r="340" spans="1:8" ht="60" customHeight="1">
      <c r="A340" s="574" t="s">
        <v>634</v>
      </c>
      <c r="B340" s="544" t="s">
        <v>633</v>
      </c>
      <c r="C340" s="538">
        <v>2240</v>
      </c>
      <c r="D340" s="134">
        <v>500000</v>
      </c>
      <c r="E340" s="533" t="s">
        <v>486</v>
      </c>
      <c r="F340" s="532" t="s">
        <v>272</v>
      </c>
      <c r="G340" s="550" t="s">
        <v>636</v>
      </c>
    </row>
    <row r="341" spans="1:8" ht="31.5" customHeight="1">
      <c r="A341" s="575"/>
      <c r="B341" s="545"/>
      <c r="C341" s="539"/>
      <c r="D341" s="152" t="s">
        <v>632</v>
      </c>
      <c r="E341" s="540"/>
      <c r="F341" s="533"/>
      <c r="G341" s="547"/>
    </row>
    <row r="342" spans="1:8" ht="31.5" customHeight="1">
      <c r="A342" s="574" t="s">
        <v>672</v>
      </c>
      <c r="B342" s="544" t="s">
        <v>671</v>
      </c>
      <c r="C342" s="538">
        <v>2240</v>
      </c>
      <c r="D342" s="134">
        <v>620000</v>
      </c>
      <c r="E342" s="533" t="s">
        <v>486</v>
      </c>
      <c r="F342" s="532" t="s">
        <v>330</v>
      </c>
      <c r="G342" s="550" t="s">
        <v>669</v>
      </c>
    </row>
    <row r="343" spans="1:8" ht="95.25" customHeight="1">
      <c r="A343" s="575"/>
      <c r="B343" s="545"/>
      <c r="C343" s="539"/>
      <c r="D343" s="152" t="s">
        <v>670</v>
      </c>
      <c r="E343" s="540"/>
      <c r="F343" s="533"/>
      <c r="G343" s="547"/>
    </row>
    <row r="344" spans="1:8" ht="39" customHeight="1">
      <c r="A344" s="400" t="s">
        <v>548</v>
      </c>
      <c r="B344" s="10" t="s">
        <v>549</v>
      </c>
      <c r="C344" s="325">
        <v>2240</v>
      </c>
      <c r="D344" s="126">
        <f>47978+96490+3000+43650</f>
        <v>191118</v>
      </c>
      <c r="E344" s="558" t="s">
        <v>552</v>
      </c>
      <c r="F344" s="678"/>
      <c r="G344" s="562" t="s">
        <v>551</v>
      </c>
    </row>
    <row r="345" spans="1:8" ht="63" customHeight="1">
      <c r="A345" s="395"/>
      <c r="B345" s="11"/>
      <c r="C345" s="73"/>
      <c r="D345" s="101" t="s">
        <v>550</v>
      </c>
      <c r="E345" s="559"/>
      <c r="F345" s="679"/>
      <c r="G345" s="563"/>
      <c r="H345" s="92"/>
    </row>
    <row r="346" spans="1:8" ht="29.25" hidden="1" customHeight="1">
      <c r="A346" s="400" t="s">
        <v>236</v>
      </c>
      <c r="B346" s="120" t="s">
        <v>235</v>
      </c>
      <c r="C346" s="325">
        <v>2240</v>
      </c>
      <c r="D346" s="134">
        <v>0</v>
      </c>
      <c r="E346" s="560" t="s">
        <v>198</v>
      </c>
      <c r="F346" s="282" t="s">
        <v>223</v>
      </c>
      <c r="G346" s="562" t="s">
        <v>52</v>
      </c>
      <c r="H346" s="92"/>
    </row>
    <row r="347" spans="1:8" ht="29.25" hidden="1" customHeight="1">
      <c r="A347" s="395"/>
      <c r="B347" s="11"/>
      <c r="C347" s="73"/>
      <c r="D347" s="125" t="s">
        <v>231</v>
      </c>
      <c r="E347" s="561"/>
      <c r="F347" s="282"/>
      <c r="G347" s="563"/>
      <c r="H347" s="92"/>
    </row>
    <row r="348" spans="1:8" ht="29.25" hidden="1" customHeight="1">
      <c r="A348" s="394" t="s">
        <v>246</v>
      </c>
      <c r="B348" s="130" t="s">
        <v>247</v>
      </c>
      <c r="C348" s="119">
        <v>2240</v>
      </c>
      <c r="D348" s="135">
        <v>0</v>
      </c>
      <c r="E348" s="558" t="s">
        <v>198</v>
      </c>
      <c r="F348" s="282" t="s">
        <v>223</v>
      </c>
      <c r="G348" s="562" t="s">
        <v>52</v>
      </c>
      <c r="H348" s="92"/>
    </row>
    <row r="349" spans="1:8" ht="29.25" hidden="1" customHeight="1">
      <c r="A349" s="395"/>
      <c r="B349" s="11"/>
      <c r="C349" s="73"/>
      <c r="D349" s="121" t="s">
        <v>230</v>
      </c>
      <c r="E349" s="559"/>
      <c r="F349" s="273"/>
      <c r="G349" s="563"/>
      <c r="H349" s="92"/>
    </row>
    <row r="350" spans="1:8" ht="52.5" hidden="1" customHeight="1">
      <c r="A350" s="586" t="s">
        <v>437</v>
      </c>
      <c r="B350" s="645" t="s">
        <v>430</v>
      </c>
      <c r="C350" s="599">
        <v>2240</v>
      </c>
      <c r="D350" s="145">
        <v>0</v>
      </c>
      <c r="E350" s="555" t="s">
        <v>384</v>
      </c>
      <c r="F350" s="590" t="s">
        <v>117</v>
      </c>
      <c r="G350" s="596" t="s">
        <v>52</v>
      </c>
      <c r="H350" s="92"/>
    </row>
    <row r="351" spans="1:8" ht="29.25" hidden="1" customHeight="1">
      <c r="A351" s="587"/>
      <c r="B351" s="608"/>
      <c r="C351" s="600"/>
      <c r="D351" s="125" t="s">
        <v>392</v>
      </c>
      <c r="E351" s="554"/>
      <c r="F351" s="591"/>
      <c r="G351" s="563"/>
      <c r="H351" s="92"/>
    </row>
    <row r="352" spans="1:8" ht="29.25" hidden="1" customHeight="1">
      <c r="A352" s="586" t="s">
        <v>438</v>
      </c>
      <c r="B352" s="645" t="s">
        <v>431</v>
      </c>
      <c r="C352" s="599">
        <v>2240</v>
      </c>
      <c r="D352" s="135">
        <v>0</v>
      </c>
      <c r="E352" s="555" t="s">
        <v>261</v>
      </c>
      <c r="F352" s="590" t="s">
        <v>106</v>
      </c>
      <c r="G352" s="596" t="s">
        <v>52</v>
      </c>
      <c r="H352" s="92"/>
    </row>
    <row r="353" spans="1:8" ht="49.5" hidden="1" customHeight="1">
      <c r="A353" s="587"/>
      <c r="B353" s="608"/>
      <c r="C353" s="600"/>
      <c r="D353" s="125" t="s">
        <v>370</v>
      </c>
      <c r="E353" s="554"/>
      <c r="F353" s="591"/>
      <c r="G353" s="563"/>
      <c r="H353" s="92"/>
    </row>
    <row r="354" spans="1:8" ht="43.5" hidden="1" customHeight="1">
      <c r="A354" s="394" t="s">
        <v>369</v>
      </c>
      <c r="B354" s="120" t="s">
        <v>277</v>
      </c>
      <c r="C354" s="119">
        <v>2240</v>
      </c>
      <c r="D354" s="135">
        <v>0</v>
      </c>
      <c r="E354" s="670" t="s">
        <v>11</v>
      </c>
      <c r="F354" s="282" t="s">
        <v>272</v>
      </c>
      <c r="G354" s="596" t="s">
        <v>52</v>
      </c>
      <c r="H354" s="92"/>
    </row>
    <row r="355" spans="1:8" ht="47.25" hidden="1" customHeight="1">
      <c r="A355" s="395"/>
      <c r="B355" s="11"/>
      <c r="C355" s="73"/>
      <c r="D355" s="125" t="s">
        <v>278</v>
      </c>
      <c r="E355" s="559"/>
      <c r="F355" s="273"/>
      <c r="G355" s="563"/>
      <c r="H355" s="92"/>
    </row>
    <row r="356" spans="1:8" ht="29.25" hidden="1" customHeight="1">
      <c r="A356" s="394" t="s">
        <v>279</v>
      </c>
      <c r="B356" s="137" t="s">
        <v>284</v>
      </c>
      <c r="C356" s="119">
        <v>2240</v>
      </c>
      <c r="D356" s="135">
        <v>0</v>
      </c>
      <c r="E356" s="670" t="s">
        <v>81</v>
      </c>
      <c r="F356" s="282" t="s">
        <v>272</v>
      </c>
      <c r="G356" s="596" t="s">
        <v>57</v>
      </c>
      <c r="H356" s="92"/>
    </row>
    <row r="357" spans="1:8" ht="45" hidden="1" customHeight="1">
      <c r="A357" s="395"/>
      <c r="B357" s="11"/>
      <c r="C357" s="73"/>
      <c r="D357" s="125" t="s">
        <v>351</v>
      </c>
      <c r="E357" s="559"/>
      <c r="F357" s="273"/>
      <c r="G357" s="563"/>
      <c r="H357" s="92"/>
    </row>
    <row r="358" spans="1:8" ht="45" hidden="1" customHeight="1">
      <c r="A358" s="394" t="s">
        <v>279</v>
      </c>
      <c r="B358" s="137" t="s">
        <v>284</v>
      </c>
      <c r="C358" s="119">
        <v>2240</v>
      </c>
      <c r="D358" s="135">
        <v>0</v>
      </c>
      <c r="E358" s="670" t="s">
        <v>81</v>
      </c>
      <c r="F358" s="282" t="s">
        <v>330</v>
      </c>
      <c r="G358" s="596" t="s">
        <v>357</v>
      </c>
      <c r="H358" s="92"/>
    </row>
    <row r="359" spans="1:8" ht="45" hidden="1" customHeight="1">
      <c r="A359" s="395"/>
      <c r="B359" s="11"/>
      <c r="C359" s="73"/>
      <c r="D359" s="152" t="s">
        <v>341</v>
      </c>
      <c r="E359" s="559"/>
      <c r="F359" s="273"/>
      <c r="G359" s="563"/>
      <c r="H359" s="92"/>
    </row>
    <row r="360" spans="1:8" ht="45" hidden="1" customHeight="1">
      <c r="A360" s="586" t="s">
        <v>439</v>
      </c>
      <c r="B360" s="675" t="s">
        <v>432</v>
      </c>
      <c r="C360" s="599">
        <v>2240</v>
      </c>
      <c r="D360" s="135">
        <v>0</v>
      </c>
      <c r="E360" s="670" t="s">
        <v>261</v>
      </c>
      <c r="F360" s="590" t="s">
        <v>116</v>
      </c>
      <c r="G360" s="596" t="s">
        <v>57</v>
      </c>
      <c r="H360" s="92"/>
    </row>
    <row r="361" spans="1:8" ht="45" hidden="1" customHeight="1">
      <c r="A361" s="587"/>
      <c r="B361" s="676"/>
      <c r="C361" s="600"/>
      <c r="D361" s="125" t="s">
        <v>367</v>
      </c>
      <c r="E361" s="559"/>
      <c r="F361" s="591"/>
      <c r="G361" s="563"/>
      <c r="H361" s="92"/>
    </row>
    <row r="362" spans="1:8" s="223" customFormat="1" ht="45" hidden="1" customHeight="1">
      <c r="A362" s="673" t="s">
        <v>440</v>
      </c>
      <c r="B362" s="226" t="s">
        <v>433</v>
      </c>
      <c r="C362" s="209">
        <v>2240</v>
      </c>
      <c r="D362" s="227">
        <v>0</v>
      </c>
      <c r="E362" s="677" t="s">
        <v>11</v>
      </c>
      <c r="F362" s="282" t="s">
        <v>117</v>
      </c>
      <c r="G362" s="597" t="s">
        <v>57</v>
      </c>
      <c r="H362" s="222"/>
    </row>
    <row r="363" spans="1:8" s="223" customFormat="1" ht="45" hidden="1" customHeight="1">
      <c r="A363" s="674"/>
      <c r="B363" s="14"/>
      <c r="C363" s="199"/>
      <c r="D363" s="228" t="s">
        <v>359</v>
      </c>
      <c r="E363" s="644"/>
      <c r="F363" s="273"/>
      <c r="G363" s="598"/>
      <c r="H363" s="222"/>
    </row>
    <row r="364" spans="1:8" ht="45" hidden="1" customHeight="1">
      <c r="A364" s="570" t="s">
        <v>442</v>
      </c>
      <c r="B364" s="671" t="s">
        <v>441</v>
      </c>
      <c r="C364" s="119">
        <v>2240</v>
      </c>
      <c r="D364" s="135">
        <v>0</v>
      </c>
      <c r="E364" s="670" t="s">
        <v>11</v>
      </c>
      <c r="F364" s="282" t="s">
        <v>106</v>
      </c>
      <c r="G364" s="596" t="s">
        <v>57</v>
      </c>
      <c r="H364" s="92"/>
    </row>
    <row r="365" spans="1:8" ht="45" hidden="1" customHeight="1">
      <c r="A365" s="571"/>
      <c r="B365" s="672"/>
      <c r="C365" s="73"/>
      <c r="D365" s="125" t="s">
        <v>373</v>
      </c>
      <c r="E365" s="559"/>
      <c r="F365" s="273"/>
      <c r="G365" s="563"/>
      <c r="H365" s="92"/>
    </row>
    <row r="366" spans="1:8" ht="45" hidden="1" customHeight="1">
      <c r="A366" s="394" t="s">
        <v>281</v>
      </c>
      <c r="B366" s="120" t="s">
        <v>282</v>
      </c>
      <c r="C366" s="119">
        <v>2240</v>
      </c>
      <c r="D366" s="135">
        <v>0</v>
      </c>
      <c r="E366" s="670" t="s">
        <v>261</v>
      </c>
      <c r="F366" s="282" t="s">
        <v>272</v>
      </c>
      <c r="G366" s="596" t="s">
        <v>57</v>
      </c>
      <c r="H366" s="92"/>
    </row>
    <row r="367" spans="1:8" ht="45" hidden="1" customHeight="1">
      <c r="A367" s="395"/>
      <c r="B367" s="11"/>
      <c r="C367" s="73"/>
      <c r="D367" s="125" t="s">
        <v>280</v>
      </c>
      <c r="E367" s="559"/>
      <c r="F367" s="273"/>
      <c r="G367" s="563"/>
      <c r="H367" s="92"/>
    </row>
    <row r="368" spans="1:8" ht="55.5" hidden="1" customHeight="1">
      <c r="A368" s="727" t="s">
        <v>444</v>
      </c>
      <c r="B368" s="725" t="s">
        <v>443</v>
      </c>
      <c r="C368" s="230">
        <v>2240</v>
      </c>
      <c r="D368" s="231">
        <v>0</v>
      </c>
      <c r="E368" s="721" t="s">
        <v>11</v>
      </c>
      <c r="F368" s="221" t="s">
        <v>106</v>
      </c>
      <c r="G368" s="723" t="s">
        <v>57</v>
      </c>
      <c r="H368" s="92"/>
    </row>
    <row r="369" spans="1:12" ht="45" hidden="1" customHeight="1">
      <c r="A369" s="728"/>
      <c r="B369" s="726"/>
      <c r="C369" s="232"/>
      <c r="D369" s="233" t="s">
        <v>283</v>
      </c>
      <c r="E369" s="722"/>
      <c r="F369" s="249"/>
      <c r="G369" s="724"/>
      <c r="H369" s="92"/>
    </row>
    <row r="370" spans="1:12" ht="45" hidden="1" customHeight="1">
      <c r="A370" s="586" t="s">
        <v>445</v>
      </c>
      <c r="B370" s="675" t="s">
        <v>446</v>
      </c>
      <c r="C370" s="599">
        <v>2240</v>
      </c>
      <c r="D370" s="135">
        <v>0</v>
      </c>
      <c r="E370" s="670" t="s">
        <v>261</v>
      </c>
      <c r="F370" s="590" t="s">
        <v>106</v>
      </c>
      <c r="G370" s="596" t="s">
        <v>52</v>
      </c>
      <c r="H370" s="92"/>
    </row>
    <row r="371" spans="1:12" ht="45" hidden="1" customHeight="1">
      <c r="A371" s="587"/>
      <c r="B371" s="676"/>
      <c r="C371" s="600"/>
      <c r="D371" s="125" t="s">
        <v>368</v>
      </c>
      <c r="E371" s="559"/>
      <c r="F371" s="591"/>
      <c r="G371" s="563"/>
      <c r="H371" s="92"/>
    </row>
    <row r="372" spans="1:12" ht="42.75" hidden="1" customHeight="1">
      <c r="A372" s="586" t="s">
        <v>448</v>
      </c>
      <c r="B372" s="675" t="s">
        <v>447</v>
      </c>
      <c r="C372" s="599">
        <v>2240</v>
      </c>
      <c r="D372" s="135">
        <v>0</v>
      </c>
      <c r="E372" s="555" t="s">
        <v>384</v>
      </c>
      <c r="F372" s="590" t="s">
        <v>116</v>
      </c>
      <c r="G372" s="596" t="s">
        <v>57</v>
      </c>
      <c r="H372" s="92"/>
    </row>
    <row r="373" spans="1:12" ht="51.75" hidden="1" customHeight="1">
      <c r="A373" s="587"/>
      <c r="B373" s="676"/>
      <c r="C373" s="600"/>
      <c r="D373" s="127" t="s">
        <v>371</v>
      </c>
      <c r="E373" s="554"/>
      <c r="F373" s="591"/>
      <c r="G373" s="563"/>
      <c r="H373" s="92"/>
    </row>
    <row r="374" spans="1:12" ht="41.25" hidden="1" customHeight="1">
      <c r="A374" s="551" t="s">
        <v>130</v>
      </c>
      <c r="B374" s="81" t="s">
        <v>131</v>
      </c>
      <c r="C374" s="704">
        <v>2240</v>
      </c>
      <c r="D374" s="36">
        <v>0</v>
      </c>
      <c r="E374" s="719" t="s">
        <v>118</v>
      </c>
      <c r="F374" s="556" t="s">
        <v>116</v>
      </c>
      <c r="G374" s="401" t="s">
        <v>115</v>
      </c>
    </row>
    <row r="375" spans="1:12" ht="20.25" hidden="1" customHeight="1">
      <c r="A375" s="552"/>
      <c r="B375" s="76"/>
      <c r="C375" s="705"/>
      <c r="D375" s="46" t="s">
        <v>132</v>
      </c>
      <c r="E375" s="720"/>
      <c r="F375" s="603"/>
      <c r="G375" s="327"/>
    </row>
    <row r="376" spans="1:12" ht="55.5" hidden="1" customHeight="1">
      <c r="A376" s="551" t="s">
        <v>133</v>
      </c>
      <c r="B376" s="81" t="s">
        <v>119</v>
      </c>
      <c r="C376" s="606">
        <v>2240</v>
      </c>
      <c r="D376" s="36">
        <v>0</v>
      </c>
      <c r="E376" s="590" t="s">
        <v>118</v>
      </c>
      <c r="F376" s="556" t="s">
        <v>116</v>
      </c>
      <c r="G376" s="401" t="s">
        <v>115</v>
      </c>
    </row>
    <row r="377" spans="1:12" ht="29.25" hidden="1" customHeight="1">
      <c r="A377" s="552"/>
      <c r="B377" s="76"/>
      <c r="C377" s="607"/>
      <c r="D377" s="46" t="s">
        <v>134</v>
      </c>
      <c r="E377" s="591"/>
      <c r="F377" s="603"/>
      <c r="G377" s="327"/>
      <c r="I377" s="92"/>
      <c r="K377" s="92"/>
    </row>
    <row r="378" spans="1:12" ht="27" customHeight="1" thickBot="1">
      <c r="A378" s="433" t="s">
        <v>13</v>
      </c>
      <c r="B378" s="193"/>
      <c r="C378" s="194"/>
      <c r="D378" s="207">
        <f>D206+D208+D214+D216+D220+D222+D226+D228+D240+D242+D246+D252+D254+D258+D266+D330+D334+D224+D260+D256+D250+D344+D218+D248+D244+D338+D268+D278+D340+D336+D342+D264+D262+D270+D272+D274+D276</f>
        <v>68856619.600000009</v>
      </c>
      <c r="E378" s="194"/>
      <c r="F378" s="194"/>
      <c r="G378" s="195"/>
      <c r="H378" s="94"/>
      <c r="I378" s="47"/>
      <c r="J378" s="9"/>
      <c r="K378" s="87"/>
      <c r="L378" s="77"/>
    </row>
    <row r="379" spans="1:12" ht="27" customHeight="1">
      <c r="A379" s="402" t="s">
        <v>96</v>
      </c>
      <c r="B379" s="428" t="s">
        <v>97</v>
      </c>
      <c r="C379" s="301">
        <v>2282</v>
      </c>
      <c r="D379" s="429">
        <v>92500</v>
      </c>
      <c r="E379" s="717" t="s">
        <v>598</v>
      </c>
      <c r="F379" s="718"/>
      <c r="G379" s="595" t="s">
        <v>597</v>
      </c>
      <c r="H379" s="94"/>
      <c r="I379" s="47"/>
      <c r="J379" s="512"/>
      <c r="K379" s="87"/>
      <c r="L379" s="136"/>
    </row>
    <row r="380" spans="1:12" ht="44.25" customHeight="1">
      <c r="A380" s="402"/>
      <c r="B380" s="72"/>
      <c r="C380" s="286"/>
      <c r="D380" s="12" t="s">
        <v>98</v>
      </c>
      <c r="E380" s="559"/>
      <c r="F380" s="679"/>
      <c r="G380" s="565"/>
      <c r="H380" s="94"/>
      <c r="I380" s="47"/>
      <c r="K380" s="98"/>
      <c r="L380" s="77"/>
    </row>
    <row r="381" spans="1:12" ht="39.75" customHeight="1">
      <c r="A381" s="403" t="s">
        <v>184</v>
      </c>
      <c r="B381" s="6"/>
      <c r="C381" s="4"/>
      <c r="D381" s="201">
        <f>D379</f>
        <v>92500</v>
      </c>
      <c r="E381" s="4"/>
      <c r="F381" s="4"/>
      <c r="G381" s="343"/>
      <c r="H381" s="52"/>
      <c r="I381" s="47"/>
      <c r="K381" s="87"/>
      <c r="L381" s="77"/>
    </row>
    <row r="382" spans="1:12" ht="62.25" hidden="1" customHeight="1">
      <c r="A382" s="551" t="s">
        <v>99</v>
      </c>
      <c r="B382" s="714" t="s">
        <v>36</v>
      </c>
      <c r="C382" s="560">
        <v>3110</v>
      </c>
      <c r="D382" s="34">
        <f>6453000-6453000</f>
        <v>0</v>
      </c>
      <c r="E382" s="553" t="s">
        <v>108</v>
      </c>
      <c r="F382" s="553" t="s">
        <v>117</v>
      </c>
      <c r="G382" s="626" t="s">
        <v>158</v>
      </c>
      <c r="H382" s="52"/>
      <c r="I382" s="47"/>
    </row>
    <row r="383" spans="1:12" ht="111.75" hidden="1" customHeight="1">
      <c r="A383" s="552"/>
      <c r="B383" s="715"/>
      <c r="C383" s="592"/>
      <c r="D383" s="42" t="s">
        <v>155</v>
      </c>
      <c r="E383" s="555"/>
      <c r="F383" s="555"/>
      <c r="G383" s="597"/>
      <c r="H383" s="52"/>
      <c r="I383" s="47"/>
    </row>
    <row r="384" spans="1:12" ht="28.5" hidden="1" customHeight="1">
      <c r="A384" s="386" t="s">
        <v>100</v>
      </c>
      <c r="B384" s="715"/>
      <c r="C384" s="592"/>
      <c r="D384" s="34">
        <f>3988108.95-3988108.95</f>
        <v>0</v>
      </c>
      <c r="E384" s="555"/>
      <c r="F384" s="555"/>
      <c r="G384" s="626" t="s">
        <v>57</v>
      </c>
    </row>
    <row r="385" spans="1:8" ht="15.75" hidden="1" customHeight="1">
      <c r="A385" s="404"/>
      <c r="B385" s="715"/>
      <c r="C385" s="592"/>
      <c r="D385" s="42" t="s">
        <v>155</v>
      </c>
      <c r="E385" s="555"/>
      <c r="F385" s="555"/>
      <c r="G385" s="597"/>
    </row>
    <row r="386" spans="1:8" ht="31.5" hidden="1" customHeight="1">
      <c r="A386" s="386" t="s">
        <v>162</v>
      </c>
      <c r="B386" s="715"/>
      <c r="C386" s="592"/>
      <c r="D386" s="34">
        <v>0</v>
      </c>
      <c r="E386" s="555"/>
      <c r="F386" s="555"/>
      <c r="G386" s="597"/>
    </row>
    <row r="387" spans="1:8" ht="35.25" hidden="1" customHeight="1">
      <c r="A387" s="405"/>
      <c r="B387" s="715"/>
      <c r="C387" s="592"/>
      <c r="D387" s="42" t="s">
        <v>163</v>
      </c>
      <c r="E387" s="555"/>
      <c r="F387" s="555"/>
      <c r="G387" s="597"/>
    </row>
    <row r="388" spans="1:8" ht="30" hidden="1" customHeight="1">
      <c r="A388" s="283" t="s">
        <v>101</v>
      </c>
      <c r="B388" s="715"/>
      <c r="C388" s="592"/>
      <c r="D388" s="34">
        <f>4434672-4434672</f>
        <v>0</v>
      </c>
      <c r="E388" s="555"/>
      <c r="F388" s="555"/>
      <c r="G388" s="597"/>
    </row>
    <row r="389" spans="1:8" ht="25.5" hidden="1" customHeight="1">
      <c r="A389" s="284"/>
      <c r="B389" s="715"/>
      <c r="C389" s="592"/>
      <c r="D389" s="42" t="s">
        <v>155</v>
      </c>
      <c r="E389" s="555"/>
      <c r="F389" s="555"/>
      <c r="G389" s="597"/>
    </row>
    <row r="390" spans="1:8" ht="36.75" hidden="1" customHeight="1">
      <c r="A390" s="386" t="s">
        <v>169</v>
      </c>
      <c r="B390" s="715"/>
      <c r="C390" s="592"/>
      <c r="D390" s="34">
        <v>0</v>
      </c>
      <c r="E390" s="555"/>
      <c r="F390" s="555"/>
      <c r="G390" s="597"/>
    </row>
    <row r="391" spans="1:8" ht="36.75" hidden="1" customHeight="1">
      <c r="A391" s="406"/>
      <c r="B391" s="715"/>
      <c r="C391" s="592"/>
      <c r="D391" s="90" t="s">
        <v>164</v>
      </c>
      <c r="E391" s="555"/>
      <c r="F391" s="555"/>
      <c r="G391" s="597"/>
    </row>
    <row r="392" spans="1:8" ht="26.25" hidden="1" customHeight="1">
      <c r="A392" s="283" t="s">
        <v>102</v>
      </c>
      <c r="B392" s="715"/>
      <c r="C392" s="592"/>
      <c r="D392" s="34">
        <f>13601246.4-13601246.4</f>
        <v>0</v>
      </c>
      <c r="E392" s="555"/>
      <c r="F392" s="555"/>
      <c r="G392" s="597"/>
    </row>
    <row r="393" spans="1:8" ht="33.75" hidden="1" customHeight="1">
      <c r="A393" s="284"/>
      <c r="B393" s="715"/>
      <c r="C393" s="592"/>
      <c r="D393" s="42" t="s">
        <v>155</v>
      </c>
      <c r="E393" s="555"/>
      <c r="F393" s="555"/>
      <c r="G393" s="597"/>
    </row>
    <row r="394" spans="1:8" ht="33.75" hidden="1" customHeight="1">
      <c r="A394" s="386" t="s">
        <v>170</v>
      </c>
      <c r="B394" s="715"/>
      <c r="C394" s="592"/>
      <c r="D394" s="34">
        <v>0</v>
      </c>
      <c r="E394" s="555"/>
      <c r="F394" s="555"/>
      <c r="G394" s="597"/>
    </row>
    <row r="395" spans="1:8" ht="33.75" hidden="1" customHeight="1">
      <c r="A395" s="284"/>
      <c r="B395" s="715"/>
      <c r="C395" s="592"/>
      <c r="D395" s="90" t="s">
        <v>165</v>
      </c>
      <c r="E395" s="555"/>
      <c r="F395" s="555"/>
      <c r="G395" s="598"/>
    </row>
    <row r="396" spans="1:8" ht="48" hidden="1" customHeight="1">
      <c r="A396" s="283" t="s">
        <v>103</v>
      </c>
      <c r="B396" s="715"/>
      <c r="C396" s="592"/>
      <c r="D396" s="34">
        <f>4019652-4019652</f>
        <v>0</v>
      </c>
      <c r="E396" s="555"/>
      <c r="F396" s="555"/>
      <c r="G396" s="626" t="s">
        <v>158</v>
      </c>
    </row>
    <row r="397" spans="1:8" ht="101.25" hidden="1" customHeight="1">
      <c r="A397" s="284"/>
      <c r="B397" s="716"/>
      <c r="C397" s="561"/>
      <c r="D397" s="42" t="s">
        <v>155</v>
      </c>
      <c r="E397" s="554"/>
      <c r="F397" s="554"/>
      <c r="G397" s="597"/>
      <c r="H397" s="9">
        <f>D382+D384+D388+D392+D396</f>
        <v>0</v>
      </c>
    </row>
    <row r="398" spans="1:8" ht="43.5" hidden="1" customHeight="1">
      <c r="A398" s="406" t="s">
        <v>248</v>
      </c>
      <c r="B398" s="634" t="s">
        <v>249</v>
      </c>
      <c r="C398" s="43">
        <v>3110</v>
      </c>
      <c r="D398" s="34">
        <v>0</v>
      </c>
      <c r="E398" s="282" t="s">
        <v>11</v>
      </c>
      <c r="F398" s="556" t="s">
        <v>106</v>
      </c>
      <c r="G398" s="562" t="s">
        <v>52</v>
      </c>
    </row>
    <row r="399" spans="1:8" ht="61.5" hidden="1" customHeight="1">
      <c r="A399" s="284"/>
      <c r="B399" s="618"/>
      <c r="C399" s="43"/>
      <c r="D399" s="41" t="s">
        <v>77</v>
      </c>
      <c r="E399" s="282" t="s">
        <v>109</v>
      </c>
      <c r="F399" s="603"/>
      <c r="G399" s="563"/>
    </row>
    <row r="400" spans="1:8" ht="75.75" hidden="1" customHeight="1">
      <c r="A400" s="386" t="s">
        <v>39</v>
      </c>
      <c r="B400" s="634" t="s">
        <v>38</v>
      </c>
      <c r="C400" s="712">
        <v>3110</v>
      </c>
      <c r="D400" s="34">
        <f>6750000-6750000</f>
        <v>0</v>
      </c>
      <c r="E400" s="556" t="s">
        <v>110</v>
      </c>
      <c r="F400" s="556" t="s">
        <v>106</v>
      </c>
      <c r="G400" s="562" t="s">
        <v>159</v>
      </c>
    </row>
    <row r="401" spans="1:10" ht="97.5" hidden="1" customHeight="1">
      <c r="A401" s="381"/>
      <c r="B401" s="618"/>
      <c r="C401" s="713"/>
      <c r="D401" s="41" t="s">
        <v>155</v>
      </c>
      <c r="E401" s="603"/>
      <c r="F401" s="603"/>
      <c r="G401" s="563"/>
    </row>
    <row r="402" spans="1:10" ht="78.75" hidden="1" customHeight="1">
      <c r="A402" s="406" t="s">
        <v>40</v>
      </c>
      <c r="B402" s="634" t="s">
        <v>41</v>
      </c>
      <c r="C402" s="43">
        <v>3110</v>
      </c>
      <c r="D402" s="34">
        <f>3960000-3960000</f>
        <v>0</v>
      </c>
      <c r="E402" s="304" t="s">
        <v>11</v>
      </c>
      <c r="F402" s="304" t="s">
        <v>26</v>
      </c>
      <c r="G402" s="562" t="s">
        <v>159</v>
      </c>
    </row>
    <row r="403" spans="1:10" ht="93.75" hidden="1" customHeight="1">
      <c r="A403" s="284"/>
      <c r="B403" s="618"/>
      <c r="C403" s="43"/>
      <c r="D403" s="41" t="s">
        <v>156</v>
      </c>
      <c r="E403" s="305" t="s">
        <v>109</v>
      </c>
      <c r="F403" s="305"/>
      <c r="G403" s="563"/>
    </row>
    <row r="404" spans="1:10" ht="27" hidden="1" customHeight="1">
      <c r="A404" s="406" t="s">
        <v>48</v>
      </c>
      <c r="B404" s="634" t="s">
        <v>42</v>
      </c>
      <c r="C404" s="310">
        <v>3110</v>
      </c>
      <c r="D404" s="148">
        <f>6128320.65+2659727.35-8788048</f>
        <v>0</v>
      </c>
      <c r="E404" s="304" t="s">
        <v>11</v>
      </c>
      <c r="F404" s="304" t="s">
        <v>106</v>
      </c>
      <c r="G404" s="562" t="s">
        <v>57</v>
      </c>
    </row>
    <row r="405" spans="1:10" ht="60" hidden="1" customHeight="1">
      <c r="A405" s="284"/>
      <c r="B405" s="618"/>
      <c r="C405" s="311"/>
      <c r="D405" s="41" t="s">
        <v>340</v>
      </c>
      <c r="E405" s="304" t="s">
        <v>109</v>
      </c>
      <c r="F405" s="304"/>
      <c r="G405" s="563"/>
      <c r="H405" s="92"/>
    </row>
    <row r="406" spans="1:10" ht="34.5" hidden="1" customHeight="1">
      <c r="A406" s="406" t="s">
        <v>37</v>
      </c>
      <c r="B406" s="634" t="s">
        <v>50</v>
      </c>
      <c r="C406" s="43">
        <v>3110</v>
      </c>
      <c r="D406" s="79">
        <v>0</v>
      </c>
      <c r="E406" s="303" t="s">
        <v>261</v>
      </c>
      <c r="F406" s="303" t="s">
        <v>26</v>
      </c>
      <c r="G406" s="562" t="s">
        <v>57</v>
      </c>
      <c r="J406" s="92"/>
    </row>
    <row r="407" spans="1:10" ht="43.5" hidden="1" customHeight="1">
      <c r="A407" s="284"/>
      <c r="B407" s="618"/>
      <c r="C407" s="311"/>
      <c r="D407" s="41" t="s">
        <v>324</v>
      </c>
      <c r="E407" s="305"/>
      <c r="F407" s="305"/>
      <c r="G407" s="563"/>
      <c r="H407" s="92"/>
    </row>
    <row r="408" spans="1:10" ht="33.75" hidden="1" customHeight="1">
      <c r="A408" s="406" t="s">
        <v>218</v>
      </c>
      <c r="B408" s="634" t="s">
        <v>216</v>
      </c>
      <c r="C408" s="43">
        <v>3110</v>
      </c>
      <c r="D408" s="74">
        <v>0</v>
      </c>
      <c r="E408" s="304" t="s">
        <v>11</v>
      </c>
      <c r="F408" s="304" t="s">
        <v>107</v>
      </c>
      <c r="G408" s="314" t="s">
        <v>211</v>
      </c>
      <c r="H408" s="92"/>
    </row>
    <row r="409" spans="1:10" ht="43.5" hidden="1" customHeight="1">
      <c r="A409" s="406"/>
      <c r="B409" s="618"/>
      <c r="C409" s="43"/>
      <c r="D409" s="41" t="s">
        <v>217</v>
      </c>
      <c r="E409" s="304"/>
      <c r="F409" s="304"/>
      <c r="G409" s="314"/>
      <c r="H409" s="92"/>
    </row>
    <row r="410" spans="1:10" ht="26.25" hidden="1" customHeight="1">
      <c r="A410" s="649" t="s">
        <v>125</v>
      </c>
      <c r="B410" s="634" t="s">
        <v>114</v>
      </c>
      <c r="C410" s="43">
        <v>3110</v>
      </c>
      <c r="D410" s="79">
        <v>0</v>
      </c>
      <c r="E410" s="303" t="s">
        <v>11</v>
      </c>
      <c r="F410" s="303" t="s">
        <v>24</v>
      </c>
      <c r="G410" s="562" t="s">
        <v>52</v>
      </c>
    </row>
    <row r="411" spans="1:10" ht="39" hidden="1" customHeight="1">
      <c r="A411" s="650"/>
      <c r="B411" s="618"/>
      <c r="C411" s="311"/>
      <c r="D411" s="41" t="s">
        <v>243</v>
      </c>
      <c r="E411" s="305"/>
      <c r="F411" s="305"/>
      <c r="G411" s="563"/>
    </row>
    <row r="412" spans="1:10" ht="26.25" hidden="1" customHeight="1">
      <c r="A412" s="548" t="s">
        <v>245</v>
      </c>
      <c r="B412" s="108" t="s">
        <v>244</v>
      </c>
      <c r="C412" s="532">
        <v>3110</v>
      </c>
      <c r="D412" s="109">
        <v>0</v>
      </c>
      <c r="E412" s="532" t="s">
        <v>261</v>
      </c>
      <c r="F412" s="280" t="s">
        <v>272</v>
      </c>
      <c r="G412" s="328" t="s">
        <v>52</v>
      </c>
    </row>
    <row r="413" spans="1:10" ht="44.25" hidden="1" customHeight="1">
      <c r="A413" s="543"/>
      <c r="B413" s="309"/>
      <c r="C413" s="533"/>
      <c r="D413" s="128" t="s">
        <v>323</v>
      </c>
      <c r="E413" s="533"/>
      <c r="F413" s="129"/>
      <c r="G413" s="353"/>
    </row>
    <row r="414" spans="1:10" ht="52.5" customHeight="1">
      <c r="A414" s="548" t="s">
        <v>563</v>
      </c>
      <c r="B414" s="710" t="s">
        <v>562</v>
      </c>
      <c r="C414" s="532">
        <v>3110</v>
      </c>
      <c r="D414" s="109">
        <v>25000000</v>
      </c>
      <c r="E414" s="533" t="s">
        <v>486</v>
      </c>
      <c r="F414" s="708" t="s">
        <v>26</v>
      </c>
      <c r="G414" s="568" t="s">
        <v>600</v>
      </c>
    </row>
    <row r="415" spans="1:10" ht="228.75" customHeight="1">
      <c r="A415" s="543"/>
      <c r="B415" s="711"/>
      <c r="C415" s="533"/>
      <c r="D415" s="111" t="s">
        <v>570</v>
      </c>
      <c r="E415" s="540"/>
      <c r="F415" s="709"/>
      <c r="G415" s="569"/>
      <c r="H415" s="92"/>
    </row>
    <row r="416" spans="1:10" ht="34.5" hidden="1" customHeight="1">
      <c r="A416" s="283" t="s">
        <v>105</v>
      </c>
      <c r="B416" s="634" t="s">
        <v>104</v>
      </c>
      <c r="C416" s="35">
        <v>3110</v>
      </c>
      <c r="D416" s="148">
        <v>0</v>
      </c>
      <c r="E416" s="590" t="s">
        <v>198</v>
      </c>
      <c r="F416" s="304" t="s">
        <v>330</v>
      </c>
      <c r="G416" s="562" t="s">
        <v>52</v>
      </c>
    </row>
    <row r="417" spans="1:13" ht="42" hidden="1" customHeight="1">
      <c r="A417" s="284"/>
      <c r="B417" s="618"/>
      <c r="C417" s="35"/>
      <c r="D417" s="12" t="s">
        <v>329</v>
      </c>
      <c r="E417" s="591"/>
      <c r="F417" s="304"/>
      <c r="G417" s="563"/>
    </row>
    <row r="418" spans="1:13" ht="42" hidden="1" customHeight="1">
      <c r="A418" s="407" t="s">
        <v>308</v>
      </c>
      <c r="B418" s="59" t="s">
        <v>273</v>
      </c>
      <c r="C418" s="334">
        <v>3110</v>
      </c>
      <c r="D418" s="142">
        <v>0</v>
      </c>
      <c r="E418" s="706" t="s">
        <v>198</v>
      </c>
      <c r="F418" s="590" t="s">
        <v>330</v>
      </c>
      <c r="G418" s="626" t="s">
        <v>57</v>
      </c>
    </row>
    <row r="419" spans="1:13" ht="42" hidden="1" customHeight="1">
      <c r="A419" s="364"/>
      <c r="B419" s="14"/>
      <c r="C419" s="29"/>
      <c r="D419" s="133" t="s">
        <v>274</v>
      </c>
      <c r="E419" s="707"/>
      <c r="F419" s="591"/>
      <c r="G419" s="598"/>
    </row>
    <row r="420" spans="1:13" ht="42" hidden="1" customHeight="1">
      <c r="A420" s="406" t="s">
        <v>332</v>
      </c>
      <c r="B420" s="59" t="s">
        <v>331</v>
      </c>
      <c r="C420" s="35">
        <v>3110</v>
      </c>
      <c r="D420" s="149">
        <v>0</v>
      </c>
      <c r="E420" s="706" t="s">
        <v>198</v>
      </c>
      <c r="F420" s="304" t="s">
        <v>330</v>
      </c>
      <c r="G420" s="626" t="s">
        <v>52</v>
      </c>
    </row>
    <row r="421" spans="1:13" ht="42" hidden="1" customHeight="1">
      <c r="A421" s="406"/>
      <c r="B421" s="318"/>
      <c r="C421" s="35"/>
      <c r="D421" s="133" t="s">
        <v>333</v>
      </c>
      <c r="E421" s="707"/>
      <c r="F421" s="304"/>
      <c r="G421" s="598"/>
    </row>
    <row r="422" spans="1:13" ht="52.5" hidden="1" customHeight="1">
      <c r="A422" s="386" t="s">
        <v>153</v>
      </c>
      <c r="B422" s="318" t="s">
        <v>152</v>
      </c>
      <c r="C422" s="306">
        <v>3110</v>
      </c>
      <c r="D422" s="34">
        <v>0</v>
      </c>
      <c r="E422" s="302" t="s">
        <v>182</v>
      </c>
      <c r="F422" s="304" t="s">
        <v>116</v>
      </c>
      <c r="G422" s="562" t="s">
        <v>52</v>
      </c>
    </row>
    <row r="423" spans="1:13" ht="42" hidden="1" customHeight="1">
      <c r="A423" s="381"/>
      <c r="B423" s="318"/>
      <c r="C423" s="35"/>
      <c r="D423" s="12" t="s">
        <v>154</v>
      </c>
      <c r="E423" s="302"/>
      <c r="F423" s="304"/>
      <c r="G423" s="563"/>
    </row>
    <row r="424" spans="1:13" ht="70.5" hidden="1" customHeight="1">
      <c r="A424" s="551" t="s">
        <v>49</v>
      </c>
      <c r="B424" s="10" t="s">
        <v>36</v>
      </c>
      <c r="C424" s="606">
        <v>3110</v>
      </c>
      <c r="D424" s="36">
        <f>12915000-12915000</f>
        <v>0</v>
      </c>
      <c r="E424" s="590" t="s">
        <v>108</v>
      </c>
      <c r="F424" s="556" t="s">
        <v>26</v>
      </c>
      <c r="G424" s="686" t="s">
        <v>159</v>
      </c>
    </row>
    <row r="425" spans="1:13" ht="107.25" hidden="1" customHeight="1">
      <c r="A425" s="552"/>
      <c r="B425" s="37"/>
      <c r="C425" s="607"/>
      <c r="D425" s="46" t="s">
        <v>157</v>
      </c>
      <c r="E425" s="591"/>
      <c r="F425" s="603"/>
      <c r="G425" s="687"/>
    </row>
    <row r="426" spans="1:13" ht="40.5" hidden="1" customHeight="1">
      <c r="A426" s="551" t="s">
        <v>137</v>
      </c>
      <c r="B426" s="84" t="s">
        <v>138</v>
      </c>
      <c r="C426" s="606">
        <v>3110</v>
      </c>
      <c r="D426" s="36">
        <v>0</v>
      </c>
      <c r="E426" s="590" t="s">
        <v>118</v>
      </c>
      <c r="F426" s="556" t="s">
        <v>117</v>
      </c>
      <c r="G426" s="274" t="s">
        <v>115</v>
      </c>
      <c r="L426" s="78"/>
    </row>
    <row r="427" spans="1:13" ht="24" hidden="1" customHeight="1">
      <c r="A427" s="552"/>
      <c r="B427" s="11"/>
      <c r="C427" s="607"/>
      <c r="D427" s="46" t="s">
        <v>120</v>
      </c>
      <c r="E427" s="591"/>
      <c r="F427" s="603"/>
      <c r="G427" s="275"/>
    </row>
    <row r="428" spans="1:13" ht="40.5" hidden="1" customHeight="1">
      <c r="A428" s="551" t="s">
        <v>328</v>
      </c>
      <c r="B428" s="544" t="s">
        <v>136</v>
      </c>
      <c r="C428" s="606">
        <v>3110</v>
      </c>
      <c r="D428" s="131">
        <v>0</v>
      </c>
      <c r="E428" s="590" t="s">
        <v>118</v>
      </c>
      <c r="F428" s="556" t="s">
        <v>107</v>
      </c>
      <c r="G428" s="274" t="s">
        <v>115</v>
      </c>
      <c r="L428" s="78"/>
    </row>
    <row r="429" spans="1:13" ht="40.5" hidden="1" customHeight="1">
      <c r="A429" s="552"/>
      <c r="B429" s="545"/>
      <c r="C429" s="607"/>
      <c r="D429" s="46" t="s">
        <v>264</v>
      </c>
      <c r="E429" s="591"/>
      <c r="F429" s="603"/>
      <c r="G429" s="275"/>
    </row>
    <row r="430" spans="1:13" ht="40.5" hidden="1" customHeight="1">
      <c r="A430" s="551" t="s">
        <v>139</v>
      </c>
      <c r="B430" s="634" t="s">
        <v>104</v>
      </c>
      <c r="C430" s="606">
        <v>3110</v>
      </c>
      <c r="D430" s="36">
        <v>0</v>
      </c>
      <c r="E430" s="590" t="s">
        <v>121</v>
      </c>
      <c r="F430" s="556" t="s">
        <v>117</v>
      </c>
      <c r="G430" s="274" t="s">
        <v>115</v>
      </c>
      <c r="L430" s="78"/>
    </row>
    <row r="431" spans="1:13" ht="40.5" hidden="1" customHeight="1">
      <c r="A431" s="552"/>
      <c r="B431" s="618"/>
      <c r="C431" s="607"/>
      <c r="D431" s="46" t="s">
        <v>150</v>
      </c>
      <c r="E431" s="591"/>
      <c r="F431" s="603"/>
      <c r="G431" s="350"/>
    </row>
    <row r="432" spans="1:13" ht="27.75" customHeight="1">
      <c r="A432" s="342" t="s">
        <v>12</v>
      </c>
      <c r="B432" s="5"/>
      <c r="C432" s="4"/>
      <c r="D432" s="71">
        <f>D386+D390+D394+D398+D404+D406+D408+D410+D412+D414+D416+D422+D426+D428+D430+D418+D420</f>
        <v>25000000</v>
      </c>
      <c r="E432" s="4"/>
      <c r="F432" s="4"/>
      <c r="G432" s="343"/>
      <c r="H432" s="52"/>
      <c r="I432" s="47"/>
      <c r="J432" s="9"/>
      <c r="K432" s="113"/>
      <c r="L432" s="82"/>
      <c r="M432" s="83"/>
    </row>
    <row r="433" spans="1:12" ht="85.5" hidden="1" customHeight="1">
      <c r="A433" s="386" t="s">
        <v>66</v>
      </c>
      <c r="B433" s="13" t="s">
        <v>80</v>
      </c>
      <c r="C433" s="704">
        <v>3122</v>
      </c>
      <c r="D433" s="57">
        <f>1300000-1300000</f>
        <v>0</v>
      </c>
      <c r="E433" s="590" t="s">
        <v>74</v>
      </c>
      <c r="F433" s="560" t="s">
        <v>24</v>
      </c>
      <c r="G433" s="688" t="s">
        <v>158</v>
      </c>
      <c r="J433" s="93"/>
      <c r="K433" s="9"/>
    </row>
    <row r="434" spans="1:12" ht="95.25" hidden="1" customHeight="1">
      <c r="A434" s="381"/>
      <c r="B434" s="33"/>
      <c r="C434" s="705"/>
      <c r="D434" s="51" t="s">
        <v>160</v>
      </c>
      <c r="E434" s="591"/>
      <c r="F434" s="561"/>
      <c r="G434" s="689"/>
    </row>
    <row r="435" spans="1:12" ht="88.5" hidden="1" customHeight="1">
      <c r="A435" s="382" t="s">
        <v>65</v>
      </c>
      <c r="B435" s="13" t="s">
        <v>82</v>
      </c>
      <c r="C435" s="35">
        <v>3122</v>
      </c>
      <c r="D435" s="57">
        <f>20650000-20650000</f>
        <v>0</v>
      </c>
      <c r="E435" s="590" t="s">
        <v>11</v>
      </c>
      <c r="F435" s="312" t="s">
        <v>24</v>
      </c>
      <c r="G435" s="686" t="s">
        <v>158</v>
      </c>
    </row>
    <row r="436" spans="1:12" ht="82.5" hidden="1" customHeight="1">
      <c r="A436" s="408"/>
      <c r="B436" s="17"/>
      <c r="C436" s="35"/>
      <c r="D436" s="1" t="s">
        <v>160</v>
      </c>
      <c r="E436" s="591"/>
      <c r="F436" s="312"/>
      <c r="G436" s="687"/>
    </row>
    <row r="437" spans="1:12" ht="65.25" hidden="1" customHeight="1">
      <c r="A437" s="386" t="s">
        <v>67</v>
      </c>
      <c r="B437" s="13" t="s">
        <v>75</v>
      </c>
      <c r="C437" s="684">
        <v>3122</v>
      </c>
      <c r="D437" s="57">
        <f>2590000-150000-2440000</f>
        <v>0</v>
      </c>
      <c r="E437" s="590" t="s">
        <v>11</v>
      </c>
      <c r="F437" s="590" t="s">
        <v>24</v>
      </c>
      <c r="G437" s="686" t="s">
        <v>267</v>
      </c>
      <c r="K437" s="93"/>
      <c r="L437" s="9"/>
    </row>
    <row r="438" spans="1:12" ht="27.75" hidden="1" customHeight="1">
      <c r="A438" s="381"/>
      <c r="B438" s="32"/>
      <c r="C438" s="685"/>
      <c r="D438" s="51" t="s">
        <v>266</v>
      </c>
      <c r="E438" s="591"/>
      <c r="F438" s="591"/>
      <c r="G438" s="687"/>
    </row>
    <row r="439" spans="1:12" ht="93.75" hidden="1" customHeight="1">
      <c r="A439" s="386" t="s">
        <v>68</v>
      </c>
      <c r="B439" s="13" t="s">
        <v>76</v>
      </c>
      <c r="C439" s="684">
        <v>3122</v>
      </c>
      <c r="D439" s="57">
        <f>850000-850000</f>
        <v>0</v>
      </c>
      <c r="E439" s="590" t="s">
        <v>74</v>
      </c>
      <c r="F439" s="590" t="s">
        <v>24</v>
      </c>
      <c r="G439" s="686" t="s">
        <v>161</v>
      </c>
    </row>
    <row r="440" spans="1:12" ht="81" hidden="1" customHeight="1">
      <c r="A440" s="381"/>
      <c r="B440" s="14"/>
      <c r="C440" s="685"/>
      <c r="D440" s="51" t="s">
        <v>160</v>
      </c>
      <c r="E440" s="591"/>
      <c r="F440" s="591"/>
      <c r="G440" s="687"/>
    </row>
    <row r="441" spans="1:12" ht="63.75" hidden="1" customHeight="1">
      <c r="A441" s="386" t="s">
        <v>70</v>
      </c>
      <c r="B441" s="13" t="s">
        <v>111</v>
      </c>
      <c r="C441" s="684">
        <v>3122</v>
      </c>
      <c r="D441" s="57">
        <f>27000-27000</f>
        <v>0</v>
      </c>
      <c r="E441" s="590" t="s">
        <v>81</v>
      </c>
      <c r="F441" s="590" t="s">
        <v>24</v>
      </c>
      <c r="G441" s="686" t="s">
        <v>269</v>
      </c>
    </row>
    <row r="442" spans="1:12" ht="27" hidden="1" customHeight="1">
      <c r="A442" s="381"/>
      <c r="B442" s="32"/>
      <c r="C442" s="685"/>
      <c r="D442" s="51" t="s">
        <v>268</v>
      </c>
      <c r="E442" s="591"/>
      <c r="F442" s="591"/>
      <c r="G442" s="687"/>
    </row>
    <row r="443" spans="1:12" ht="75" hidden="1" customHeight="1">
      <c r="A443" s="386" t="s">
        <v>69</v>
      </c>
      <c r="B443" s="13" t="s">
        <v>71</v>
      </c>
      <c r="C443" s="684">
        <v>3122</v>
      </c>
      <c r="D443" s="57">
        <f>67500-67500</f>
        <v>0</v>
      </c>
      <c r="E443" s="590" t="s">
        <v>81</v>
      </c>
      <c r="F443" s="590" t="s">
        <v>24</v>
      </c>
      <c r="G443" s="686" t="s">
        <v>269</v>
      </c>
    </row>
    <row r="444" spans="1:12" ht="26.25" hidden="1" customHeight="1">
      <c r="A444" s="391"/>
      <c r="B444" s="32"/>
      <c r="C444" s="685"/>
      <c r="D444" s="51" t="s">
        <v>270</v>
      </c>
      <c r="E444" s="591"/>
      <c r="F444" s="591"/>
      <c r="G444" s="687"/>
    </row>
    <row r="445" spans="1:12" ht="55.5" hidden="1" customHeight="1">
      <c r="A445" s="386" t="s">
        <v>72</v>
      </c>
      <c r="B445" s="13" t="s">
        <v>73</v>
      </c>
      <c r="C445" s="684">
        <v>3122</v>
      </c>
      <c r="D445" s="57">
        <f>15500-15500</f>
        <v>0</v>
      </c>
      <c r="E445" s="590" t="s">
        <v>168</v>
      </c>
      <c r="F445" s="590" t="s">
        <v>116</v>
      </c>
      <c r="G445" s="686" t="s">
        <v>269</v>
      </c>
    </row>
    <row r="446" spans="1:12" ht="30.75" hidden="1" customHeight="1">
      <c r="A446" s="391"/>
      <c r="B446" s="32"/>
      <c r="C446" s="685"/>
      <c r="D446" s="51" t="s">
        <v>271</v>
      </c>
      <c r="E446" s="591"/>
      <c r="F446" s="591"/>
      <c r="G446" s="687"/>
    </row>
    <row r="447" spans="1:12" ht="35.25" hidden="1" customHeight="1">
      <c r="A447" s="409" t="s">
        <v>56</v>
      </c>
      <c r="B447" s="31"/>
      <c r="C447" s="30"/>
      <c r="D447" s="26">
        <f>D433+D435+D437+D439+D441+D443+D445</f>
        <v>0</v>
      </c>
      <c r="E447" s="30"/>
      <c r="F447" s="30"/>
      <c r="G447" s="410"/>
      <c r="H447" s="132"/>
      <c r="I447" s="47"/>
      <c r="K447" s="9"/>
    </row>
    <row r="448" spans="1:12" ht="60" customHeight="1">
      <c r="A448" s="548" t="s">
        <v>533</v>
      </c>
      <c r="B448" s="702" t="s">
        <v>626</v>
      </c>
      <c r="C448" s="532">
        <v>3122</v>
      </c>
      <c r="D448" s="109">
        <v>6899700</v>
      </c>
      <c r="E448" s="532" t="s">
        <v>535</v>
      </c>
      <c r="F448" s="697" t="s">
        <v>537</v>
      </c>
      <c r="G448" s="568" t="s">
        <v>599</v>
      </c>
      <c r="H448" s="53"/>
      <c r="I448" s="47"/>
      <c r="K448" s="9"/>
    </row>
    <row r="449" spans="1:12" ht="140.25" customHeight="1">
      <c r="A449" s="543"/>
      <c r="B449" s="703"/>
      <c r="C449" s="533"/>
      <c r="D449" s="128" t="s">
        <v>536</v>
      </c>
      <c r="E449" s="533"/>
      <c r="F449" s="698"/>
      <c r="G449" s="569"/>
      <c r="H449" s="99"/>
      <c r="I449" s="47"/>
      <c r="K449" s="9"/>
    </row>
    <row r="450" spans="1:12" ht="35.25" customHeight="1">
      <c r="A450" s="411" t="s">
        <v>544</v>
      </c>
      <c r="B450" s="95"/>
      <c r="C450" s="96"/>
      <c r="D450" s="97">
        <f>D448</f>
        <v>6899700</v>
      </c>
      <c r="E450" s="96"/>
      <c r="F450" s="96"/>
      <c r="G450" s="412"/>
      <c r="H450" s="53"/>
      <c r="I450" s="47"/>
      <c r="K450" s="9"/>
    </row>
    <row r="451" spans="1:12" ht="35.25" customHeight="1">
      <c r="A451" s="746" t="s">
        <v>601</v>
      </c>
      <c r="B451" s="748" t="s">
        <v>534</v>
      </c>
      <c r="C451" s="750">
        <v>3142</v>
      </c>
      <c r="D451" s="109">
        <v>21362000</v>
      </c>
      <c r="E451" s="532" t="s">
        <v>535</v>
      </c>
      <c r="F451" s="697" t="s">
        <v>106</v>
      </c>
      <c r="G451" s="568" t="s">
        <v>599</v>
      </c>
      <c r="H451" s="53"/>
      <c r="I451" s="47"/>
      <c r="K451" s="9"/>
    </row>
    <row r="452" spans="1:12" ht="135" customHeight="1">
      <c r="A452" s="747"/>
      <c r="B452" s="749"/>
      <c r="C452" s="751"/>
      <c r="D452" s="128" t="s">
        <v>602</v>
      </c>
      <c r="E452" s="533"/>
      <c r="F452" s="698"/>
      <c r="G452" s="569"/>
      <c r="H452" s="53"/>
      <c r="I452" s="47"/>
      <c r="K452" s="9"/>
    </row>
    <row r="453" spans="1:12" ht="35.25" customHeight="1">
      <c r="A453" s="6" t="s">
        <v>603</v>
      </c>
      <c r="B453" s="95"/>
      <c r="C453" s="96"/>
      <c r="D453" s="97">
        <f>D451</f>
        <v>21362000</v>
      </c>
      <c r="E453" s="96"/>
      <c r="F453" s="96"/>
      <c r="G453" s="96"/>
      <c r="H453" s="53"/>
      <c r="I453" s="47"/>
      <c r="K453" s="9"/>
    </row>
    <row r="454" spans="1:12" ht="38.25" customHeight="1">
      <c r="A454" s="699"/>
      <c r="B454" s="700"/>
      <c r="C454" s="700"/>
      <c r="D454" s="700"/>
      <c r="E454" s="700"/>
      <c r="F454" s="700"/>
      <c r="G454" s="701"/>
    </row>
    <row r="455" spans="1:12" ht="27" customHeight="1">
      <c r="A455" s="692"/>
      <c r="B455" s="413"/>
      <c r="C455" s="414"/>
      <c r="D455" s="693"/>
      <c r="E455" s="693"/>
      <c r="F455" s="693"/>
      <c r="G455" s="694"/>
    </row>
    <row r="456" spans="1:12" ht="25.5" customHeight="1">
      <c r="A456" s="692"/>
      <c r="B456" s="413"/>
      <c r="C456" s="415"/>
      <c r="D456" s="695"/>
      <c r="E456" s="695"/>
      <c r="F456" s="695"/>
      <c r="G456" s="696"/>
    </row>
    <row r="457" spans="1:12" ht="15.75">
      <c r="A457" s="416"/>
      <c r="B457" s="417"/>
      <c r="C457" s="413"/>
      <c r="D457" s="417"/>
      <c r="E457" s="418"/>
      <c r="F457" s="418"/>
      <c r="G457" s="419"/>
    </row>
    <row r="458" spans="1:12" ht="30" hidden="1" customHeight="1">
      <c r="A458" s="692"/>
      <c r="B458" s="413"/>
      <c r="C458" s="414"/>
      <c r="D458" s="693"/>
      <c r="E458" s="693"/>
      <c r="F458" s="693"/>
      <c r="G458" s="694"/>
    </row>
    <row r="459" spans="1:12" ht="12.75" hidden="1" customHeight="1">
      <c r="A459" s="692"/>
      <c r="B459" s="413"/>
      <c r="C459" s="415"/>
      <c r="D459" s="695"/>
      <c r="E459" s="695"/>
      <c r="F459" s="695"/>
      <c r="G459" s="696"/>
    </row>
    <row r="460" spans="1:12" ht="12.75" hidden="1" customHeight="1">
      <c r="A460" s="420"/>
      <c r="B460" s="413"/>
      <c r="C460" s="415"/>
      <c r="D460" s="421"/>
      <c r="E460" s="421"/>
      <c r="F460" s="421"/>
      <c r="G460" s="422"/>
    </row>
    <row r="461" spans="1:12" ht="21.75" hidden="1" customHeight="1">
      <c r="A461" s="692"/>
      <c r="B461" s="413"/>
      <c r="C461" s="414"/>
      <c r="D461" s="693"/>
      <c r="E461" s="693"/>
      <c r="F461" s="693"/>
      <c r="G461" s="694"/>
      <c r="H461" s="92">
        <v>66282560</v>
      </c>
    </row>
    <row r="462" spans="1:12" ht="12.75" customHeight="1">
      <c r="A462" s="692"/>
      <c r="B462" s="413"/>
      <c r="C462" s="415"/>
      <c r="D462" s="695"/>
      <c r="E462" s="695"/>
      <c r="F462" s="695"/>
      <c r="G462" s="696"/>
    </row>
    <row r="463" spans="1:12" ht="12.75" customHeight="1" thickBot="1">
      <c r="A463" s="423"/>
      <c r="B463" s="424"/>
      <c r="C463" s="425"/>
      <c r="D463" s="426"/>
      <c r="E463" s="426"/>
      <c r="F463" s="426"/>
      <c r="G463" s="427"/>
    </row>
    <row r="464" spans="1:12" ht="23.25">
      <c r="D464" s="434"/>
      <c r="H464" s="47"/>
      <c r="K464" s="77"/>
      <c r="L464" s="85"/>
    </row>
  </sheetData>
  <mergeCells count="720">
    <mergeCell ref="A336:A337"/>
    <mergeCell ref="B336:B337"/>
    <mergeCell ref="C336:C337"/>
    <mergeCell ref="E336:E337"/>
    <mergeCell ref="F336:F337"/>
    <mergeCell ref="G336:G337"/>
    <mergeCell ref="E50:E5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69:G70"/>
    <mergeCell ref="E71:E72"/>
    <mergeCell ref="F71:F72"/>
    <mergeCell ref="G71:G72"/>
    <mergeCell ref="C50:C51"/>
    <mergeCell ref="F340:F341"/>
    <mergeCell ref="G340:G341"/>
    <mergeCell ref="A340:A341"/>
    <mergeCell ref="A129:A130"/>
    <mergeCell ref="G25:G26"/>
    <mergeCell ref="E14:E19"/>
    <mergeCell ref="F14:F19"/>
    <mergeCell ref="C21:C22"/>
    <mergeCell ref="E21:E22"/>
    <mergeCell ref="F21:F22"/>
    <mergeCell ref="F246:F247"/>
    <mergeCell ref="G246:G247"/>
    <mergeCell ref="B242:B243"/>
    <mergeCell ref="F244:F245"/>
    <mergeCell ref="A46:A47"/>
    <mergeCell ref="A27:A28"/>
    <mergeCell ref="A30:A31"/>
    <mergeCell ref="A44:A45"/>
    <mergeCell ref="C23:C24"/>
    <mergeCell ref="E23:E24"/>
    <mergeCell ref="F23:F24"/>
    <mergeCell ref="G23:G24"/>
    <mergeCell ref="A50:A51"/>
    <mergeCell ref="A264:A265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451:E452"/>
    <mergeCell ref="F451:F452"/>
    <mergeCell ref="G451:G452"/>
    <mergeCell ref="C288:C289"/>
    <mergeCell ref="A18:A19"/>
    <mergeCell ref="A21:A22"/>
    <mergeCell ref="B23:B24"/>
    <mergeCell ref="A23:A24"/>
    <mergeCell ref="A246:A247"/>
    <mergeCell ref="A252:A253"/>
    <mergeCell ref="B252:B253"/>
    <mergeCell ref="A254:A255"/>
    <mergeCell ref="A258:A259"/>
    <mergeCell ref="G21:G22"/>
    <mergeCell ref="A25:A26"/>
    <mergeCell ref="B40:B47"/>
    <mergeCell ref="E40:E47"/>
    <mergeCell ref="C27:C28"/>
    <mergeCell ref="E27:E28"/>
    <mergeCell ref="F27:F28"/>
    <mergeCell ref="C25:C26"/>
    <mergeCell ref="B340:B341"/>
    <mergeCell ref="C340:C341"/>
    <mergeCell ref="E340:E341"/>
    <mergeCell ref="A451:A452"/>
    <mergeCell ref="B451:B452"/>
    <mergeCell ref="C451:C452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65:E66"/>
    <mergeCell ref="F65:F66"/>
    <mergeCell ref="G65:G66"/>
    <mergeCell ref="C67:C68"/>
    <mergeCell ref="E67:E68"/>
    <mergeCell ref="F67:F68"/>
    <mergeCell ref="G67:G68"/>
    <mergeCell ref="E85:E86"/>
    <mergeCell ref="E89:E90"/>
    <mergeCell ref="C65:C66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83:E84"/>
    <mergeCell ref="E87:E8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E121:E122"/>
    <mergeCell ref="F121:F122"/>
    <mergeCell ref="G121:G122"/>
    <mergeCell ref="E123:E124"/>
    <mergeCell ref="F123:F124"/>
    <mergeCell ref="G123:G124"/>
    <mergeCell ref="A113:A114"/>
    <mergeCell ref="C113:C114"/>
    <mergeCell ref="E113:E114"/>
    <mergeCell ref="F113:F114"/>
    <mergeCell ref="E115:E116"/>
    <mergeCell ref="E117:E118"/>
    <mergeCell ref="C121:C122"/>
    <mergeCell ref="B121:B122"/>
    <mergeCell ref="G137:G138"/>
    <mergeCell ref="E139:E140"/>
    <mergeCell ref="F139:F140"/>
    <mergeCell ref="G139:G140"/>
    <mergeCell ref="G125:G126"/>
    <mergeCell ref="E127:E128"/>
    <mergeCell ref="F127:F128"/>
    <mergeCell ref="G127:G128"/>
    <mergeCell ref="G135:G136"/>
    <mergeCell ref="G133:G134"/>
    <mergeCell ref="E131:F132"/>
    <mergeCell ref="G131:G132"/>
    <mergeCell ref="E129:E130"/>
    <mergeCell ref="F129:F130"/>
    <mergeCell ref="G129:G130"/>
    <mergeCell ref="F125:F126"/>
    <mergeCell ref="G145:G146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E151:E152"/>
    <mergeCell ref="J195:J196"/>
    <mergeCell ref="E187:E188"/>
    <mergeCell ref="G187:G188"/>
    <mergeCell ref="E189:E190"/>
    <mergeCell ref="G189:G190"/>
    <mergeCell ref="E191:E192"/>
    <mergeCell ref="G191:G192"/>
    <mergeCell ref="G179:G180"/>
    <mergeCell ref="E181:E182"/>
    <mergeCell ref="G181:G182"/>
    <mergeCell ref="G183:G184"/>
    <mergeCell ref="G185:G186"/>
    <mergeCell ref="F179:F180"/>
    <mergeCell ref="E193:E194"/>
    <mergeCell ref="G193:G194"/>
    <mergeCell ref="E195:E196"/>
    <mergeCell ref="F195:F196"/>
    <mergeCell ref="G195:G196"/>
    <mergeCell ref="G210:G211"/>
    <mergeCell ref="C226:C227"/>
    <mergeCell ref="E226:E227"/>
    <mergeCell ref="C230:C231"/>
    <mergeCell ref="G204:G205"/>
    <mergeCell ref="C208:C209"/>
    <mergeCell ref="E208:E209"/>
    <mergeCell ref="F208:F209"/>
    <mergeCell ref="G208:G209"/>
    <mergeCell ref="F206:F207"/>
    <mergeCell ref="G206:G207"/>
    <mergeCell ref="C206:C207"/>
    <mergeCell ref="E206:E207"/>
    <mergeCell ref="C204:C205"/>
    <mergeCell ref="E204:E205"/>
    <mergeCell ref="E234:E235"/>
    <mergeCell ref="F234:F235"/>
    <mergeCell ref="F230:F231"/>
    <mergeCell ref="E218:E219"/>
    <mergeCell ref="E214:E215"/>
    <mergeCell ref="E224:E225"/>
    <mergeCell ref="E220:E221"/>
    <mergeCell ref="E222:E223"/>
    <mergeCell ref="G228:G229"/>
    <mergeCell ref="E216:E217"/>
    <mergeCell ref="G214:G215"/>
    <mergeCell ref="G216:G217"/>
    <mergeCell ref="F226:F227"/>
    <mergeCell ref="G288:G289"/>
    <mergeCell ref="E282:E283"/>
    <mergeCell ref="G282:G283"/>
    <mergeCell ref="E284:E285"/>
    <mergeCell ref="G284:G285"/>
    <mergeCell ref="E286:E287"/>
    <mergeCell ref="F286:F287"/>
    <mergeCell ref="G286:G287"/>
    <mergeCell ref="E238:E239"/>
    <mergeCell ref="G256:G257"/>
    <mergeCell ref="E248:E249"/>
    <mergeCell ref="F248:F249"/>
    <mergeCell ref="G248:G249"/>
    <mergeCell ref="G260:G261"/>
    <mergeCell ref="G252:G253"/>
    <mergeCell ref="F254:F255"/>
    <mergeCell ref="G254:G255"/>
    <mergeCell ref="F258:F259"/>
    <mergeCell ref="G258:G259"/>
    <mergeCell ref="G244:G245"/>
    <mergeCell ref="E240:E241"/>
    <mergeCell ref="E254:E255"/>
    <mergeCell ref="E260:E261"/>
    <mergeCell ref="E258:E259"/>
    <mergeCell ref="F294:F295"/>
    <mergeCell ref="G294:G295"/>
    <mergeCell ref="E296:E297"/>
    <mergeCell ref="G296:G297"/>
    <mergeCell ref="G304:G305"/>
    <mergeCell ref="F306:F307"/>
    <mergeCell ref="G306:G307"/>
    <mergeCell ref="E306:E307"/>
    <mergeCell ref="E298:E299"/>
    <mergeCell ref="G298:G299"/>
    <mergeCell ref="G300:G301"/>
    <mergeCell ref="E302:E303"/>
    <mergeCell ref="F302:F303"/>
    <mergeCell ref="G302:G303"/>
    <mergeCell ref="A374:A375"/>
    <mergeCell ref="C374:C375"/>
    <mergeCell ref="E374:E375"/>
    <mergeCell ref="F374:F375"/>
    <mergeCell ref="A372:A373"/>
    <mergeCell ref="B372:B373"/>
    <mergeCell ref="C372:C373"/>
    <mergeCell ref="F372:F373"/>
    <mergeCell ref="G366:G367"/>
    <mergeCell ref="E368:E369"/>
    <mergeCell ref="G368:G369"/>
    <mergeCell ref="E370:E371"/>
    <mergeCell ref="G370:G371"/>
    <mergeCell ref="A370:A371"/>
    <mergeCell ref="B370:B371"/>
    <mergeCell ref="C370:C371"/>
    <mergeCell ref="F370:F371"/>
    <mergeCell ref="B368:B369"/>
    <mergeCell ref="A368:A369"/>
    <mergeCell ref="E366:E367"/>
    <mergeCell ref="A382:A383"/>
    <mergeCell ref="B382:B397"/>
    <mergeCell ref="C382:C397"/>
    <mergeCell ref="E382:E397"/>
    <mergeCell ref="F382:F397"/>
    <mergeCell ref="G382:G383"/>
    <mergeCell ref="G384:G395"/>
    <mergeCell ref="G396:G397"/>
    <mergeCell ref="A376:A377"/>
    <mergeCell ref="C376:C377"/>
    <mergeCell ref="E376:E377"/>
    <mergeCell ref="F376:F377"/>
    <mergeCell ref="E379:F380"/>
    <mergeCell ref="B402:B403"/>
    <mergeCell ref="G402:G403"/>
    <mergeCell ref="B404:B405"/>
    <mergeCell ref="G404:G405"/>
    <mergeCell ref="B406:B407"/>
    <mergeCell ref="G406:G407"/>
    <mergeCell ref="B398:B399"/>
    <mergeCell ref="F398:F399"/>
    <mergeCell ref="G398:G399"/>
    <mergeCell ref="B400:B401"/>
    <mergeCell ref="C400:C401"/>
    <mergeCell ref="E400:E401"/>
    <mergeCell ref="F400:F401"/>
    <mergeCell ref="G400:G401"/>
    <mergeCell ref="A414:A415"/>
    <mergeCell ref="C414:C415"/>
    <mergeCell ref="E414:E415"/>
    <mergeCell ref="F414:F415"/>
    <mergeCell ref="B416:B417"/>
    <mergeCell ref="E416:E417"/>
    <mergeCell ref="B408:B409"/>
    <mergeCell ref="A410:A411"/>
    <mergeCell ref="B410:B411"/>
    <mergeCell ref="B414:B415"/>
    <mergeCell ref="A412:A413"/>
    <mergeCell ref="C412:C413"/>
    <mergeCell ref="E412:E413"/>
    <mergeCell ref="G422:G423"/>
    <mergeCell ref="A424:A425"/>
    <mergeCell ref="C424:C425"/>
    <mergeCell ref="E424:E425"/>
    <mergeCell ref="F424:F425"/>
    <mergeCell ref="G424:G425"/>
    <mergeCell ref="G416:G417"/>
    <mergeCell ref="E418:E419"/>
    <mergeCell ref="F418:F419"/>
    <mergeCell ref="G418:G419"/>
    <mergeCell ref="E420:E421"/>
    <mergeCell ref="G420:G421"/>
    <mergeCell ref="A430:A431"/>
    <mergeCell ref="B430:B431"/>
    <mergeCell ref="C430:C431"/>
    <mergeCell ref="E430:E431"/>
    <mergeCell ref="F430:F431"/>
    <mergeCell ref="C433:C434"/>
    <mergeCell ref="E433:E434"/>
    <mergeCell ref="F433:F434"/>
    <mergeCell ref="A426:A427"/>
    <mergeCell ref="C426:C427"/>
    <mergeCell ref="E426:E427"/>
    <mergeCell ref="F426:F427"/>
    <mergeCell ref="A428:A429"/>
    <mergeCell ref="B428:B429"/>
    <mergeCell ref="C428:C429"/>
    <mergeCell ref="E428:E429"/>
    <mergeCell ref="F428:F429"/>
    <mergeCell ref="G433:G434"/>
    <mergeCell ref="E435:E436"/>
    <mergeCell ref="G435:G436"/>
    <mergeCell ref="C437:C438"/>
    <mergeCell ref="E437:E438"/>
    <mergeCell ref="F437:F438"/>
    <mergeCell ref="A286:A287"/>
    <mergeCell ref="A461:A462"/>
    <mergeCell ref="D461:G461"/>
    <mergeCell ref="D462:G462"/>
    <mergeCell ref="C448:C449"/>
    <mergeCell ref="E448:E449"/>
    <mergeCell ref="F448:F449"/>
    <mergeCell ref="G448:G449"/>
    <mergeCell ref="A454:G454"/>
    <mergeCell ref="A455:A456"/>
    <mergeCell ref="D455:G455"/>
    <mergeCell ref="D456:G456"/>
    <mergeCell ref="B448:B449"/>
    <mergeCell ref="A448:A449"/>
    <mergeCell ref="A458:A459"/>
    <mergeCell ref="D458:G458"/>
    <mergeCell ref="D459:G459"/>
    <mergeCell ref="G437:G438"/>
    <mergeCell ref="C443:C444"/>
    <mergeCell ref="E443:E444"/>
    <mergeCell ref="F443:F444"/>
    <mergeCell ref="G443:G444"/>
    <mergeCell ref="C445:C446"/>
    <mergeCell ref="E445:E446"/>
    <mergeCell ref="F445:F446"/>
    <mergeCell ref="G445:G446"/>
    <mergeCell ref="C439:C440"/>
    <mergeCell ref="E439:E440"/>
    <mergeCell ref="F439:F440"/>
    <mergeCell ref="G439:G440"/>
    <mergeCell ref="C441:C442"/>
    <mergeCell ref="E441:E442"/>
    <mergeCell ref="F441:F442"/>
    <mergeCell ref="G441:G442"/>
    <mergeCell ref="B133:B134"/>
    <mergeCell ref="C133:C134"/>
    <mergeCell ref="E133:E134"/>
    <mergeCell ref="F133:F134"/>
    <mergeCell ref="B171:B172"/>
    <mergeCell ref="C171:C172"/>
    <mergeCell ref="F171:F172"/>
    <mergeCell ref="B177:B178"/>
    <mergeCell ref="C177:C178"/>
    <mergeCell ref="F177:F178"/>
    <mergeCell ref="E141:E142"/>
    <mergeCell ref="E137:E138"/>
    <mergeCell ref="F137:F138"/>
    <mergeCell ref="C135:C136"/>
    <mergeCell ref="E135:E136"/>
    <mergeCell ref="E173:E174"/>
    <mergeCell ref="E175:E176"/>
    <mergeCell ref="E177:E178"/>
    <mergeCell ref="E145:E146"/>
    <mergeCell ref="F145:F146"/>
    <mergeCell ref="E153:E154"/>
    <mergeCell ref="F135:F136"/>
    <mergeCell ref="E167:E168"/>
    <mergeCell ref="E161:E162"/>
    <mergeCell ref="B364:B365"/>
    <mergeCell ref="A364:A365"/>
    <mergeCell ref="A362:A363"/>
    <mergeCell ref="A360:A361"/>
    <mergeCell ref="B360:B361"/>
    <mergeCell ref="E360:E361"/>
    <mergeCell ref="E362:E363"/>
    <mergeCell ref="E364:E365"/>
    <mergeCell ref="C125:C126"/>
    <mergeCell ref="E125:E126"/>
    <mergeCell ref="E346:E347"/>
    <mergeCell ref="C328:C329"/>
    <mergeCell ref="E328:E329"/>
    <mergeCell ref="E330:E331"/>
    <mergeCell ref="E344:F345"/>
    <mergeCell ref="C290:C291"/>
    <mergeCell ref="E290:E291"/>
    <mergeCell ref="F290:F291"/>
    <mergeCell ref="E288:E289"/>
    <mergeCell ref="F288:F289"/>
    <mergeCell ref="C240:C241"/>
    <mergeCell ref="F204:F205"/>
    <mergeCell ref="A260:A261"/>
    <mergeCell ref="E163:E164"/>
    <mergeCell ref="C360:C361"/>
    <mergeCell ref="F360:F361"/>
    <mergeCell ref="F318:F319"/>
    <mergeCell ref="C306:C307"/>
    <mergeCell ref="A304:A305"/>
    <mergeCell ref="B304:B305"/>
    <mergeCell ref="E304:E305"/>
    <mergeCell ref="F304:F305"/>
    <mergeCell ref="E356:E357"/>
    <mergeCell ref="E358:E359"/>
    <mergeCell ref="E348:E349"/>
    <mergeCell ref="E350:E351"/>
    <mergeCell ref="E352:E353"/>
    <mergeCell ref="A350:A351"/>
    <mergeCell ref="B350:B351"/>
    <mergeCell ref="C350:C351"/>
    <mergeCell ref="F350:F351"/>
    <mergeCell ref="A352:A353"/>
    <mergeCell ref="B352:B353"/>
    <mergeCell ref="C352:C353"/>
    <mergeCell ref="F352:F353"/>
    <mergeCell ref="E354:E355"/>
    <mergeCell ref="B316:B317"/>
    <mergeCell ref="C316:C317"/>
    <mergeCell ref="A125:A126"/>
    <mergeCell ref="A123:A124"/>
    <mergeCell ref="A121:A122"/>
    <mergeCell ref="A91:A92"/>
    <mergeCell ref="A71:A72"/>
    <mergeCell ref="A65:A66"/>
    <mergeCell ref="A244:A245"/>
    <mergeCell ref="A52:A53"/>
    <mergeCell ref="A57:A58"/>
    <mergeCell ref="A60:A61"/>
    <mergeCell ref="A62:A63"/>
    <mergeCell ref="A54:A55"/>
    <mergeCell ref="A173:A174"/>
    <mergeCell ref="A127:A128"/>
    <mergeCell ref="A208:A209"/>
    <mergeCell ref="A214:A215"/>
    <mergeCell ref="A216:A217"/>
    <mergeCell ref="A109:A110"/>
    <mergeCell ref="A67:A68"/>
    <mergeCell ref="A133:A134"/>
    <mergeCell ref="A171:A172"/>
    <mergeCell ref="A177:A178"/>
    <mergeCell ref="A139:A140"/>
    <mergeCell ref="A179:A180"/>
    <mergeCell ref="A155:A156"/>
    <mergeCell ref="A238:A239"/>
    <mergeCell ref="A159:A160"/>
    <mergeCell ref="A135:A136"/>
    <mergeCell ref="B135:B136"/>
    <mergeCell ref="B220:B221"/>
    <mergeCell ref="A222:A223"/>
    <mergeCell ref="B222:B223"/>
    <mergeCell ref="A220:A221"/>
    <mergeCell ref="A206:A207"/>
    <mergeCell ref="B206:B207"/>
    <mergeCell ref="A197:A198"/>
    <mergeCell ref="B197:B198"/>
    <mergeCell ref="A228:A229"/>
    <mergeCell ref="B179:B180"/>
    <mergeCell ref="B224:B225"/>
    <mergeCell ref="A224:A225"/>
    <mergeCell ref="B173:B174"/>
    <mergeCell ref="A163:A164"/>
    <mergeCell ref="A165:A166"/>
    <mergeCell ref="B218:B219"/>
    <mergeCell ref="B212:B213"/>
    <mergeCell ref="A161:A162"/>
    <mergeCell ref="B161:B162"/>
    <mergeCell ref="G175:G176"/>
    <mergeCell ref="G177:G178"/>
    <mergeCell ref="G153:G154"/>
    <mergeCell ref="G155:G156"/>
    <mergeCell ref="F167:F168"/>
    <mergeCell ref="G167:G168"/>
    <mergeCell ref="E169:E170"/>
    <mergeCell ref="G169:G170"/>
    <mergeCell ref="E171:E172"/>
    <mergeCell ref="G171:G172"/>
    <mergeCell ref="G159:G160"/>
    <mergeCell ref="G163:G164"/>
    <mergeCell ref="G161:G162"/>
    <mergeCell ref="A338:A339"/>
    <mergeCell ref="A328:A329"/>
    <mergeCell ref="A302:A303"/>
    <mergeCell ref="B302:B303"/>
    <mergeCell ref="A332:A333"/>
    <mergeCell ref="B332:B333"/>
    <mergeCell ref="C197:C198"/>
    <mergeCell ref="E197:E198"/>
    <mergeCell ref="A200:A201"/>
    <mergeCell ref="E250:E251"/>
    <mergeCell ref="A256:A257"/>
    <mergeCell ref="E256:E257"/>
    <mergeCell ref="A226:A227"/>
    <mergeCell ref="A236:A237"/>
    <mergeCell ref="A250:A251"/>
    <mergeCell ref="A334:A335"/>
    <mergeCell ref="B250:B251"/>
    <mergeCell ref="B246:B247"/>
    <mergeCell ref="E236:E237"/>
    <mergeCell ref="E332:E333"/>
    <mergeCell ref="C330:C331"/>
    <mergeCell ref="A316:A317"/>
    <mergeCell ref="E316:E317"/>
    <mergeCell ref="B306:B307"/>
    <mergeCell ref="A266:A267"/>
    <mergeCell ref="G330:G331"/>
    <mergeCell ref="C332:C333"/>
    <mergeCell ref="F332:F333"/>
    <mergeCell ref="C334:C335"/>
    <mergeCell ref="E334:E335"/>
    <mergeCell ref="F334:F335"/>
    <mergeCell ref="B240:B241"/>
    <mergeCell ref="B244:B245"/>
    <mergeCell ref="C244:C245"/>
    <mergeCell ref="E244:E245"/>
    <mergeCell ref="A268:A269"/>
    <mergeCell ref="F330:F331"/>
    <mergeCell ref="G332:G333"/>
    <mergeCell ref="G334:G335"/>
    <mergeCell ref="F316:F317"/>
    <mergeCell ref="G316:G317"/>
    <mergeCell ref="G324:G325"/>
    <mergeCell ref="B292:B293"/>
    <mergeCell ref="C292:C293"/>
    <mergeCell ref="E292:E293"/>
    <mergeCell ref="F292:F293"/>
    <mergeCell ref="C294:C295"/>
    <mergeCell ref="G292:G293"/>
    <mergeCell ref="E268:E269"/>
    <mergeCell ref="B334:B335"/>
    <mergeCell ref="A324:A325"/>
    <mergeCell ref="A326:A327"/>
    <mergeCell ref="B326:B327"/>
    <mergeCell ref="A330:A331"/>
    <mergeCell ref="B330:B331"/>
    <mergeCell ref="A320:A321"/>
    <mergeCell ref="A322:A323"/>
    <mergeCell ref="B324:B325"/>
    <mergeCell ref="B320:B321"/>
    <mergeCell ref="A278:A279"/>
    <mergeCell ref="E294:E295"/>
    <mergeCell ref="B290:B291"/>
    <mergeCell ref="A270:A271"/>
    <mergeCell ref="C270:C271"/>
    <mergeCell ref="E270:E271"/>
    <mergeCell ref="E276:E277"/>
    <mergeCell ref="G320:G321"/>
    <mergeCell ref="F322:F323"/>
    <mergeCell ref="C242:C243"/>
    <mergeCell ref="E242:E243"/>
    <mergeCell ref="G250:G251"/>
    <mergeCell ref="F256:F257"/>
    <mergeCell ref="C326:C327"/>
    <mergeCell ref="E326:E327"/>
    <mergeCell ref="C324:C325"/>
    <mergeCell ref="E324:E325"/>
    <mergeCell ref="F324:F325"/>
    <mergeCell ref="G314:G315"/>
    <mergeCell ref="G322:G323"/>
    <mergeCell ref="G290:G291"/>
    <mergeCell ref="C266:C267"/>
    <mergeCell ref="E266:E267"/>
    <mergeCell ref="F268:F269"/>
    <mergeCell ref="G268:G269"/>
    <mergeCell ref="F278:F279"/>
    <mergeCell ref="G278:G279"/>
    <mergeCell ref="G280:G281"/>
    <mergeCell ref="F266:F267"/>
    <mergeCell ref="G266:G267"/>
    <mergeCell ref="E278:E279"/>
    <mergeCell ref="G414:G415"/>
    <mergeCell ref="F240:F241"/>
    <mergeCell ref="G240:G241"/>
    <mergeCell ref="F242:F243"/>
    <mergeCell ref="G242:G243"/>
    <mergeCell ref="G410:G411"/>
    <mergeCell ref="G379:G380"/>
    <mergeCell ref="E372:E373"/>
    <mergeCell ref="G372:G373"/>
    <mergeCell ref="G360:G361"/>
    <mergeCell ref="G362:G363"/>
    <mergeCell ref="G364:G365"/>
    <mergeCell ref="G354:G355"/>
    <mergeCell ref="G356:G357"/>
    <mergeCell ref="G358:G359"/>
    <mergeCell ref="G348:G349"/>
    <mergeCell ref="G350:G351"/>
    <mergeCell ref="G352:G353"/>
    <mergeCell ref="G344:G345"/>
    <mergeCell ref="G346:G347"/>
    <mergeCell ref="F328:F329"/>
    <mergeCell ref="G328:G329"/>
    <mergeCell ref="E262:E263"/>
    <mergeCell ref="G262:G263"/>
    <mergeCell ref="A32:A33"/>
    <mergeCell ref="G32:G33"/>
    <mergeCell ref="B342:B343"/>
    <mergeCell ref="C342:C343"/>
    <mergeCell ref="E342:E343"/>
    <mergeCell ref="F342:F343"/>
    <mergeCell ref="G342:G343"/>
    <mergeCell ref="A342:A343"/>
    <mergeCell ref="A87:A88"/>
    <mergeCell ref="G338:G339"/>
    <mergeCell ref="A240:A241"/>
    <mergeCell ref="A242:A243"/>
    <mergeCell ref="E246:E247"/>
    <mergeCell ref="A292:A293"/>
    <mergeCell ref="A288:A289"/>
    <mergeCell ref="B288:B289"/>
    <mergeCell ref="A306:A307"/>
    <mergeCell ref="A294:A295"/>
    <mergeCell ref="B294:B295"/>
    <mergeCell ref="G318:G319"/>
    <mergeCell ref="F326:F327"/>
    <mergeCell ref="G326:G327"/>
    <mergeCell ref="E320:E321"/>
    <mergeCell ref="F320:F321"/>
    <mergeCell ref="A157:A158"/>
    <mergeCell ref="B157:B158"/>
    <mergeCell ref="E157:E158"/>
    <mergeCell ref="G157:G158"/>
    <mergeCell ref="A262:A263"/>
    <mergeCell ref="E264:E265"/>
    <mergeCell ref="G264:G265"/>
    <mergeCell ref="A248:A249"/>
    <mergeCell ref="A218:A219"/>
    <mergeCell ref="C179:C180"/>
    <mergeCell ref="E179:E180"/>
    <mergeCell ref="F197:F198"/>
    <mergeCell ref="G165:G166"/>
    <mergeCell ref="E159:E160"/>
    <mergeCell ref="E230:E231"/>
    <mergeCell ref="E252:E253"/>
    <mergeCell ref="E212:E213"/>
    <mergeCell ref="G212:G213"/>
    <mergeCell ref="E210:E211"/>
    <mergeCell ref="F210:F211"/>
    <mergeCell ref="E228:E229"/>
    <mergeCell ref="G232:G233"/>
    <mergeCell ref="C234:C235"/>
    <mergeCell ref="G173:G174"/>
    <mergeCell ref="F276:F277"/>
    <mergeCell ref="G276:G277"/>
    <mergeCell ref="A276:A277"/>
    <mergeCell ref="F270:F271"/>
    <mergeCell ref="G270:G271"/>
    <mergeCell ref="A272:A273"/>
    <mergeCell ref="C272:C273"/>
    <mergeCell ref="E272:E273"/>
    <mergeCell ref="F272:F273"/>
    <mergeCell ref="G272:G273"/>
    <mergeCell ref="A274:A275"/>
    <mergeCell ref="E274:E275"/>
    <mergeCell ref="F274:F275"/>
    <mergeCell ref="G274:G275"/>
  </mergeCells>
  <pageMargins left="0.23622047244094491" right="0.23622047244094491" top="0.51181102362204722" bottom="0.19685039370078741" header="0.15748031496062992" footer="0.31496062992125984"/>
  <pageSetup paperSize="9" scale="63" fitToWidth="6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2023-11-17T06:45:56Z</cp:lastPrinted>
  <dcterms:created xsi:type="dcterms:W3CDTF">2016-01-19T07:58:56Z</dcterms:created>
  <dcterms:modified xsi:type="dcterms:W3CDTF">2023-11-17T07:09:51Z</dcterms:modified>
</cp:coreProperties>
</file>