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ЗАКУПІВЛЯ 2024\2024- РІЧНИЙ ПЛАН ЗАКУПІВЕЛЬ ЗАГАЛЬНИЙ по ЦА\Оприлюднення по 710\"/>
    </mc:Choice>
  </mc:AlternateContent>
  <bookViews>
    <workbookView xWindow="240" yWindow="60" windowWidth="15120" windowHeight="6555"/>
  </bookViews>
  <sheets>
    <sheet name="заг" sheetId="6" r:id="rId1"/>
    <sheet name="УЗАГ за ПЛАНОМ" sheetId="12" r:id="rId2"/>
    <sheet name="Лист1" sheetId="10" r:id="rId3"/>
    <sheet name="Лист2" sheetId="11" r:id="rId4"/>
  </sheets>
  <definedNames>
    <definedName name="_xlnm.Print_Titles" localSheetId="0">заг!$6:$7</definedName>
    <definedName name="_xlnm.Print_Area" localSheetId="0">заг!$A$1:$G$454</definedName>
  </definedNames>
  <calcPr calcId="162913"/>
  <fileRecoveryPr autoRecover="0"/>
</workbook>
</file>

<file path=xl/calcChain.xml><?xml version="1.0" encoding="utf-8"?>
<calcChain xmlns="http://schemas.openxmlformats.org/spreadsheetml/2006/main">
  <c r="D441" i="6" l="1"/>
  <c r="D396" i="6"/>
  <c r="D436" i="6"/>
  <c r="D254" i="6"/>
  <c r="D340" i="6"/>
  <c r="D214" i="6"/>
  <c r="D240" i="6" l="1"/>
  <c r="D199" i="6"/>
  <c r="D8" i="6" l="1"/>
  <c r="I176" i="6" l="1"/>
  <c r="D56" i="6" l="1"/>
  <c r="D57" i="6" l="1"/>
  <c r="D444" i="6" l="1"/>
  <c r="D135" i="11" l="1"/>
  <c r="D350" i="10"/>
  <c r="D364" i="11"/>
  <c r="D359" i="11"/>
  <c r="D357" i="11"/>
  <c r="D355" i="11"/>
  <c r="D353" i="11"/>
  <c r="D351" i="11"/>
  <c r="D349" i="11"/>
  <c r="D347" i="11"/>
  <c r="D338" i="11"/>
  <c r="D318" i="11"/>
  <c r="D346" i="11" s="1"/>
  <c r="D316" i="11"/>
  <c r="D314" i="11"/>
  <c r="D310" i="11"/>
  <c r="D306" i="11"/>
  <c r="D302" i="11"/>
  <c r="D298" i="11"/>
  <c r="D296" i="11"/>
  <c r="D295" i="11"/>
  <c r="D258" i="11"/>
  <c r="D210" i="11"/>
  <c r="D192" i="11"/>
  <c r="D188" i="11"/>
  <c r="D184" i="11"/>
  <c r="D182" i="11"/>
  <c r="D176" i="11"/>
  <c r="D158" i="11"/>
  <c r="D292" i="11" s="1"/>
  <c r="D150" i="11"/>
  <c r="D97" i="11"/>
  <c r="D87" i="11"/>
  <c r="D69" i="11"/>
  <c r="D65" i="11"/>
  <c r="D59" i="11"/>
  <c r="D32" i="11"/>
  <c r="D56" i="11" s="1"/>
  <c r="D25" i="11"/>
  <c r="D23" i="11"/>
  <c r="D14" i="11"/>
  <c r="D12" i="11"/>
  <c r="D10" i="11"/>
  <c r="D422" i="10"/>
  <c r="D417" i="10"/>
  <c r="D415" i="10"/>
  <c r="D413" i="10"/>
  <c r="D411" i="10"/>
  <c r="D409" i="10"/>
  <c r="D407" i="10"/>
  <c r="D405" i="10"/>
  <c r="D396" i="10"/>
  <c r="D376" i="10"/>
  <c r="D404" i="10" s="1"/>
  <c r="D374" i="10"/>
  <c r="D372" i="10"/>
  <c r="D368" i="10"/>
  <c r="D364" i="10"/>
  <c r="D360" i="10"/>
  <c r="D356" i="10"/>
  <c r="D354" i="10"/>
  <c r="D353" i="10"/>
  <c r="D316" i="10"/>
  <c r="D268" i="10"/>
  <c r="D250" i="10"/>
  <c r="D246" i="10"/>
  <c r="D242" i="10"/>
  <c r="D240" i="10"/>
  <c r="D234" i="10"/>
  <c r="D216" i="10"/>
  <c r="D208" i="10"/>
  <c r="D155" i="10"/>
  <c r="D145" i="10"/>
  <c r="D127" i="10"/>
  <c r="D115" i="10"/>
  <c r="D99" i="10"/>
  <c r="D87" i="10"/>
  <c r="D85" i="10"/>
  <c r="D64" i="10"/>
  <c r="D59" i="10"/>
  <c r="D32" i="10"/>
  <c r="D25" i="10"/>
  <c r="D23" i="10"/>
  <c r="D14" i="10"/>
  <c r="D12" i="10"/>
  <c r="D10" i="10"/>
  <c r="D22" i="11" l="1"/>
  <c r="D361" i="11"/>
  <c r="D31" i="11"/>
  <c r="D31" i="10"/>
  <c r="D193" i="10"/>
  <c r="D419" i="10"/>
  <c r="D56" i="10"/>
  <c r="D22" i="10"/>
  <c r="J222" i="6" l="1"/>
  <c r="D64" i="6" l="1"/>
  <c r="D408" i="6" l="1"/>
  <c r="D406" i="6"/>
  <c r="D399" i="6"/>
  <c r="D292" i="6"/>
  <c r="D145" i="6"/>
  <c r="D113" i="6"/>
  <c r="D97" i="6"/>
  <c r="D59" i="6"/>
  <c r="D29" i="6"/>
  <c r="D20" i="6"/>
</calcChain>
</file>

<file path=xl/sharedStrings.xml><?xml version="1.0" encoding="utf-8"?>
<sst xmlns="http://schemas.openxmlformats.org/spreadsheetml/2006/main" count="3448" uniqueCount="1102">
  <si>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</si>
  <si>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</si>
  <si>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</si>
  <si>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</si>
  <si>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</si>
  <si>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</si>
  <si>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</si>
  <si>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</si>
  <si>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</si>
  <si>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</si>
  <si>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</si>
  <si>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</si>
  <si>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</si>
  <si>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</si>
  <si>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</si>
  <si>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</si>
  <si>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</si>
  <si>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</si>
  <si>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</si>
  <si>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</si>
  <si>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</si>
  <si>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</si>
  <si>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</si>
  <si>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</si>
  <si>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</si>
  <si>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</si>
  <si>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</si>
  <si>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</si>
  <si>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</si>
  <si>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</si>
  <si>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</si>
  <si>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</si>
  <si>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</si>
  <si>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</si>
  <si>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</si>
  <si>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</si>
  <si>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</si>
  <si>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</si>
  <si>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</si>
  <si>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</si>
  <si>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</si>
  <si>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</si>
  <si>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</si>
  <si>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</si>
  <si>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</si>
  <si>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</si>
  <si>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</si>
  <si>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</si>
  <si>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</si>
  <si>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</si>
  <si>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</si>
  <si>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</si>
  <si>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</si>
  <si>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</si>
  <si>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</si>
  <si>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</si>
  <si>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</si>
  <si>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</si>
  <si>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</si>
  <si>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</si>
  <si>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</si>
  <si>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</si>
  <si>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</si>
  <si>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</si>
  <si>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</si>
  <si>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</si>
  <si>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</si>
  <si>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</si>
  <si>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</si>
  <si>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</si>
  <si>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</si>
  <si>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</si>
  <si>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</si>
  <si>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</si>
  <si>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</si>
  <si>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</si>
  <si>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</si>
  <si>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</si>
  <si>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</si>
  <si>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</si>
  <si>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</si>
  <si>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</si>
  <si>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</si>
  <si>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</si>
  <si>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</si>
  <si>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</si>
  <si>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</si>
  <si>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</si>
  <si>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</si>
  <si>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</si>
  <si>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</si>
  <si>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</si>
  <si>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</si>
  <si>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</si>
  <si>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</si>
  <si>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</si>
  <si>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</si>
  <si>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</si>
  <si>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</si>
  <si>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</si>
  <si>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</si>
  <si>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</si>
  <si>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</si>
  <si>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</si>
  <si>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</si>
  <si>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</si>
  <si>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</si>
  <si>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</si>
  <si>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</si>
  <si>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</si>
  <si>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</si>
  <si>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</si>
  <si>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</si>
  <si>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</si>
  <si>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</si>
  <si>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</si>
  <si>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</si>
  <si>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</si>
  <si>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</si>
  <si>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</si>
  <si>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</si>
  <si>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</si>
  <si>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</si>
  <si>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</si>
  <si>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</si>
  <si>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</si>
  <si>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</si>
  <si>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</si>
  <si>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</si>
  <si>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</si>
  <si>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</si>
  <si>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</si>
  <si>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</si>
  <si>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</si>
  <si>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</si>
  <si>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</si>
  <si>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</si>
  <si>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</si>
  <si>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</si>
  <si>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</si>
  <si>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</si>
  <si>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</si>
  <si>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</si>
  <si>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</si>
  <si>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</si>
  <si>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</si>
  <si>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</si>
  <si>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</si>
  <si>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</si>
  <si>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</si>
  <si>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</si>
  <si>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</si>
  <si>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</si>
  <si>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</si>
  <si>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</si>
  <si>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</si>
  <si>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</si>
  <si>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</si>
  <si>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</si>
  <si>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</si>
  <si>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</si>
  <si>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</si>
  <si>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</si>
  <si>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</si>
  <si>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</si>
  <si>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</si>
  <si>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</si>
  <si>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</si>
  <si>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</si>
  <si>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</si>
  <si>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</si>
  <si>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</si>
  <si>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</si>
  <si>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</si>
  <si>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t>Ваги електронні поштові</t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</si>
  <si>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</si>
  <si>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</si>
  <si>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</si>
  <si>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</si>
  <si>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</si>
  <si>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</si>
  <si>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</si>
  <si>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</si>
  <si>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</si>
  <si>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</si>
  <si>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</si>
  <si>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</si>
  <si>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</si>
  <si>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</si>
  <si>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</si>
  <si>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</si>
  <si>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</si>
  <si>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</si>
  <si>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</si>
  <si>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</si>
  <si>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</si>
  <si>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</si>
  <si>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</si>
  <si>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</si>
  <si>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</si>
  <si>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</si>
  <si>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</si>
  <si>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</si>
  <si>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</si>
  <si>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</si>
  <si>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</si>
  <si>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</si>
  <si>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</si>
  <si>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</si>
  <si>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</si>
  <si>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</si>
  <si>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</si>
  <si>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</si>
  <si>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</si>
  <si>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</si>
  <si>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</si>
  <si>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</si>
  <si>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</si>
  <si>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</si>
  <si>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</si>
  <si>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</si>
  <si>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</si>
  <si>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</si>
  <si>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</si>
  <si>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</si>
  <si>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</si>
  <si>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</si>
  <si>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</si>
  <si>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</si>
  <si>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</si>
  <si>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</si>
  <si>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</si>
  <si>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</si>
  <si>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</si>
  <si>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</si>
  <si>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</si>
  <si>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</si>
  <si>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</si>
  <si>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</si>
  <si>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</si>
  <si>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</si>
  <si>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</si>
  <si>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</si>
  <si>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</si>
  <si>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</si>
  <si>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</si>
  <si>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</si>
  <si>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</si>
  <si>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</si>
  <si>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</si>
  <si>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</si>
  <si>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</si>
  <si>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</si>
  <si>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</si>
  <si>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</si>
  <si>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</si>
  <si>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</si>
  <si>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</si>
  <si>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</si>
  <si>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</si>
  <si>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</si>
  <si>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</si>
  <si>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</si>
  <si>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</si>
  <si>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</si>
  <si>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</si>
  <si>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</si>
  <si>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</si>
  <si>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</si>
  <si>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</si>
  <si>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</si>
  <si>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</si>
  <si>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</si>
  <si>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</si>
  <si>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</si>
  <si>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</si>
  <si>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</si>
  <si>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</si>
  <si>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</si>
  <si>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</si>
  <si>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</si>
  <si>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</si>
  <si>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</si>
  <si>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</si>
  <si>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</si>
  <si>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</si>
  <si>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</si>
  <si>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</si>
  <si>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</si>
  <si>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</si>
  <si>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</si>
  <si>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</si>
  <si>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</si>
  <si>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</si>
  <si>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</si>
  <si>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</si>
  <si>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</si>
  <si>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</si>
  <si>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</si>
  <si>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</si>
  <si>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</si>
  <si>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</si>
  <si>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</si>
  <si>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</si>
  <si>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</si>
  <si>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</si>
  <si>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</si>
  <si>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</si>
  <si>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</si>
  <si>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</si>
  <si>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</si>
  <si>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</si>
  <si>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</si>
  <si>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</si>
  <si>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</si>
  <si>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</si>
  <si>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</si>
  <si>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</si>
  <si>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</si>
  <si>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</si>
  <si>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</si>
  <si>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</si>
  <si>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</si>
  <si>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</si>
  <si>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</si>
  <si>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</si>
  <si>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</si>
  <si>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</si>
  <si>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</si>
  <si>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</si>
  <si>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</si>
  <si>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</si>
  <si>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</si>
  <si>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</si>
  <si>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</si>
  <si>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</si>
  <si>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</si>
  <si>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</si>
  <si>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</si>
  <si>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</si>
  <si>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</si>
  <si>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</si>
  <si>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</si>
  <si>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</si>
  <si>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</si>
  <si>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</si>
  <si>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</si>
  <si>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</si>
  <si>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</si>
  <si>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</si>
  <si>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</si>
  <si>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</si>
  <si>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</si>
  <si>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</si>
  <si>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</si>
  <si>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</si>
  <si>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</si>
  <si>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</si>
  <si>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</si>
  <si>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</si>
  <si>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</si>
  <si>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</si>
  <si>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</si>
  <si>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</si>
  <si>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</si>
  <si>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</si>
  <si>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</si>
  <si>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</si>
  <si>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</si>
  <si>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</si>
  <si>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</si>
  <si>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</si>
  <si>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</si>
  <si>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</si>
  <si>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</si>
  <si>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</si>
  <si>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</si>
  <si>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</si>
  <si>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</si>
  <si>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</si>
  <si>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</si>
  <si>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</si>
  <si>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</si>
  <si>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</si>
  <si>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</si>
  <si>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</si>
  <si>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</si>
  <si>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</si>
  <si>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</si>
  <si>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</si>
  <si>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</si>
  <si>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</si>
  <si>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</si>
  <si>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</si>
  <si>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</si>
  <si>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</si>
  <si>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</si>
  <si>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</si>
  <si>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</si>
  <si>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</si>
  <si>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</si>
  <si>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</si>
  <si>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</si>
  <si>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</si>
  <si>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</si>
  <si>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</si>
  <si>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</si>
  <si>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</si>
  <si>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</si>
  <si>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</si>
  <si>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</si>
  <si>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</si>
  <si>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</si>
  <si>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</si>
  <si>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</si>
  <si>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</si>
  <si>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</si>
  <si>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</si>
  <si>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</si>
  <si>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</si>
  <si>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</si>
  <si>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</si>
  <si>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</si>
  <si>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</si>
  <si>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</si>
  <si>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</si>
  <si>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</si>
  <si>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</si>
  <si>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</si>
  <si>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</si>
  <si>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</si>
  <si>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</si>
  <si>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</si>
  <si>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</si>
  <si>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</si>
  <si>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</si>
  <si>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</si>
  <si>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</si>
  <si>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</si>
  <si>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</si>
  <si>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</si>
  <si>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</si>
  <si>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</si>
  <si>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</si>
  <si>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</si>
  <si>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</si>
  <si>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</si>
  <si>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</si>
  <si>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</si>
  <si>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</si>
  <si>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</si>
  <si>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</si>
  <si>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</si>
  <si>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</si>
  <si>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</si>
  <si>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</si>
  <si>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</si>
  <si>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</si>
  <si>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</si>
  <si>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</si>
  <si>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</si>
  <si>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</si>
  <si>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</si>
  <si>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</si>
  <si>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</si>
  <si>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</si>
  <si>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</si>
  <si>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</si>
  <si>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</si>
  <si>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</si>
  <si>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</si>
  <si>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</si>
  <si>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</si>
  <si>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</si>
  <si>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</si>
  <si>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</si>
  <si>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</si>
  <si>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</si>
  <si>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</si>
  <si>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</si>
  <si>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</si>
  <si>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</si>
  <si>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</si>
  <si>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</si>
  <si>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</si>
  <si>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</si>
  <si>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</si>
  <si>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</si>
  <si>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</si>
  <si>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</si>
  <si>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</si>
  <si>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</si>
  <si>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</si>
  <si>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</si>
  <si>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</si>
  <si>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</si>
  <si>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</si>
  <si>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</si>
  <si>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</si>
  <si>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</si>
  <si>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</si>
  <si>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</si>
  <si>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</si>
  <si>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</si>
  <si>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</si>
  <si>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</si>
  <si>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</si>
  <si>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</si>
  <si>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t>Фарба спеціальна флуоресцентна(червона) (Код ДК 021:2015  44810000-Фарби)</t>
  </si>
  <si>
    <t xml:space="preserve">грн (сімдесять вісім тисяч   гривні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</si>
  <si>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</si>
  <si>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</si>
  <si>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</si>
  <si>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</si>
  <si>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</si>
  <si>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</si>
  <si>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</si>
  <si>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</si>
  <si>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</si>
  <si>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</si>
  <si>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>Код ДК 021:2015  44800000-8 -</t>
    </r>
    <r>
      <rPr>
        <sz val="10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</si>
  <si>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</si>
  <si>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</si>
  <si>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</si>
  <si>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</si>
  <si>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</si>
  <si>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</si>
  <si>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</si>
  <si>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</si>
  <si>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</si>
  <si>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>УМТЗ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</si>
  <si>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</si>
  <si>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</si>
  <si>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</si>
  <si>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</si>
  <si>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</si>
  <si>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</si>
  <si>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</si>
  <si>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</si>
  <si>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</si>
  <si>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</si>
  <si>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</si>
  <si>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</si>
  <si>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</si>
  <si>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</si>
  <si>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грн. (сто десять тисяч триста гривень 00 коп.)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</si>
  <si>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</si>
  <si>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</si>
  <si>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>Уніфікована митна квітанція МД-1,  Бланки EUR, MED; бланки сертифікатів загальної фінансової гарантії та звільнення від гарантії (ДК 021:2015 - 22820000-4 Бланки) (Уніфікована митна квітанція МД-1, Бланки EUR, MED ДК 021:2015 - 22820000-4 Бланки)</t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</si>
  <si>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</si>
  <si>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</si>
  <si>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>Бланки для листування,бланки міжнародного листування; Бланки особових справ;вкладиш до трудової книжки (ДК 021:2015 - 22820000-4 Бланки)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</si>
  <si>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</si>
  <si>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</si>
  <si>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</si>
  <si>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</si>
  <si>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</si>
  <si>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</si>
  <si>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</si>
  <si>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</si>
  <si>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(п'ятсот вісімдесят тисяч   гривень 00 коп.)                           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</si>
  <si>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</si>
  <si>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</si>
  <si>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(вісімсот тридцять сім  тисяч дев'ятсот 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</si>
  <si>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</si>
  <si>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</si>
  <si>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</si>
  <si>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</si>
  <si>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</si>
  <si>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</si>
  <si>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</si>
  <si>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</si>
  <si>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</si>
  <si>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</si>
  <si>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</si>
  <si>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</si>
  <si>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</si>
  <si>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</si>
  <si>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</si>
  <si>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</si>
  <si>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</si>
  <si>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</si>
  <si>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</si>
  <si>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t>спецзв'язок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</si>
  <si>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</si>
  <si>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</si>
  <si>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</si>
  <si>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</si>
  <si>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</si>
  <si>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</si>
  <si>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</si>
  <si>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</si>
  <si>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</si>
  <si>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</si>
  <si>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</si>
  <si>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</si>
  <si>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</si>
  <si>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</si>
  <si>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</si>
  <si>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</si>
  <si>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</si>
  <si>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(сто двадцять вісім тисяч вісімсот двадцять п'ять гривень 00 коп.)                            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</si>
  <si>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</si>
  <si>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</si>
  <si>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</si>
  <si>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</si>
  <si>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</si>
  <si>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</si>
  <si>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</si>
  <si>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</si>
  <si>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</si>
  <si>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грн.(п'ятнадцять  мільйонів п'ятсот вісімдесят дев'ять  тисяч триста шістдесят дві гривні 24 коп.)                           </t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</si>
  <si>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</si>
  <si>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</si>
  <si>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</si>
  <si>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</si>
  <si>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</si>
  <si>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</si>
  <si>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</si>
  <si>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</si>
  <si>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</si>
  <si>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</si>
  <si>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</si>
  <si>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</si>
  <si>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t>Затверджений протокольним рішенням уповноваженої особи від 28.03.2023 № 7 (Жаркова)</t>
  </si>
  <si>
    <t>грн. (вісім мільойонів сім  тисяч шістсот п'ядесят гривень 81 коп)</t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</si>
  <si>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</si>
  <si>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загальний фонд КПКВ 3506010  пп5 (4) п13 п.1178</t>
  </si>
  <si>
    <t>Додаток  до службової записки</t>
  </si>
  <si>
    <t xml:space="preserve">Заплановані закупівлі </t>
  </si>
  <si>
    <t xml:space="preserve"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,) (ДК 021:2015  70330000 -3 Послуги з управління нерухомістю, надавані на платній основі чи на договірних засадах)  </t>
  </si>
  <si>
    <r>
      <t>Код ДК 021: 2015 09320000-8</t>
    </r>
    <r>
      <rPr>
        <sz val="13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</si>
  <si>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 xml:space="preserve">Послуги з централізованого </t>
    </r>
    <r>
      <rPr>
        <b/>
        <sz val="13"/>
        <color indexed="8"/>
        <rFont val="Times New Roman"/>
        <family val="1"/>
        <charset val="204"/>
      </rPr>
      <t xml:space="preserve">водопостачанням </t>
    </r>
    <r>
      <rPr>
        <sz val="13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</si>
  <si>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65110000-7</t>
    </r>
    <r>
      <rPr>
        <sz val="13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</si>
  <si>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r>
      <t>загальний фонд КПКВ 3506010 пп.5 (3 ) п.13 п.1178 (</t>
    </r>
    <r>
      <rPr>
        <i/>
        <sz val="13"/>
        <color indexed="8"/>
        <rFont val="Times New Roman"/>
        <family val="1"/>
        <charset val="204"/>
      </rPr>
      <t>з технічних причин..</t>
    </r>
    <r>
      <rPr>
        <sz val="13"/>
        <color indexed="8"/>
        <rFont val="Times New Roman"/>
        <family val="1"/>
        <charset val="204"/>
      </rPr>
      <t>)</t>
    </r>
  </si>
  <si>
    <r>
      <t xml:space="preserve">Послуги з централізованого </t>
    </r>
    <r>
      <rPr>
        <b/>
        <sz val="13"/>
        <color indexed="8"/>
        <rFont val="Times New Roman"/>
        <family val="1"/>
        <charset val="204"/>
      </rPr>
      <t>водовідведення</t>
    </r>
    <r>
      <rPr>
        <sz val="13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</si>
  <si>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>Код  ДК 021: 2015 90430000-0</t>
    </r>
    <r>
      <rPr>
        <sz val="13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</si>
  <si>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3"/>
        <color indexed="8"/>
        <rFont val="Times New Roman"/>
        <family val="1"/>
        <charset val="204"/>
      </rPr>
      <t>водопостачанням</t>
    </r>
    <r>
      <rPr>
        <sz val="13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</si>
  <si>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 xml:space="preserve">загальний фонд КПКВ 3506010 </t>
    </r>
    <r>
      <rPr>
        <b/>
        <sz val="13"/>
        <color indexed="8"/>
        <rFont val="Times New Roman"/>
        <family val="1"/>
        <charset val="204"/>
      </rPr>
      <t>(20 %- додаткова угода)</t>
    </r>
  </si>
  <si>
    <r>
      <t xml:space="preserve">Послуги з </t>
    </r>
    <r>
      <rPr>
        <b/>
        <sz val="13"/>
        <color indexed="8"/>
        <rFont val="Times New Roman"/>
        <family val="1"/>
        <charset val="204"/>
      </rPr>
      <t>водовідведення</t>
    </r>
    <r>
      <rPr>
        <sz val="13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</si>
  <si>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90430000-0</t>
    </r>
    <r>
      <rPr>
        <sz val="13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</si>
  <si>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>загальний фонд КПКВ 3506010</t>
    </r>
    <r>
      <rPr>
        <b/>
        <sz val="13"/>
        <color indexed="8"/>
        <rFont val="Times New Roman"/>
        <family val="1"/>
        <charset val="204"/>
      </rPr>
      <t xml:space="preserve"> (20 %- додаткова угода)</t>
    </r>
  </si>
  <si>
    <r>
      <t>Код  ДК 021: 2015 09310000-5</t>
    </r>
    <r>
      <rPr>
        <sz val="13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</si>
  <si>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3"/>
        <color indexed="8"/>
        <rFont val="Times New Roman"/>
        <family val="1"/>
        <charset val="204"/>
      </rPr>
      <t>з урахуванням собливостей</t>
    </r>
    <r>
      <rPr>
        <sz val="13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</si>
  <si>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3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3"/>
        <color indexed="8"/>
        <rFont val="Times New Roman"/>
        <family val="1"/>
        <charset val="204"/>
      </rPr>
      <t>економія після проведеної закупівлі</t>
    </r>
  </si>
  <si>
    <r>
      <t>Код  ДК 021: 2015 09310000-5</t>
    </r>
    <r>
      <rPr>
        <sz val="13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</si>
  <si>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r>
      <t xml:space="preserve">Код  ДК 021: 2015 09310000-5 Електрична енергія
</t>
    </r>
    <r>
      <rPr>
        <sz val="13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</si>
  <si>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3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</si>
  <si>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r>
      <t>загальний фонд КПКВ 3506010 пп.5 (4 ) п.13 п.1178 (</t>
    </r>
    <r>
      <rPr>
        <i/>
        <sz val="13"/>
        <color indexed="8"/>
        <rFont val="Times New Roman"/>
        <family val="1"/>
        <charset val="204"/>
      </rPr>
      <t>з технічних причин</t>
    </r>
    <r>
      <rPr>
        <sz val="13"/>
        <color indexed="8"/>
        <rFont val="Times New Roman"/>
        <family val="1"/>
        <charset val="204"/>
      </rPr>
      <t xml:space="preserve">..) </t>
    </r>
  </si>
  <si>
    <r>
      <t xml:space="preserve">Код  ДК 021: 2015 09120000-6 </t>
    </r>
    <r>
      <rPr>
        <sz val="13"/>
        <color indexed="8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</si>
  <si>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3"/>
        <color indexed="8"/>
        <rFont val="Times New Roman"/>
        <family val="1"/>
        <charset val="204"/>
      </rPr>
      <t>(з урахуванням собливостей)</t>
    </r>
  </si>
  <si>
    <r>
      <t>Код ДК 021:2015  90510000-5 -</t>
    </r>
    <r>
      <rPr>
        <sz val="13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</si>
  <si>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r>
      <t>відкриті торги</t>
    </r>
    <r>
      <rPr>
        <i/>
        <sz val="13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</si>
  <si>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 0913 0000-9 </t>
    </r>
    <r>
      <rPr>
        <sz val="13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</si>
  <si>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30120000-6</t>
    </r>
    <r>
      <rPr>
        <sz val="13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</si>
  <si>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r>
      <t>Код 021: 2015 32420000-3</t>
    </r>
    <r>
      <rPr>
        <sz val="13"/>
        <color indexed="8"/>
        <rFont val="Times New Roman"/>
        <family val="1"/>
        <charset val="204"/>
      </rPr>
      <t xml:space="preserve"> Мережеве обладнання</t>
    </r>
  </si>
  <si>
    <r>
      <t xml:space="preserve">Код 021: 2015 30200000-1  </t>
    </r>
    <r>
      <rPr>
        <sz val="13"/>
        <rFont val="Times New Roman"/>
        <family val="1"/>
        <charset val="204"/>
      </rPr>
      <t>Комп'ютерне обладання та приладдя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</si>
  <si>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</t>
    </r>
  </si>
  <si>
    <r>
      <t>Код 021: 2015 22820000-4</t>
    </r>
    <r>
      <rPr>
        <sz val="13"/>
        <color indexed="8"/>
        <rFont val="Times New Roman"/>
        <family val="1"/>
        <charset val="204"/>
      </rPr>
      <t xml:space="preserve"> Бланки</t>
    </r>
  </si>
  <si>
    <r>
      <t xml:space="preserve">Код 021: 2015 38310000-1 </t>
    </r>
    <r>
      <rPr>
        <sz val="13"/>
        <color indexed="8"/>
        <rFont val="Times New Roman"/>
        <family val="1"/>
        <charset val="204"/>
      </rPr>
      <t>Високоточні терези</t>
    </r>
  </si>
  <si>
    <r>
      <t xml:space="preserve">Код 021: 2015 35820000-8 </t>
    </r>
    <r>
      <rPr>
        <sz val="13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</si>
  <si>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3"/>
        <color indexed="8"/>
        <rFont val="Times New Roman"/>
        <family val="1"/>
        <charset val="204"/>
      </rPr>
      <t>Гумові вироби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</si>
  <si>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</si>
  <si>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r>
      <t>Код ДК 021:2015  35110000-8 -</t>
    </r>
    <r>
      <rPr>
        <sz val="13"/>
        <color indexed="8"/>
        <rFont val="Times New Roman"/>
        <family val="1"/>
        <charset val="204"/>
      </rPr>
      <t>Протипожежне, рятувальне та захисне обладнання</t>
    </r>
  </si>
  <si>
    <r>
      <t>Код 021: 2015 32550000-3</t>
    </r>
    <r>
      <rPr>
        <sz val="13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</si>
  <si>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 44210000-5 </t>
    </r>
    <r>
      <rPr>
        <sz val="13"/>
        <rFont val="Times New Roman"/>
        <family val="1"/>
        <charset val="204"/>
      </rPr>
      <t>Конструкції та їх частини</t>
    </r>
  </si>
  <si>
    <r>
      <t>Код 021: 2015 32520000-4</t>
    </r>
    <r>
      <rPr>
        <sz val="13"/>
        <color indexed="8"/>
        <rFont val="Times New Roman"/>
        <family val="1"/>
        <charset val="204"/>
      </rPr>
      <t xml:space="preserve"> Телекомунікаційні кабелі та обладнання</t>
    </r>
  </si>
  <si>
    <r>
      <t>Код ДК 021:2015  19520000-7 -</t>
    </r>
    <r>
      <rPr>
        <sz val="13"/>
        <rFont val="Times New Roman"/>
        <family val="1"/>
        <charset val="204"/>
      </rPr>
      <t>Пластмасові випроби</t>
    </r>
  </si>
  <si>
    <r>
      <t>Код ДК 021:2015  44420000-0 -</t>
    </r>
    <r>
      <rPr>
        <sz val="13"/>
        <rFont val="Times New Roman"/>
        <family val="1"/>
        <charset val="204"/>
      </rPr>
      <t>Будівельні товари</t>
    </r>
  </si>
  <si>
    <r>
      <t>Код ДК 021:2015  22810000-1 -</t>
    </r>
    <r>
      <rPr>
        <sz val="13"/>
        <rFont val="Times New Roman"/>
        <family val="1"/>
        <charset val="204"/>
      </rPr>
      <t>Паперові чи картонні реєстраційні журнали</t>
    </r>
  </si>
  <si>
    <r>
      <t>Код ДК 021:2015  44210000-5 -</t>
    </r>
    <r>
      <rPr>
        <sz val="13"/>
        <rFont val="Times New Roman"/>
        <family val="1"/>
        <charset val="204"/>
      </rPr>
      <t>Конструкції та їх частини</t>
    </r>
  </si>
  <si>
    <r>
      <t>Код ДК 021:2015  18930000 -7</t>
    </r>
    <r>
      <rPr>
        <sz val="13"/>
        <rFont val="Times New Roman"/>
        <family val="1"/>
        <charset val="204"/>
      </rPr>
      <t xml:space="preserve"> Мішки та пакети</t>
    </r>
  </si>
  <si>
    <r>
      <t>Код ДК 021:2015  44110000-4 -</t>
    </r>
    <r>
      <rPr>
        <sz val="13"/>
        <rFont val="Times New Roman"/>
        <family val="1"/>
        <charset val="204"/>
      </rPr>
      <t>Конструкційні матеріали</t>
    </r>
  </si>
  <si>
    <r>
      <t xml:space="preserve"> </t>
    </r>
    <r>
      <rPr>
        <b/>
        <sz val="13"/>
        <color indexed="8"/>
        <rFont val="Times New Roman"/>
        <family val="1"/>
        <charset val="204"/>
      </rPr>
      <t>Код ДК 021:2015 –39110000 - 6</t>
    </r>
    <r>
      <rPr>
        <sz val="13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</si>
  <si>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r>
      <t>Код ДК 021:2015  39120000-9 -</t>
    </r>
    <r>
      <rPr>
        <sz val="13"/>
        <color indexed="8"/>
        <rFont val="Times New Roman"/>
        <family val="1"/>
        <charset val="204"/>
      </rPr>
      <t>Столи, серванти, письмові столи та книжкові шафи</t>
    </r>
  </si>
  <si>
    <r>
      <t xml:space="preserve">Код ДК 021:2015 22210000-5 - Газети </t>
    </r>
    <r>
      <rPr>
        <sz val="13"/>
        <color indexed="8"/>
        <rFont val="Times New Roman"/>
        <family val="1"/>
        <charset val="204"/>
      </rPr>
      <t>(22213000-6 Журнали)</t>
    </r>
  </si>
  <si>
    <r>
      <t xml:space="preserve">Код 021: 2015 44520000-1 </t>
    </r>
    <r>
      <rPr>
        <sz val="13"/>
        <color indexed="8"/>
        <rFont val="Times New Roman"/>
        <family val="1"/>
        <charset val="204"/>
      </rPr>
      <t>Замки, ключі та петлі</t>
    </r>
  </si>
  <si>
    <r>
      <t xml:space="preserve">Код 021: 2015 44510000-8 </t>
    </r>
    <r>
      <rPr>
        <sz val="13"/>
        <color indexed="8"/>
        <rFont val="Times New Roman"/>
        <family val="1"/>
        <charset val="204"/>
      </rPr>
      <t>Знаряддя</t>
    </r>
  </si>
  <si>
    <r>
      <t>Код 021: 2015 22820000-4 Бланки</t>
    </r>
    <r>
      <rPr>
        <sz val="13"/>
        <color indexed="8"/>
        <rFont val="Times New Roman"/>
        <family val="1"/>
        <charset val="204"/>
      </rPr>
      <t>( 22820000-4 Бланки)</t>
    </r>
  </si>
  <si>
    <r>
      <t>загальний фонд КПКВ 3506010 оплата кредитоської заборгованості за  договорами 2022 ріку(</t>
    </r>
    <r>
      <rPr>
        <i/>
        <sz val="13"/>
        <color indexed="8"/>
        <rFont val="Times New Roman"/>
        <family val="1"/>
        <charset val="204"/>
      </rPr>
      <t>інформація внесена для врахування</t>
    </r>
    <r>
      <rPr>
        <sz val="13"/>
        <color indexed="8"/>
        <rFont val="Times New Roman"/>
        <family val="1"/>
        <charset val="204"/>
      </rPr>
      <t xml:space="preserve">) </t>
    </r>
  </si>
  <si>
    <r>
      <t xml:space="preserve">Код ДК 021:2015  39290000 -1 </t>
    </r>
    <r>
      <rPr>
        <sz val="13"/>
        <color indexed="8"/>
        <rFont val="Times New Roman"/>
        <family val="1"/>
        <charset val="204"/>
      </rPr>
      <t>Фурнітура різна</t>
    </r>
    <r>
      <rPr>
        <b/>
        <sz val="13"/>
        <color indexed="8"/>
        <rFont val="Times New Roman"/>
        <family val="1"/>
        <charset val="204"/>
      </rPr>
      <t xml:space="preserve">
</t>
    </r>
    <r>
      <rPr>
        <sz val="13"/>
        <color indexed="8"/>
        <rFont val="Times New Roman"/>
        <family val="1"/>
        <charset val="204"/>
      </rPr>
      <t>(39298200-9- Рамки для картин)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</si>
  <si>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3"/>
        <color indexed="8"/>
        <rFont val="Times New Roman"/>
        <family val="1"/>
        <charset val="204"/>
      </rPr>
      <t xml:space="preserve">
</t>
    </r>
    <r>
      <rPr>
        <sz val="13"/>
        <color indexed="8"/>
        <rFont val="Times New Roman"/>
        <family val="1"/>
        <charset val="204"/>
      </rPr>
      <t>(30199230-1- Конверти)</t>
    </r>
  </si>
  <si>
    <r>
      <t>Код 021: 2015 18530000-3</t>
    </r>
    <r>
      <rPr>
        <sz val="13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</si>
  <si>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>Код 021: 2015 38430000-8</t>
    </r>
    <r>
      <rPr>
        <sz val="13"/>
        <color indexed="8"/>
        <rFont val="Times New Roman"/>
        <family val="1"/>
        <charset val="204"/>
      </rPr>
      <t xml:space="preserve"> Дитектори та аналізатори</t>
    </r>
  </si>
  <si>
    <r>
      <t>Код 021: 2015 19520000-7</t>
    </r>
    <r>
      <rPr>
        <sz val="13"/>
        <color indexed="8"/>
        <rFont val="Times New Roman"/>
        <family val="1"/>
        <charset val="204"/>
      </rPr>
      <t xml:space="preserve"> Пластмасові вироби</t>
    </r>
  </si>
  <si>
    <r>
      <t>загальний фонд КПКВ 3506010</t>
    </r>
    <r>
      <rPr>
        <sz val="13"/>
        <color rgb="FFFF0000"/>
        <rFont val="Times New Roman"/>
        <family val="1"/>
        <charset val="204"/>
      </rPr>
      <t xml:space="preserve"> </t>
    </r>
  </si>
  <si>
    <r>
      <t>Код 021: 2015 44510000-8</t>
    </r>
    <r>
      <rPr>
        <sz val="13"/>
        <color indexed="8"/>
        <rFont val="Times New Roman"/>
        <family val="1"/>
        <charset val="204"/>
      </rPr>
      <t xml:space="preserve"> Знаряддя</t>
    </r>
  </si>
  <si>
    <r>
      <t xml:space="preserve">Код 021: 2015 30230000-0 </t>
    </r>
    <r>
      <rPr>
        <sz val="13"/>
        <color indexed="8"/>
        <rFont val="Times New Roman"/>
        <family val="1"/>
        <charset val="204"/>
      </rPr>
      <t>Комп'ютерне обладнання</t>
    </r>
  </si>
  <si>
    <r>
      <t xml:space="preserve">Код 021: 2015 38650000-6 </t>
    </r>
    <r>
      <rPr>
        <sz val="13"/>
        <color indexed="8"/>
        <rFont val="Times New Roman"/>
        <family val="1"/>
        <charset val="204"/>
      </rPr>
      <t>Фотографічне обладнання</t>
    </r>
  </si>
  <si>
    <r>
      <t>Код ДК 021:2015  18530000-3 -</t>
    </r>
    <r>
      <rPr>
        <sz val="13"/>
        <color indexed="8"/>
        <rFont val="Times New Roman"/>
        <family val="1"/>
        <charset val="204"/>
      </rPr>
      <t>Подарунки та нагороди</t>
    </r>
  </si>
  <si>
    <r>
      <t xml:space="preserve"> </t>
    </r>
    <r>
      <rPr>
        <b/>
        <sz val="13"/>
        <color indexed="8"/>
        <rFont val="Times New Roman"/>
        <family val="1"/>
        <charset val="204"/>
      </rPr>
      <t>Код ДК 021:2015 –39710000 - 4</t>
    </r>
    <r>
      <rPr>
        <sz val="13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</si>
  <si>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u/>
        <sz val="13"/>
        <color rgb="FFFF0000"/>
        <rFont val="Times New Roman"/>
        <family val="1"/>
        <charset val="204"/>
      </rPr>
      <t xml:space="preserve"> додаткові кошти </t>
    </r>
    <r>
      <rPr>
        <u/>
        <sz val="13"/>
        <color indexed="8"/>
        <rFont val="Times New Roman"/>
        <family val="1"/>
        <charset val="204"/>
      </rPr>
      <t>(довідка про зміни до кошторису від 23.09.2020 №82)</t>
    </r>
  </si>
  <si>
    <r>
      <t xml:space="preserve">Код ДК 021:2015  30190000-7 </t>
    </r>
    <r>
      <rPr>
        <sz val="13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</si>
  <si>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3"/>
        <color indexed="8"/>
        <rFont val="Times New Roman"/>
        <family val="1"/>
        <charset val="204"/>
      </rPr>
      <t xml:space="preserve"> Бланки (22820000-4 Бланки)
</t>
    </r>
  </si>
  <si>
    <r>
      <t>Код 021: 2015 22850000-3</t>
    </r>
    <r>
      <rPr>
        <sz val="13"/>
        <color indexed="8"/>
        <rFont val="Times New Roman"/>
        <family val="1"/>
        <charset val="204"/>
      </rPr>
      <t xml:space="preserve"> Швидкозшивачі та супутнє приладдя</t>
    </r>
  </si>
  <si>
    <r>
      <t>Код 021: 2015 39520000-3</t>
    </r>
    <r>
      <rPr>
        <sz val="13"/>
        <color indexed="8"/>
        <rFont val="Times New Roman"/>
        <family val="1"/>
        <charset val="204"/>
      </rPr>
      <t xml:space="preserve"> Готові текстильні вироби</t>
    </r>
  </si>
  <si>
    <r>
      <t>Код 021: 2015 22810000-1</t>
    </r>
    <r>
      <rPr>
        <sz val="13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</si>
  <si>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r>
      <t>Код 021: 2015 22460000-2</t>
    </r>
    <r>
      <rPr>
        <sz val="13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</si>
  <si>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ДК 021:2015  19510000-4 -</t>
    </r>
    <r>
      <rPr>
        <sz val="13"/>
        <color indexed="8"/>
        <rFont val="Times New Roman"/>
        <family val="1"/>
        <charset val="204"/>
      </rPr>
      <t>Гумові вироби</t>
    </r>
    <r>
      <rPr>
        <b/>
        <sz val="13"/>
        <color indexed="8"/>
        <rFont val="Times New Roman"/>
        <family val="1"/>
        <charset val="204"/>
      </rPr>
      <t xml:space="preserve">
</t>
    </r>
  </si>
  <si>
    <r>
      <t xml:space="preserve">Код ДК 021:2015  30190000-7 </t>
    </r>
    <r>
      <rPr>
        <sz val="13"/>
        <color indexed="8"/>
        <rFont val="Times New Roman"/>
        <family val="1"/>
        <charset val="204"/>
      </rPr>
      <t>-</t>
    </r>
    <r>
      <rPr>
        <b/>
        <sz val="13"/>
        <color indexed="8"/>
        <rFont val="Times New Roman"/>
        <family val="1"/>
        <charset val="204"/>
      </rPr>
      <t>Офісне устаткування та приладдя різне</t>
    </r>
    <r>
      <rPr>
        <sz val="13"/>
        <color indexed="8"/>
        <rFont val="Times New Roman"/>
        <family val="1"/>
        <charset val="204"/>
      </rPr>
      <t xml:space="preserve"> (30192153-8 Штампи)</t>
    </r>
  </si>
  <si>
    <r>
      <t>Код ДК 021:2015  44800000-8 -</t>
    </r>
    <r>
      <rPr>
        <sz val="13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</si>
  <si>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3"/>
        <color indexed="8"/>
        <rFont val="Times New Roman"/>
        <family val="1"/>
        <charset val="204"/>
      </rPr>
      <t>Мінеральна вода (15981000-8 Мінеральна вода)</t>
    </r>
  </si>
  <si>
    <r>
      <t xml:space="preserve">Код ДК 021:2015  42990000-2 Машини спеціального призначення різні </t>
    </r>
    <r>
      <rPr>
        <sz val="13"/>
        <rFont val="Times New Roman"/>
        <family val="1"/>
        <charset val="204"/>
      </rPr>
      <t xml:space="preserve">
(42991110-3 - Брошурувальні машини)</t>
    </r>
  </si>
  <si>
    <r>
      <t>Код ДК 021:2015  31520000-7 -</t>
    </r>
    <r>
      <rPr>
        <sz val="13"/>
        <rFont val="Times New Roman"/>
        <family val="1"/>
        <charset val="204"/>
      </rPr>
      <t>Світильники та освітлювальна арматура</t>
    </r>
  </si>
  <si>
    <r>
      <t>Код ДК 021:2015  31530000-0 -</t>
    </r>
    <r>
      <rPr>
        <sz val="13"/>
        <rFont val="Times New Roman"/>
        <family val="1"/>
        <charset val="204"/>
      </rPr>
      <t>Частини до світильників та освітлювального обладнання</t>
    </r>
  </si>
  <si>
    <r>
      <t>Код 021: 2015 15980000-1</t>
    </r>
    <r>
      <rPr>
        <sz val="13"/>
        <color indexed="8"/>
        <rFont val="Times New Roman"/>
        <family val="1"/>
        <charset val="204"/>
      </rPr>
      <t xml:space="preserve"> Безалкогольні напої</t>
    </r>
  </si>
  <si>
    <r>
      <t>Код 021: 2015 39710000-2</t>
    </r>
    <r>
      <rPr>
        <sz val="13"/>
        <color indexed="8"/>
        <rFont val="Times New Roman"/>
        <family val="1"/>
        <charset val="204"/>
      </rPr>
      <t xml:space="preserve"> Електричні побутові прилади</t>
    </r>
  </si>
  <si>
    <r>
      <t>Код 021: 2015 31410000-3</t>
    </r>
    <r>
      <rPr>
        <sz val="13"/>
        <color indexed="8"/>
        <rFont val="Times New Roman"/>
        <family val="1"/>
        <charset val="204"/>
      </rPr>
      <t xml:space="preserve"> Гальванічні елементи</t>
    </r>
  </si>
  <si>
    <r>
      <t xml:space="preserve">загальний фонд КПКВ 3506010 </t>
    </r>
    <r>
      <rPr>
        <u/>
        <sz val="13"/>
        <color rgb="FFFF0000"/>
        <rFont val="Times New Roman"/>
        <family val="1"/>
        <charset val="204"/>
      </rPr>
      <t>додаткові кошти</t>
    </r>
    <r>
      <rPr>
        <u/>
        <sz val="13"/>
        <color indexed="8"/>
        <rFont val="Times New Roman"/>
        <family val="1"/>
        <charset val="204"/>
      </rPr>
      <t xml:space="preserve"> (</t>
    </r>
    <r>
      <rPr>
        <sz val="13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</si>
  <si>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ДК 021:2015  30230000-0-</t>
    </r>
    <r>
      <rPr>
        <sz val="13"/>
        <color indexed="8"/>
        <rFont val="Times New Roman"/>
        <family val="1"/>
        <charset val="204"/>
      </rPr>
      <t>Комп'ютерне обладнання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</si>
  <si>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</si>
  <si>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r>
      <t>Код ДК 021:2015   48760000-3 -</t>
    </r>
    <r>
      <rPr>
        <sz val="13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</si>
  <si>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ДК 021:2015   66110000-4 -</t>
    </r>
    <r>
      <rPr>
        <sz val="13"/>
        <color indexed="8"/>
        <rFont val="Times New Roman"/>
        <family val="1"/>
        <charset val="204"/>
      </rPr>
      <t>Банківські послуги (66110000-4 Банківські послуги)</t>
    </r>
  </si>
  <si>
    <r>
      <t>Код ДК 021:2015   48310000-4 -</t>
    </r>
    <r>
      <rPr>
        <sz val="13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</si>
  <si>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r>
      <t>Код ДК 021:2015   48440000-4 -</t>
    </r>
    <r>
      <rPr>
        <sz val="13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</si>
  <si>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r>
      <t xml:space="preserve">Код ДК 021:2015  70330000 -3 </t>
    </r>
    <r>
      <rPr>
        <sz val="13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</si>
  <si>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3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</si>
  <si>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>загальний фонд КПКВ 3506010    (</t>
    </r>
    <r>
      <rPr>
        <b/>
        <sz val="13"/>
        <color indexed="8"/>
        <rFont val="Times New Roman"/>
        <family val="1"/>
        <charset val="204"/>
      </rPr>
      <t xml:space="preserve">20% з договору за минулий рік)      </t>
    </r>
  </si>
  <si>
    <r>
      <t xml:space="preserve">Код ДК 021:2015  50710000-5 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</si>
  <si>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r>
      <t>Код ДК 021:2015   50410000-2 -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</si>
  <si>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r>
      <t>Код ДК 021:2015   50710000-5 -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</si>
  <si>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r>
      <t xml:space="preserve">Код ДК 021:2015   64120000-3 </t>
    </r>
    <r>
      <rPr>
        <sz val="13"/>
        <color indexed="8"/>
        <rFont val="Times New Roman"/>
        <family val="1"/>
        <charset val="204"/>
      </rPr>
      <t>Кур'єрські послуги</t>
    </r>
  </si>
  <si>
    <r>
      <t xml:space="preserve">Код ДК 021:2015   72310000-1 - </t>
    </r>
    <r>
      <rPr>
        <sz val="13"/>
        <color indexed="8"/>
        <rFont val="Times New Roman"/>
        <family val="1"/>
        <charset val="204"/>
      </rPr>
      <t>Послуги з обробки даних</t>
    </r>
  </si>
  <si>
    <r>
      <t>Код ДК 021:2015 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</t>
    </r>
  </si>
  <si>
    <r>
      <t>Код ДК 021:2015   64110000-0 -</t>
    </r>
    <r>
      <rPr>
        <sz val="13"/>
        <color indexed="8"/>
        <rFont val="Times New Roman"/>
        <family val="1"/>
        <charset val="204"/>
      </rPr>
      <t>Поштові послуги</t>
    </r>
  </si>
  <si>
    <r>
      <t>Код ДК 021:2015   48510000-6 -</t>
    </r>
    <r>
      <rPr>
        <sz val="13"/>
        <color indexed="8"/>
        <rFont val="Times New Roman"/>
        <family val="1"/>
        <charset val="204"/>
      </rPr>
      <t>Пакети комунікаційного програмного забезпечення</t>
    </r>
  </si>
  <si>
    <r>
      <t>Код ДК 021:2015   64110000-0 -</t>
    </r>
    <r>
      <rPr>
        <sz val="13"/>
        <color indexed="8"/>
        <rFont val="Times New Roman"/>
        <family val="1"/>
        <charset val="204"/>
      </rPr>
      <t>Поштові послуги (64110000-0 -Поштові послуги)</t>
    </r>
  </si>
  <si>
    <r>
      <t>Код ДК 021:2015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</si>
  <si>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</si>
  <si>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3"/>
        <color indexed="8"/>
        <rFont val="Times New Roman"/>
        <family val="1"/>
        <charset val="204"/>
      </rPr>
      <t>(</t>
    </r>
    <r>
      <rPr>
        <b/>
        <sz val="13"/>
        <color theme="1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3"/>
        <color indexed="8"/>
        <rFont val="Times New Roman"/>
        <family val="1"/>
        <charset val="204"/>
      </rPr>
      <t>резервний канал)</t>
    </r>
    <r>
      <rPr>
        <sz val="13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</si>
  <si>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r>
      <t>Код ДК 021:2015 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</si>
  <si>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3"/>
        <color indexed="8"/>
        <rFont val="Times New Roman"/>
        <family val="1"/>
        <charset val="204"/>
      </rPr>
      <t>Послуги провайдерів (72410000-7 -Послуги провайдерів)</t>
    </r>
  </si>
  <si>
    <r>
      <t xml:space="preserve">Лот 1Надання послуг захищеного доступу до мережі Інтернет </t>
    </r>
    <r>
      <rPr>
        <b/>
        <sz val="13"/>
        <color indexed="8"/>
        <rFont val="Times New Roman"/>
        <family val="1"/>
        <charset val="204"/>
      </rPr>
      <t>(основний канал)</t>
    </r>
    <r>
      <rPr>
        <sz val="13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3"/>
        <color indexed="8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</si>
  <si>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Код ДК 021:2015  72410000-7 -</t>
    </r>
    <r>
      <rPr>
        <sz val="13"/>
        <color indexed="8"/>
        <rFont val="Times New Roman"/>
        <family val="1"/>
        <charset val="204"/>
      </rPr>
      <t>Послуги провайдерів 
(72410000-7 -Послуги провайдерів)</t>
    </r>
  </si>
  <si>
    <r>
      <t>Надання послуг захищеного доступу до мережі Інтернет</t>
    </r>
    <r>
      <rPr>
        <b/>
        <sz val="13"/>
        <color indexed="8"/>
        <rFont val="Times New Roman"/>
        <family val="1"/>
        <charset val="204"/>
      </rPr>
      <t>(основний канал)</t>
    </r>
    <r>
      <rPr>
        <sz val="13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</si>
  <si>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): ДК 021:2015  72410000-7 -Послуги провайдерів)</t>
    </r>
  </si>
  <si>
    <r>
      <t>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): ДК 021:2015  72410000-7 -Послуги провайдерів)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</si>
  <si>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</si>
  <si>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r>
      <t xml:space="preserve">загальний фонд КПКВ 3506010           </t>
    </r>
    <r>
      <rPr>
        <b/>
        <sz val="13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</si>
  <si>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>Код ДК 021:2015   72320000-4 -</t>
    </r>
    <r>
      <rPr>
        <sz val="13"/>
        <color indexed="8"/>
        <rFont val="Times New Roman"/>
        <family val="1"/>
        <charset val="204"/>
      </rPr>
      <t>Послуги, пов'язані з базами даних</t>
    </r>
  </si>
  <si>
    <r>
      <t>Код ДК 021:2015   48410000-5 -</t>
    </r>
    <r>
      <rPr>
        <sz val="13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</si>
  <si>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r>
      <rPr>
        <b/>
        <sz val="13"/>
        <rFont val="Times New Roman"/>
        <family val="1"/>
        <charset val="204"/>
      </rPr>
      <t>Код ДК 021:2015   45310000-3</t>
    </r>
    <r>
      <rPr>
        <sz val="13"/>
        <rFont val="Times New Roman"/>
        <family val="1"/>
        <charset val="204"/>
      </rPr>
      <t>-"Електромонтажні роботи"</t>
    </r>
  </si>
  <si>
    <r>
      <t xml:space="preserve">Код ДК 021:2015   60170000-0 – </t>
    </r>
    <r>
      <rPr>
        <sz val="13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</si>
  <si>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ДК 021:2015   50410000-2 – </t>
    </r>
    <r>
      <rPr>
        <sz val="13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</si>
  <si>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  79530000-8 – </t>
    </r>
    <r>
      <rPr>
        <sz val="13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</si>
  <si>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 xml:space="preserve">Код ДК 021:2015   50750000-7 – </t>
    </r>
    <r>
      <rPr>
        <sz val="13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</si>
  <si>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 xml:space="preserve">Код ДК 021:2015  98310000-9– </t>
    </r>
    <r>
      <rPr>
        <sz val="13"/>
        <color indexed="8"/>
        <rFont val="Times New Roman"/>
        <family val="1"/>
        <charset val="204"/>
      </rPr>
      <t>Послуги з прання і сухого чищення</t>
    </r>
  </si>
  <si>
    <r>
      <t xml:space="preserve">Код ДК 021:2015 45310000-3 </t>
    </r>
    <r>
      <rPr>
        <sz val="13"/>
        <color indexed="8"/>
        <rFont val="Times New Roman"/>
        <family val="1"/>
        <charset val="204"/>
      </rPr>
      <t>Електромонтажні роботи</t>
    </r>
  </si>
  <si>
    <r>
      <t xml:space="preserve">Код ДК 021:2015   60140000-1 – </t>
    </r>
    <r>
      <rPr>
        <sz val="13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</si>
  <si>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r>
      <t xml:space="preserve">Код ДК 021:2015   60130000-8 – </t>
    </r>
    <r>
      <rPr>
        <sz val="13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</si>
  <si>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 48760000-3 -</t>
    </r>
    <r>
      <rPr>
        <sz val="13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</si>
  <si>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>Послуги пов'язані з програмним забезпеченням</t>
    </r>
  </si>
  <si>
    <r>
      <t>Код ДК 021:2015   50320000-4 -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</si>
  <si>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r>
      <t>Код ДК 021:2015 71320000-7 -</t>
    </r>
    <r>
      <rPr>
        <sz val="13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</si>
  <si>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r>
      <t xml:space="preserve">Код ДК 021:2015   50330000 -7 </t>
    </r>
    <r>
      <rPr>
        <sz val="13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</si>
  <si>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r>
      <t xml:space="preserve">Код ДК 021:2015  72220000-3 – </t>
    </r>
    <r>
      <rPr>
        <sz val="13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</si>
  <si>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</si>
  <si>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3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</si>
  <si>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r>
      <t>Код ДК 021:2015 98390000-3</t>
    </r>
    <r>
      <rPr>
        <sz val="13"/>
        <color indexed="8"/>
        <rFont val="Times New Roman"/>
        <family val="1"/>
        <charset val="204"/>
      </rPr>
      <t xml:space="preserve"> Інші послуги
(98390000-3 Інші послуги)
</t>
    </r>
  </si>
  <si>
    <r>
      <t>Код ДК 021:2015 48510000-6 -</t>
    </r>
    <r>
      <rPr>
        <sz val="13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</si>
  <si>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3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</si>
  <si>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загальний фонд КПКВ 3506010 оплата кредитоської заборгованості за  договорами 2022 рік(</t>
    </r>
    <r>
      <rPr>
        <i/>
        <sz val="13"/>
        <color indexed="8"/>
        <rFont val="Times New Roman"/>
        <family val="1"/>
        <charset val="204"/>
      </rPr>
      <t>інформація внесена для врахування</t>
    </r>
    <r>
      <rPr>
        <sz val="13"/>
        <color indexed="8"/>
        <rFont val="Times New Roman"/>
        <family val="1"/>
        <charset val="204"/>
      </rPr>
      <t xml:space="preserve">) </t>
    </r>
  </si>
  <si>
    <r>
      <rPr>
        <b/>
        <sz val="13"/>
        <rFont val="Times New Roman"/>
        <family val="1"/>
        <charset val="204"/>
      </rPr>
      <t>Код ДК 021:2015   452600000-7</t>
    </r>
    <r>
      <rPr>
        <sz val="13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</si>
  <si>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r>
      <t>Код ДК 021:2015 45230000-8</t>
    </r>
    <r>
      <rPr>
        <sz val="13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</si>
  <si>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3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</si>
  <si>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3"/>
        <rFont val="Times New Roman"/>
        <family val="1"/>
        <charset val="204"/>
      </rPr>
      <t>Код ДК 021:2015   50410000-2</t>
    </r>
    <r>
      <rPr>
        <sz val="13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</si>
  <si>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r>
      <rPr>
        <b/>
        <sz val="13"/>
        <color theme="1"/>
        <rFont val="Times New Roman"/>
        <family val="1"/>
        <charset val="204"/>
      </rPr>
      <t>Код ДК 021:2015   50530000-9</t>
    </r>
    <r>
      <rPr>
        <sz val="13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</si>
  <si>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3"/>
        <rFont val="Times New Roman"/>
        <family val="1"/>
        <charset val="204"/>
      </rPr>
      <t>Код ДК 021:2015 45450000-1</t>
    </r>
    <r>
      <rPr>
        <sz val="13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</si>
  <si>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3"/>
        <rFont val="Times New Roman"/>
        <family val="1"/>
        <charset val="204"/>
      </rPr>
      <t>Код ДК 021:2015  45440000-3</t>
    </r>
    <r>
      <rPr>
        <sz val="13"/>
        <rFont val="Times New Roman"/>
        <family val="1"/>
        <charset val="204"/>
      </rPr>
      <t>-Фарбування та скління
(45442000-7 Нанесення захисного покриття)</t>
    </r>
  </si>
  <si>
    <r>
      <t xml:space="preserve">Код ДК 021:2015  71240000-2 </t>
    </r>
    <r>
      <rPr>
        <sz val="13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</si>
  <si>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r>
      <rPr>
        <b/>
        <sz val="13"/>
        <rFont val="Times New Roman"/>
        <family val="1"/>
        <charset val="204"/>
      </rPr>
      <t>Код ДК 021:2015   50730000-1</t>
    </r>
    <r>
      <rPr>
        <sz val="13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</si>
  <si>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r>
      <rPr>
        <b/>
        <sz val="13"/>
        <rFont val="Times New Roman"/>
        <family val="1"/>
        <charset val="204"/>
      </rPr>
      <t>Код ДК 021:2015   90510000-5</t>
    </r>
    <r>
      <rPr>
        <sz val="13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</si>
  <si>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r>
      <rPr>
        <b/>
        <sz val="13"/>
        <rFont val="Times New Roman"/>
        <family val="1"/>
        <charset val="204"/>
      </rPr>
      <t>Код ДК 021:2015  45260000-6</t>
    </r>
    <r>
      <rPr>
        <sz val="13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</si>
  <si>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3"/>
        <rFont val="Times New Roman"/>
        <family val="1"/>
        <charset val="204"/>
      </rPr>
      <t>Код ДК 021:2015  79110000-8</t>
    </r>
    <r>
      <rPr>
        <sz val="13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</si>
  <si>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r>
      <t xml:space="preserve">Код ДК 021:2015   50310000-1 - </t>
    </r>
    <r>
      <rPr>
        <sz val="13"/>
        <color indexed="8"/>
        <rFont val="Times New Roman"/>
        <family val="1"/>
        <charset val="204"/>
      </rPr>
      <t>Технічне обслуговування і ремонт офісної техніки</t>
    </r>
  </si>
  <si>
    <r>
      <t xml:space="preserve">Код ДК 021:2015   50710000-5 - 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</si>
  <si>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Заплановані закупівлі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</si>
  <si>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</si>
  <si>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</si>
  <si>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</si>
  <si>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</si>
  <si>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</si>
  <si>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</si>
  <si>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</si>
  <si>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</si>
  <si>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</si>
  <si>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</si>
  <si>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</si>
  <si>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</si>
  <si>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</si>
  <si>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r>
      <t>Рекон</t>
    </r>
    <r>
      <rPr>
        <sz val="10"/>
        <color theme="1"/>
        <rFont val="Times New Roman"/>
        <family val="1"/>
        <charset val="204"/>
      </rPr>
      <t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</t>
    </r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</si>
  <si>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</si>
  <si>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</si>
  <si>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</si>
  <si>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</si>
  <si>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</si>
  <si>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</si>
  <si>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</si>
  <si>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</si>
  <si>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</si>
  <si>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</si>
  <si>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</si>
  <si>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</si>
  <si>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</si>
  <si>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</si>
  <si>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</si>
  <si>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</si>
  <si>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</si>
  <si>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</si>
  <si>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</si>
  <si>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</si>
  <si>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</si>
  <si>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>гривень (один мільйон сімсот п'ятдесят тисяч сто сорок сім  гривень 13 коп)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</si>
  <si>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</si>
  <si>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</si>
  <si>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</si>
  <si>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</si>
  <si>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</si>
  <si>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</si>
  <si>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</si>
  <si>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</si>
  <si>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</si>
  <si>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</si>
  <si>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</si>
  <si>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</si>
  <si>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</si>
  <si>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</si>
  <si>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</si>
  <si>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</si>
  <si>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</si>
  <si>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</si>
  <si>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</si>
  <si>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</si>
  <si>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</si>
  <si>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</si>
  <si>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</si>
  <si>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</si>
  <si>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</si>
  <si>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</si>
  <si>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</si>
  <si>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</si>
  <si>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</si>
  <si>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</si>
  <si>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</si>
  <si>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</si>
  <si>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</si>
  <si>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</si>
  <si>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</si>
  <si>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</si>
  <si>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</si>
  <si>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</si>
  <si>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</si>
  <si>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</si>
  <si>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</si>
  <si>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</si>
  <si>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</si>
  <si>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</si>
  <si>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</si>
  <si>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</si>
  <si>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</si>
  <si>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</si>
  <si>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</si>
  <si>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</si>
  <si>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t xml:space="preserve">РІЧНИЙ ПЛАН ЗАКУПІВЕЛЬ Держмитслужби (апарат)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</si>
  <si>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</si>
  <si>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</si>
  <si>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</si>
  <si>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</si>
  <si>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</si>
  <si>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</si>
  <si>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</si>
  <si>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</si>
  <si>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</si>
  <si>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</si>
  <si>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</si>
  <si>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</si>
  <si>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</si>
  <si>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</si>
  <si>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</si>
  <si>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</si>
  <si>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</si>
  <si>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</si>
  <si>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</si>
  <si>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</si>
  <si>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 xml:space="preserve">грн.(чотирнадцять  мільйонів  триста тридцять чотири тисячі вісімсот шістдесят сім  гривень 76 коп.)                           </t>
  </si>
  <si>
    <t xml:space="preserve"> грн (чотири  мільйони шістсот дев'яносто три тисячі  дев'ятсот сім гривень 00 коп)</t>
  </si>
  <si>
    <t xml:space="preserve"> гривень ( шістсот дев'яносто дев'ять тисяч чотириста сімдесят чотири гривні 00 коп)</t>
  </si>
  <si>
    <t xml:space="preserve"> гривень (чотириста тридцять дев'ять тисяч шістсот дев'ятнадцять гривень 00 коп)</t>
  </si>
  <si>
    <t xml:space="preserve"> грн. (двісті дев'яносто  тисяч сорок дев'ять  гривень 00 коп)</t>
  </si>
  <si>
    <t xml:space="preserve"> гривень (двісті вісімдесят вісім  тисяч п'ятдесят одна гривня 00 коп)</t>
  </si>
  <si>
    <t xml:space="preserve">грн. (сто двадцять чотири  тисячі   дев'ятсот гривень 
00 коп)                         </t>
  </si>
  <si>
    <r>
      <t>загальний фонд КПКВ 3506010 пп.5 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</si>
  <si>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</t>
    </r>
    <r>
      <rPr>
        <sz val="8"/>
        <color indexed="8"/>
        <rFont val="Times New Roman"/>
        <family val="1"/>
        <charset val="204"/>
      </rPr>
      <t>)</t>
    </r>
  </si>
  <si>
    <r>
      <t xml:space="preserve">загальний фонд КПКВ 3506010  пп5  п13 п.1178                    ( 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>)</t>
    </r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</si>
  <si>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</si>
  <si>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</si>
  <si>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</si>
  <si>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</si>
  <si>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</si>
  <si>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t xml:space="preserve">грн (вісімнадцять  тисяч п'ятсот гривень 00 коп.)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</si>
  <si>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</si>
  <si>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</si>
  <si>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 (п'ятсот сімдесят три тисячі  чотириста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</si>
  <si>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коректори,підставка під канцтовари, брошурувальник, обкладенки для брошурування, пружини для брошурування) за кодом ДК 021:2015 30190000-7 -Офісне устаткування та приладдя різне)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</si>
  <si>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</si>
  <si>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</si>
  <si>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>Швидкозшивачі паперові, пластикові за код ДК 021:2015  22850000-3 -Швидкозшивачі та супутнє приладдя (код ДК 021:2015 22851000-0 -Швидкозшивачі(Швидкозшивачі паперові, пластикові ))</t>
  </si>
  <si>
    <t xml:space="preserve">грн (двісті дев'яносто шість тисяч чотириста гривень 00 коп.)                            </t>
  </si>
  <si>
    <t>Печатки та штампи за кодом ДК 021:2015 19510000-4 Гумові вироби ( Печатки та штампи код ДК 021:2015 19512000-8 Вироби з невулканізованої гуми )</t>
  </si>
  <si>
    <t xml:space="preserve">грн (п'ятнадцять тисяч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</si>
  <si>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</si>
  <si>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</si>
  <si>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</si>
  <si>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</si>
  <si>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</si>
  <si>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</si>
  <si>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</si>
  <si>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</si>
  <si>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</si>
  <si>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</si>
  <si>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t>Спеціальний  штамп резервної процедури за кодом ДК 021:2015  30190000-7 -Офісне устаткування та приладдя різне  (кодом ДК 021:2015  30192153-8- Штампи (Спеціальний  штамп резервної процедури)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</si>
  <si>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</si>
  <si>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</si>
  <si>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</si>
  <si>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r>
      <t xml:space="preserve">Код ДК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</si>
  <si>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товарні за кодом ДК 021: 2015 38310000-1 Високоточні терези (кодом ДК 021: 2015 38310000-1 Високоточні терези (Ваги товарні))</t>
  </si>
  <si>
    <r>
      <t xml:space="preserve">Код ДК 021: 2015 38330000-7  </t>
    </r>
    <r>
      <rPr>
        <sz val="10"/>
        <color indexed="8"/>
        <rFont val="Times New Roman"/>
        <family val="1"/>
        <charset val="204"/>
      </rPr>
      <t xml:space="preserve">Ручні прилади для вимірювання відстаней </t>
    </r>
  </si>
  <si>
    <t>Далекомір з активним випромінюванням за кодом  ДК 021: 2015 38330000-7  Ручні прилади для вимірювання відстаней (код  ДК 021: 2015 38330000-7  Ручні прилади для вимірювання відстаней (Далекомір з активним випромінюванням))</t>
  </si>
  <si>
    <t xml:space="preserve">грн ( сто шістдесят вісім тисяч гривень 00 коп.)                            </t>
  </si>
  <si>
    <t xml:space="preserve">грн (сто дві тисячі шістсот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</si>
  <si>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</si>
  <si>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</si>
  <si>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</si>
  <si>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</si>
  <si>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</si>
  <si>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</si>
  <si>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</si>
  <si>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</si>
  <si>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</si>
  <si>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r>
      <t>Код ДК 021: 2015 38340000-0</t>
    </r>
    <r>
      <rPr>
        <sz val="10"/>
        <color indexed="8"/>
        <rFont val="Times New Roman"/>
        <family val="1"/>
        <charset val="204"/>
      </rPr>
      <t xml:space="preserve"> Прилади для вимірювання величин</t>
    </r>
  </si>
  <si>
    <t>Прилади дозиментричного контролю за кодом ДК 021: 2015 38340000-0 Прилади для вимірювання величин (код ДК 021: 2015 38340000-0 Прилади для вимірювання величин (Прилади дозиментричного контролю))</t>
  </si>
  <si>
    <t xml:space="preserve">Картриджи для друкувальної техніки БФП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</si>
  <si>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</si>
  <si>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</si>
  <si>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r>
      <t>Код ДК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</si>
  <si>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t xml:space="preserve">грн. (п'ять тисяч  дев'ятсот  гривень 00 коп.)                             </t>
  </si>
  <si>
    <t>Телефонний кабель 4-пров.плоский, мідний, білий; Коннектор телефонний RJI2 6P4C за кодом ДК 021: 2015 32550000-3 Телефонне обладнання (код ДК 021: 2015 32551000-0 Телефонні кабелі та супутня продукція  (Телефонні кабелі і супутня продукція (Телефонний кабель 4-пров.плоский, мідний, білий; Коннектор телефонний RJI2 6P4C ))</t>
  </si>
  <si>
    <r>
      <t>Код ДК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</si>
  <si>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 xml:space="preserve">грн. (сто п'ядесят сім тисяч двісті гривень 00 коп.)                             </t>
  </si>
  <si>
    <t xml:space="preserve">Кабель UTP кат. 5e (м.); Патч-корд UTP 1 м,2м, 3м;5м; Конектор RJ 45 кат.5е,6 неекранований ;Розетки,обжимка, Скотч-лок ізольований з гелем та ін. за кодом  ДК 021: 2015 32520000-4 Телекомунікаційні кабелі та обладнання(код  ДК 021: 2015 32521000-1 Телекомунікаційні кабелі(Кабель UTP кат. 5e (305м.); код  ДК 021: 2015 32522000-8- Телекомунікаційне обладнання (Патч-корд UTP 1 м,2м, 3м;5м),конектори RJ 45 кат.5е,6 неекранований ; міні свічі,розетки,обжимка, крановський ключ, стрипер та ін.) )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</si>
  <si>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</si>
  <si>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</si>
  <si>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</si>
  <si>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</si>
  <si>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</si>
  <si>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</si>
  <si>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</si>
  <si>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</si>
  <si>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</si>
  <si>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</si>
  <si>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</si>
  <si>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</si>
  <si>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t xml:space="preserve">грн. (три мільйона двісті дві тисячі п'ятсот  гривень 00 коп.)                            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</si>
  <si>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</si>
  <si>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</si>
  <si>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(дев'яносто чотири тисячі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</si>
  <si>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</si>
  <si>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</si>
  <si>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</si>
  <si>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</si>
  <si>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</si>
  <si>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</si>
  <si>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</si>
  <si>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</si>
  <si>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</si>
  <si>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</si>
  <si>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</si>
  <si>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</si>
  <si>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</si>
  <si>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</si>
  <si>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</si>
  <si>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</si>
  <si>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</si>
  <si>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</si>
  <si>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</si>
  <si>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</si>
  <si>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</si>
  <si>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</si>
  <si>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Загальний фонд КПКВ 3506010   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</si>
  <si>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</si>
  <si>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</si>
  <si>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</si>
  <si>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t>Код ДК 021:2015   48610000-7</t>
    </r>
    <r>
      <rPr>
        <sz val="10"/>
        <color indexed="8"/>
        <rFont val="Times New Roman"/>
        <family val="1"/>
        <charset val="204"/>
      </rPr>
      <t xml:space="preserve"> 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</si>
  <si>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</si>
  <si>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</si>
  <si>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Система контролю привілейованих користувачів(адміністраторів) за кодом  ДК 021:2015   48610000-7 Системи баз даних (кодом ДК 021:2015   48611000-4 Пакети програмного забезпечення для баз даних (Система контролю привілейованих користувачів(адміністраторів))</t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</si>
  <si>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</si>
  <si>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</si>
  <si>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</si>
  <si>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</si>
  <si>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</si>
  <si>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</si>
  <si>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</si>
  <si>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</si>
  <si>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</si>
  <si>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</si>
  <si>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</si>
  <si>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</si>
  <si>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</si>
  <si>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</si>
  <si>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УСС</t>
    </r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</si>
  <si>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</si>
  <si>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</si>
  <si>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</si>
  <si>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</si>
  <si>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</si>
  <si>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t xml:space="preserve">грн. (триста дев'яносто  тисяч гривень 00 коп.)                            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</si>
  <si>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</si>
  <si>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</si>
  <si>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</si>
  <si>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</si>
  <si>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</si>
  <si>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</si>
  <si>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</si>
  <si>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 xml:space="preserve">грн.(один мільйон дев'ятсот двадцять тисяч сто двадцять сім гривень 67 коп.)                           </t>
  </si>
  <si>
    <t>Апаратно-програмний комплекс захищеного доступу до мережі Інтернет Secure Web Gateway (SWG) за кодом ДК 021:2015  32420000-3 - Мережеве обладнання (код ДК 021:2015  32420000-3 - Мережеве обладнання (Апаратно-програмний комплекс захищеного доступу до мережі Інтернет Secure Web Gateway (SWG) ))</t>
  </si>
  <si>
    <t xml:space="preserve">грн. (п'ять мільйонів триста дев'яносто п'ять тисяч триста 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</si>
  <si>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</t>
    </r>
    <r>
      <rPr>
        <sz val="10"/>
        <color indexed="8"/>
        <rFont val="Times New Roman"/>
        <family val="1"/>
        <charset val="204"/>
      </rPr>
      <t>- Мережеве обладнання</t>
    </r>
  </si>
  <si>
    <t>Програмно-апаратний комплекс за архітектурою блейд-серверів за кодом ДК 021:2015  32420000-3 - Мережеве обладнання (Код ДК 021:2015  32420000-3 - Мережеве обладнання (Програмно-апаратний комплекс за архітектурою блейд-серверів))</t>
  </si>
  <si>
    <t xml:space="preserve">грн. (сорок дев'ять мільйонів двісті тисяч гривень 00 коп.)                            </t>
  </si>
  <si>
    <r>
      <t xml:space="preserve">Код ДК 021:2015  30210000-4 - 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</si>
  <si>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ДК 021:2015  30210000-4 - Машини для обробки даних (апаратна частина) (Код ДК 021:2015  30210000-4 - Машини для обробки даних (апаратна частина)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</si>
  <si>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</si>
  <si>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</si>
  <si>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</si>
  <si>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</si>
  <si>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</si>
  <si>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</si>
  <si>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</si>
  <si>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</si>
  <si>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</si>
  <si>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</si>
  <si>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</si>
  <si>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</si>
  <si>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</si>
  <si>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</si>
  <si>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</si>
  <si>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</si>
  <si>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</si>
  <si>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</si>
  <si>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</si>
  <si>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</si>
  <si>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</si>
  <si>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</si>
  <si>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</si>
  <si>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</si>
  <si>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</si>
  <si>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</si>
  <si>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</si>
  <si>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</si>
  <si>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</si>
  <si>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</si>
  <si>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</si>
  <si>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</si>
  <si>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t>с</t>
    </r>
    <r>
      <rPr>
        <b/>
        <sz val="10"/>
        <color indexed="8"/>
        <rFont val="Times New Roman"/>
        <family val="1"/>
        <charset val="204"/>
      </rPr>
      <t xml:space="preserve">пеціальний  фонд КПКВ 3506610        </t>
    </r>
    <r>
      <rPr>
        <sz val="10"/>
        <color indexed="8"/>
        <rFont val="Times New Roman"/>
        <family val="1"/>
        <charset val="204"/>
      </rPr>
      <t xml:space="preserve">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</si>
  <si>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</si>
  <si>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</si>
  <si>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>(двісті вісімдесят сім мільйонів двісті двадцять  тисяч триста гривень</t>
    </r>
    <r>
      <rPr>
        <b/>
        <sz val="10"/>
        <color theme="1"/>
        <rFont val="Times New Roman"/>
        <family val="1"/>
        <charset val="204"/>
      </rPr>
      <t xml:space="preserve"> 00коп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</si>
  <si>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</si>
  <si>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(вісімдесят чотири мільйони сімсот дев'яносто шість тисяч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</si>
  <si>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</si>
  <si>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</si>
  <si>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</si>
  <si>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 xml:space="preserve">грн (сто шістдесят дев'ять тисяч двісті гривень 00 коп.)                            </t>
  </si>
  <si>
    <t xml:space="preserve">грн (триста п'ятдесят тисяч  гривень 00 коп.)                            </t>
  </si>
  <si>
    <t>грн. (одинадцять мільйонів сімсот тридцять тисяч сімсот гривень 30 коп)</t>
  </si>
  <si>
    <t xml:space="preserve">Лот -3 постачання теплової енергії 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</si>
  <si>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(за адресами м. Київ, вул. Дегтярівська, 11-Г; вул Дегтярівська 11А; вул.Саксаганського,66) (Послуги з централізованого водопостачанням (за адресами: м. Київ, вул.Дегтярівська, 11-Г; вул Дегтярівська 11А; вул.Саксаганського,66): ДК 021: 2015 65110000-7 Розподіл води)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</si>
  <si>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водовідведення </t>
    </r>
    <r>
      <rPr>
        <sz val="10"/>
        <color indexed="8"/>
        <rFont val="Times New Roman"/>
        <family val="1"/>
        <charset val="204"/>
      </rPr>
      <t>(за адресами м. Київ, вул. Дегтярівська, 11-Г; вул Дегтярівська 11А; вул.Саксаганського,66) (Послуги з централізованого водовідведення (за адресами м. Київ, вул.Дегтярівська, 11-Г; вул Дегтярівська 11А; вул.Саксаганського,66): ДК 021: 2015 90430000-0 Послуги з відведення стічних вод)</t>
    </r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</si>
  <si>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</si>
  <si>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</si>
  <si>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</si>
  <si>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</si>
  <si>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</si>
  <si>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</si>
  <si>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</si>
  <si>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</si>
  <si>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</si>
  <si>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</si>
  <si>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</si>
  <si>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</si>
  <si>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</si>
  <si>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</si>
  <si>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t>Пакети антивірусного  програмного забезпечення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анивірусного  програмного забезпечення)</t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</si>
  <si>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</si>
  <si>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урахуваннямо 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</si>
  <si>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</si>
  <si>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</si>
  <si>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</si>
  <si>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 xml:space="preserve"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 за кодом ДК 021:2015  45200000-9 -Роботи,пов'язані з об'єктами завершеного чи не завершеного будівництва та об'єктами цивільного будівництва </t>
  </si>
  <si>
    <t xml:space="preserve">Код ДК 021:2015  45200000-9 -Роботи,пов'язані з об'єктами завершеного чи не завершеного будівництва та об'єктами цивільного будівництва </t>
  </si>
  <si>
    <t>Код ДК 021:2015  45200000-9 -Роботи,пов'язані з об'єктами завершеного чи не завершеного будівництва та об'єктами цивільного будівництва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</si>
</sst>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3"/>
      <color indexed="8"/>
      <name val="Times Roman"/>
      <family val="1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B050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color rgb="FF00B05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u/>
      <sz val="13"/>
      <color indexed="8"/>
      <name val="Times New Roman"/>
      <family val="1"/>
      <charset val="204"/>
    </font>
    <font>
      <b/>
      <u/>
      <sz val="13"/>
      <color indexed="8"/>
      <name val="Times New Roman"/>
      <family val="1"/>
      <charset val="204"/>
    </font>
    <font>
      <u/>
      <sz val="13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4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0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2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6" fillId="4" borderId="4" xfId="0" applyNumberFormat="1" applyFont="1" applyFill="1" applyBorder="1" applyAlignment="1">
      <alignment horizontal="center" vertical="top" wrapText="1"/>
    </xf>
    <xf numFmtId="2" fontId="52" fillId="4" borderId="4" xfId="0" applyNumberFormat="1" applyFont="1" applyFill="1" applyBorder="1" applyAlignment="1">
      <alignment horizontal="center" vertical="top" wrapText="1"/>
    </xf>
    <xf numFmtId="4" fontId="52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4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1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9" fontId="63" fillId="4" borderId="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top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7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5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0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4" fillId="0" borderId="0" xfId="0" applyNumberFormat="1" applyFont="1"/>
    <xf numFmtId="0" fontId="65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39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68" fillId="0" borderId="54" xfId="0" applyFont="1" applyBorder="1" applyAlignment="1">
      <alignment horizontal="center" vertical="center" wrapText="1"/>
    </xf>
    <xf numFmtId="0" fontId="68" fillId="0" borderId="55" xfId="0" applyFont="1" applyBorder="1" applyAlignment="1">
      <alignment horizontal="center" vertical="center" wrapText="1"/>
    </xf>
    <xf numFmtId="0" fontId="68" fillId="0" borderId="45" xfId="0" applyFont="1" applyBorder="1" applyAlignment="1">
      <alignment horizontal="center" vertical="center" wrapText="1"/>
    </xf>
    <xf numFmtId="0" fontId="68" fillId="0" borderId="29" xfId="0" applyFont="1" applyBorder="1" applyAlignment="1">
      <alignment horizontal="center" vertical="center" wrapText="1"/>
    </xf>
    <xf numFmtId="0" fontId="68" fillId="0" borderId="30" xfId="0" applyFont="1" applyBorder="1" applyAlignment="1">
      <alignment horizontal="center" vertical="center" wrapText="1"/>
    </xf>
    <xf numFmtId="0" fontId="68" fillId="0" borderId="31" xfId="0" applyFont="1" applyBorder="1" applyAlignment="1">
      <alignment horizontal="center" vertical="center" wrapText="1"/>
    </xf>
    <xf numFmtId="0" fontId="68" fillId="0" borderId="32" xfId="0" applyFont="1" applyBorder="1" applyAlignment="1">
      <alignment horizontal="center" vertical="center" wrapText="1"/>
    </xf>
    <xf numFmtId="0" fontId="69" fillId="0" borderId="8" xfId="0" applyFont="1" applyFill="1" applyBorder="1" applyAlignment="1">
      <alignment vertical="center" wrapText="1"/>
    </xf>
    <xf numFmtId="0" fontId="68" fillId="0" borderId="8" xfId="0" applyFont="1" applyFill="1" applyBorder="1" applyAlignment="1">
      <alignment horizontal="center" vertical="center" wrapText="1"/>
    </xf>
    <xf numFmtId="4" fontId="69" fillId="0" borderId="3" xfId="0" applyNumberFormat="1" applyFont="1" applyFill="1" applyBorder="1" applyAlignment="1">
      <alignment horizontal="center" vertical="center" wrapText="1"/>
    </xf>
    <xf numFmtId="0" fontId="68" fillId="0" borderId="8" xfId="0" applyFont="1" applyFill="1" applyBorder="1" applyAlignment="1">
      <alignment vertical="center" wrapText="1"/>
    </xf>
    <xf numFmtId="0" fontId="68" fillId="0" borderId="2" xfId="0" applyFont="1" applyFill="1" applyBorder="1" applyAlignment="1">
      <alignment horizontal="center" vertical="center" wrapText="1"/>
    </xf>
    <xf numFmtId="4" fontId="69" fillId="0" borderId="2" xfId="0" applyNumberFormat="1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vertical="center" wrapText="1"/>
    </xf>
    <xf numFmtId="0" fontId="68" fillId="0" borderId="3" xfId="0" applyFont="1" applyFill="1" applyBorder="1" applyAlignment="1">
      <alignment vertical="center" wrapText="1"/>
    </xf>
    <xf numFmtId="0" fontId="69" fillId="10" borderId="1" xfId="0" applyFont="1" applyFill="1" applyBorder="1" applyAlignment="1">
      <alignment vertical="center" wrapText="1"/>
    </xf>
    <xf numFmtId="0" fontId="68" fillId="10" borderId="1" xfId="0" applyFont="1" applyFill="1" applyBorder="1" applyAlignment="1">
      <alignment horizontal="center" vertical="center" wrapText="1"/>
    </xf>
    <xf numFmtId="4" fontId="69" fillId="10" borderId="2" xfId="0" applyNumberFormat="1" applyFont="1" applyFill="1" applyBorder="1" applyAlignment="1">
      <alignment horizontal="center" vertical="center" wrapText="1"/>
    </xf>
    <xf numFmtId="49" fontId="68" fillId="10" borderId="26" xfId="0" applyNumberFormat="1" applyFont="1" applyFill="1" applyBorder="1" applyAlignment="1">
      <alignment vertical="center" wrapText="1"/>
    </xf>
    <xf numFmtId="0" fontId="69" fillId="10" borderId="8" xfId="0" applyFont="1" applyFill="1" applyBorder="1" applyAlignment="1">
      <alignment vertical="center" wrapText="1"/>
    </xf>
    <xf numFmtId="0" fontId="68" fillId="10" borderId="8" xfId="0" applyFont="1" applyFill="1" applyBorder="1" applyAlignment="1">
      <alignment vertical="center" wrapText="1"/>
    </xf>
    <xf numFmtId="0" fontId="68" fillId="10" borderId="2" xfId="0" applyFont="1" applyFill="1" applyBorder="1" applyAlignment="1">
      <alignment horizontal="center" vertical="center" wrapText="1"/>
    </xf>
    <xf numFmtId="49" fontId="69" fillId="10" borderId="39" xfId="0" applyNumberFormat="1" applyFont="1" applyFill="1" applyBorder="1" applyAlignment="1">
      <alignment vertical="center" wrapText="1"/>
    </xf>
    <xf numFmtId="0" fontId="69" fillId="10" borderId="3" xfId="0" applyFont="1" applyFill="1" applyBorder="1" applyAlignment="1">
      <alignment vertical="center" wrapText="1"/>
    </xf>
    <xf numFmtId="0" fontId="68" fillId="10" borderId="3" xfId="0" applyFont="1" applyFill="1" applyBorder="1" applyAlignment="1">
      <alignment vertical="center" wrapText="1"/>
    </xf>
    <xf numFmtId="0" fontId="69" fillId="2" borderId="47" xfId="0" applyFont="1" applyFill="1" applyBorder="1" applyAlignment="1">
      <alignment vertical="center" wrapText="1"/>
    </xf>
    <xf numFmtId="0" fontId="69" fillId="2" borderId="2" xfId="0" applyFont="1" applyFill="1" applyBorder="1" applyAlignment="1">
      <alignment vertical="center" wrapText="1"/>
    </xf>
    <xf numFmtId="0" fontId="70" fillId="2" borderId="2" xfId="0" applyFont="1" applyFill="1" applyBorder="1" applyAlignment="1">
      <alignment vertical="top" wrapText="1"/>
    </xf>
    <xf numFmtId="4" fontId="69" fillId="2" borderId="2" xfId="0" applyNumberFormat="1" applyFont="1" applyFill="1" applyBorder="1" applyAlignment="1">
      <alignment horizontal="center" wrapText="1"/>
    </xf>
    <xf numFmtId="0" fontId="70" fillId="2" borderId="38" xfId="0" applyFont="1" applyFill="1" applyBorder="1" applyAlignment="1">
      <alignment vertical="top" wrapText="1"/>
    </xf>
    <xf numFmtId="0" fontId="69" fillId="0" borderId="1" xfId="0" applyFont="1" applyFill="1" applyBorder="1" applyAlignment="1">
      <alignment vertical="center" wrapText="1"/>
    </xf>
    <xf numFmtId="4" fontId="69" fillId="6" borderId="2" xfId="0" applyNumberFormat="1" applyFont="1" applyFill="1" applyBorder="1" applyAlignment="1">
      <alignment horizontal="center" vertical="center" wrapText="1"/>
    </xf>
    <xf numFmtId="0" fontId="68" fillId="6" borderId="2" xfId="0" applyFont="1" applyFill="1" applyBorder="1" applyAlignment="1">
      <alignment horizontal="center" vertical="center" wrapText="1"/>
    </xf>
    <xf numFmtId="0" fontId="73" fillId="2" borderId="47" xfId="0" applyFont="1" applyFill="1" applyBorder="1" applyAlignment="1">
      <alignment vertical="center" wrapText="1"/>
    </xf>
    <xf numFmtId="0" fontId="73" fillId="2" borderId="2" xfId="0" applyFont="1" applyFill="1" applyBorder="1" applyAlignment="1">
      <alignment vertical="center" wrapText="1"/>
    </xf>
    <xf numFmtId="4" fontId="73" fillId="2" borderId="2" xfId="0" applyNumberFormat="1" applyFont="1" applyFill="1" applyBorder="1" applyAlignment="1">
      <alignment horizontal="center" vertical="center" wrapText="1"/>
    </xf>
    <xf numFmtId="0" fontId="73" fillId="2" borderId="38" xfId="0" applyFont="1" applyFill="1" applyBorder="1" applyAlignment="1">
      <alignment vertical="center" wrapText="1"/>
    </xf>
    <xf numFmtId="4" fontId="74" fillId="6" borderId="2" xfId="0" applyNumberFormat="1" applyFont="1" applyFill="1" applyBorder="1" applyAlignment="1">
      <alignment horizontal="center" vertical="top" wrapText="1"/>
    </xf>
    <xf numFmtId="4" fontId="74" fillId="0" borderId="2" xfId="0" applyNumberFormat="1" applyFont="1" applyFill="1" applyBorder="1" applyAlignment="1">
      <alignment horizontal="center" vertical="top" wrapText="1"/>
    </xf>
    <xf numFmtId="4" fontId="74" fillId="6" borderId="2" xfId="0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left" vertical="center" wrapText="1"/>
    </xf>
    <xf numFmtId="0" fontId="69" fillId="0" borderId="10" xfId="0" applyFont="1" applyFill="1" applyBorder="1" applyAlignment="1">
      <alignment vertical="center" wrapText="1"/>
    </xf>
    <xf numFmtId="0" fontId="68" fillId="0" borderId="18" xfId="0" applyFont="1" applyFill="1" applyBorder="1" applyAlignment="1">
      <alignment vertical="center" wrapText="1"/>
    </xf>
    <xf numFmtId="0" fontId="68" fillId="9" borderId="8" xfId="0" applyFont="1" applyFill="1" applyBorder="1" applyAlignment="1">
      <alignment horizontal="center" vertical="top" wrapText="1"/>
    </xf>
    <xf numFmtId="4" fontId="73" fillId="9" borderId="3" xfId="0" applyNumberFormat="1" applyFont="1" applyFill="1" applyBorder="1" applyAlignment="1">
      <alignment horizontal="center" vertical="top" wrapText="1"/>
    </xf>
    <xf numFmtId="49" fontId="68" fillId="9" borderId="8" xfId="0" applyNumberFormat="1" applyFont="1" applyFill="1" applyBorder="1" applyAlignment="1">
      <alignment horizontal="center" vertical="center" wrapText="1"/>
    </xf>
    <xf numFmtId="49" fontId="68" fillId="9" borderId="39" xfId="0" applyNumberFormat="1" applyFont="1" applyFill="1" applyBorder="1" applyAlignment="1">
      <alignment horizontal="left" vertical="top" wrapText="1"/>
    </xf>
    <xf numFmtId="0" fontId="68" fillId="9" borderId="3" xfId="0" applyFont="1" applyFill="1" applyBorder="1" applyAlignment="1">
      <alignment horizontal="center" vertical="top" wrapText="1"/>
    </xf>
    <xf numFmtId="0" fontId="68" fillId="9" borderId="2" xfId="0" applyFont="1" applyFill="1" applyBorder="1" applyAlignment="1">
      <alignment horizontal="center" vertical="center" wrapText="1"/>
    </xf>
    <xf numFmtId="49" fontId="68" fillId="9" borderId="3" xfId="0" applyNumberFormat="1" applyFont="1" applyFill="1" applyBorder="1" applyAlignment="1">
      <alignment horizontal="center" vertical="center" wrapText="1"/>
    </xf>
    <xf numFmtId="49" fontId="75" fillId="9" borderId="25" xfId="0" applyNumberFormat="1" applyFont="1" applyFill="1" applyBorder="1" applyAlignment="1">
      <alignment vertical="center" wrapText="1"/>
    </xf>
    <xf numFmtId="0" fontId="68" fillId="9" borderId="1" xfId="0" applyFont="1" applyFill="1" applyBorder="1" applyAlignment="1">
      <alignment horizontal="center" vertical="top" wrapText="1"/>
    </xf>
    <xf numFmtId="4" fontId="73" fillId="9" borderId="2" xfId="0" applyNumberFormat="1" applyFont="1" applyFill="1" applyBorder="1" applyAlignment="1">
      <alignment horizontal="center" vertical="top" wrapText="1"/>
    </xf>
    <xf numFmtId="49" fontId="68" fillId="9" borderId="1" xfId="0" applyNumberFormat="1" applyFont="1" applyFill="1" applyBorder="1" applyAlignment="1">
      <alignment horizontal="center" vertical="center" wrapText="1"/>
    </xf>
    <xf numFmtId="49" fontId="68" fillId="9" borderId="26" xfId="0" applyNumberFormat="1" applyFont="1" applyFill="1" applyBorder="1" applyAlignment="1">
      <alignment horizontal="left" vertical="center" wrapText="1"/>
    </xf>
    <xf numFmtId="0" fontId="68" fillId="9" borderId="17" xfId="0" applyFont="1" applyFill="1" applyBorder="1" applyAlignment="1">
      <alignment horizontal="center" vertical="top" wrapText="1"/>
    </xf>
    <xf numFmtId="0" fontId="68" fillId="9" borderId="18" xfId="0" applyFont="1" applyFill="1" applyBorder="1" applyAlignment="1">
      <alignment horizontal="center" vertical="center" wrapText="1"/>
    </xf>
    <xf numFmtId="49" fontId="68" fillId="9" borderId="17" xfId="0" applyNumberFormat="1" applyFont="1" applyFill="1" applyBorder="1" applyAlignment="1">
      <alignment horizontal="center" vertical="center" wrapText="1"/>
    </xf>
    <xf numFmtId="49" fontId="75" fillId="9" borderId="28" xfId="0" applyNumberFormat="1" applyFont="1" applyFill="1" applyBorder="1" applyAlignment="1">
      <alignment vertical="center" wrapText="1"/>
    </xf>
    <xf numFmtId="0" fontId="68" fillId="0" borderId="21" xfId="0" applyFont="1" applyFill="1" applyBorder="1" applyAlignment="1">
      <alignment horizontal="center" vertical="top" wrapText="1"/>
    </xf>
    <xf numFmtId="4" fontId="73" fillId="0" borderId="23" xfId="0" applyNumberFormat="1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49" fontId="68" fillId="0" borderId="57" xfId="0" applyNumberFormat="1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49" fontId="72" fillId="0" borderId="39" xfId="0" applyNumberFormat="1" applyFont="1" applyFill="1" applyBorder="1" applyAlignment="1">
      <alignment horizontal="center" vertical="center" wrapText="1"/>
    </xf>
    <xf numFmtId="2" fontId="73" fillId="0" borderId="2" xfId="0" applyNumberFormat="1" applyFont="1" applyFill="1" applyBorder="1" applyAlignment="1">
      <alignment horizontal="center" vertical="center" wrapText="1"/>
    </xf>
    <xf numFmtId="4" fontId="73" fillId="0" borderId="2" xfId="0" applyNumberFormat="1" applyFont="1" applyFill="1" applyBorder="1" applyAlignment="1">
      <alignment horizontal="center" vertical="center" wrapText="1"/>
    </xf>
    <xf numFmtId="49" fontId="68" fillId="0" borderId="39" xfId="0" applyNumberFormat="1" applyFont="1" applyFill="1" applyBorder="1" applyAlignment="1">
      <alignment horizontal="center" vertical="center" wrapText="1"/>
    </xf>
    <xf numFmtId="4" fontId="78" fillId="0" borderId="3" xfId="0" applyNumberFormat="1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49" fontId="68" fillId="0" borderId="28" xfId="0" applyNumberFormat="1" applyFont="1" applyFill="1" applyBorder="1" applyAlignment="1">
      <alignment horizontal="center" vertical="center" wrapText="1"/>
    </xf>
    <xf numFmtId="0" fontId="69" fillId="2" borderId="33" xfId="0" applyFont="1" applyFill="1" applyBorder="1" applyAlignment="1">
      <alignment vertical="center" wrapText="1"/>
    </xf>
    <xf numFmtId="0" fontId="69" fillId="2" borderId="34" xfId="0" applyFont="1" applyFill="1" applyBorder="1" applyAlignment="1">
      <alignment vertical="center" wrapText="1"/>
    </xf>
    <xf numFmtId="0" fontId="70" fillId="2" borderId="34" xfId="0" applyFont="1" applyFill="1" applyBorder="1" applyAlignment="1">
      <alignment vertical="top" wrapText="1"/>
    </xf>
    <xf numFmtId="4" fontId="69" fillId="2" borderId="34" xfId="0" applyNumberFormat="1" applyFont="1" applyFill="1" applyBorder="1" applyAlignment="1">
      <alignment horizontal="center" vertical="center" wrapText="1"/>
    </xf>
    <xf numFmtId="0" fontId="70" fillId="2" borderId="35" xfId="0" applyFont="1" applyFill="1" applyBorder="1" applyAlignment="1">
      <alignment horizontal="center" vertical="top" wrapText="1"/>
    </xf>
    <xf numFmtId="0" fontId="69" fillId="0" borderId="21" xfId="0" applyFont="1" applyFill="1" applyBorder="1" applyAlignment="1">
      <alignment vertical="center" wrapText="1"/>
    </xf>
    <xf numFmtId="4" fontId="69" fillId="6" borderId="23" xfId="0" applyNumberFormat="1" applyFont="1" applyFill="1" applyBorder="1" applyAlignment="1">
      <alignment horizontal="center" vertical="top" wrapText="1"/>
    </xf>
    <xf numFmtId="0" fontId="69" fillId="2" borderId="42" xfId="0" applyFont="1" applyFill="1" applyBorder="1" applyAlignment="1">
      <alignment vertical="center" wrapText="1"/>
    </xf>
    <xf numFmtId="0" fontId="69" fillId="2" borderId="18" xfId="0" applyFont="1" applyFill="1" applyBorder="1" applyAlignment="1">
      <alignment vertical="center" wrapText="1"/>
    </xf>
    <xf numFmtId="0" fontId="70" fillId="2" borderId="18" xfId="0" applyFont="1" applyFill="1" applyBorder="1" applyAlignment="1">
      <alignment vertical="top" wrapText="1"/>
    </xf>
    <xf numFmtId="4" fontId="69" fillId="2" borderId="18" xfId="0" applyNumberFormat="1" applyFont="1" applyFill="1" applyBorder="1" applyAlignment="1">
      <alignment horizontal="center" vertical="center" wrapText="1"/>
    </xf>
    <xf numFmtId="0" fontId="70" fillId="2" borderId="40" xfId="0" applyFont="1" applyFill="1" applyBorder="1" applyAlignment="1">
      <alignment vertical="top" wrapText="1"/>
    </xf>
    <xf numFmtId="4" fontId="73" fillId="0" borderId="5" xfId="0" applyNumberFormat="1" applyFont="1" applyFill="1" applyBorder="1" applyAlignment="1">
      <alignment horizontal="center" vertical="top" wrapText="1"/>
    </xf>
    <xf numFmtId="0" fontId="76" fillId="0" borderId="4" xfId="0" applyFont="1" applyBorder="1" applyAlignment="1">
      <alignment horizontal="center" vertical="top" wrapText="1"/>
    </xf>
    <xf numFmtId="0" fontId="71" fillId="4" borderId="8" xfId="0" applyFont="1" applyFill="1" applyBorder="1" applyAlignment="1">
      <alignment horizontal="center" vertical="top" wrapText="1"/>
    </xf>
    <xf numFmtId="4" fontId="74" fillId="6" borderId="5" xfId="0" applyNumberFormat="1" applyFont="1" applyFill="1" applyBorder="1" applyAlignment="1">
      <alignment horizontal="center" vertical="top" wrapText="1"/>
    </xf>
    <xf numFmtId="0" fontId="69" fillId="2" borderId="29" xfId="0" applyFont="1" applyFill="1" applyBorder="1" applyAlignment="1">
      <alignment vertical="center" wrapText="1"/>
    </xf>
    <xf numFmtId="0" fontId="70" fillId="2" borderId="35" xfId="0" applyFont="1" applyFill="1" applyBorder="1" applyAlignment="1">
      <alignment vertical="top" wrapText="1"/>
    </xf>
    <xf numFmtId="0" fontId="69" fillId="0" borderId="8" xfId="0" applyFont="1" applyFill="1" applyBorder="1" applyAlignment="1">
      <alignment vertical="top" wrapText="1"/>
    </xf>
    <xf numFmtId="4" fontId="73" fillId="4" borderId="3" xfId="0" applyNumberFormat="1" applyFont="1" applyFill="1" applyBorder="1" applyAlignment="1">
      <alignment horizontal="center" vertical="top" wrapText="1"/>
    </xf>
    <xf numFmtId="0" fontId="69" fillId="0" borderId="3" xfId="0" applyFont="1" applyFill="1" applyBorder="1" applyAlignment="1">
      <alignment vertical="top" wrapText="1"/>
    </xf>
    <xf numFmtId="0" fontId="76" fillId="4" borderId="4" xfId="0" applyFont="1" applyFill="1" applyBorder="1" applyAlignment="1">
      <alignment horizontal="center" vertical="top" wrapText="1"/>
    </xf>
    <xf numFmtId="0" fontId="69" fillId="0" borderId="1" xfId="0" applyFont="1" applyFill="1" applyBorder="1" applyAlignment="1">
      <alignment vertical="top" wrapText="1"/>
    </xf>
    <xf numFmtId="4" fontId="73" fillId="0" borderId="2" xfId="0" applyNumberFormat="1" applyFont="1" applyFill="1" applyBorder="1" applyAlignment="1">
      <alignment horizontal="center" vertical="top" wrapText="1"/>
    </xf>
    <xf numFmtId="0" fontId="68" fillId="0" borderId="27" xfId="0" applyFont="1" applyFill="1" applyBorder="1" applyAlignment="1">
      <alignment horizontal="left" vertical="top" wrapText="1"/>
    </xf>
    <xf numFmtId="0" fontId="73" fillId="0" borderId="8" xfId="0" applyFont="1" applyFill="1" applyBorder="1" applyAlignment="1">
      <alignment vertical="top" wrapText="1"/>
    </xf>
    <xf numFmtId="0" fontId="68" fillId="0" borderId="1" xfId="0" applyFont="1" applyFill="1" applyBorder="1" applyAlignment="1">
      <alignment horizontal="center" vertical="center" wrapText="1"/>
    </xf>
    <xf numFmtId="4" fontId="73" fillId="6" borderId="2" xfId="0" applyNumberFormat="1" applyFont="1" applyFill="1" applyBorder="1" applyAlignment="1">
      <alignment horizontal="center" vertical="top" wrapText="1"/>
    </xf>
    <xf numFmtId="0" fontId="68" fillId="0" borderId="3" xfId="0" applyFont="1" applyFill="1" applyBorder="1" applyAlignment="1">
      <alignment horizontal="center" vertical="center" wrapText="1"/>
    </xf>
    <xf numFmtId="0" fontId="76" fillId="0" borderId="4" xfId="0" applyFont="1" applyFill="1" applyBorder="1" applyAlignment="1">
      <alignment horizontal="center" vertical="top" wrapText="1"/>
    </xf>
    <xf numFmtId="0" fontId="68" fillId="0" borderId="14" xfId="0" applyFont="1" applyFill="1" applyBorder="1" applyAlignment="1">
      <alignment vertical="top" wrapText="1"/>
    </xf>
    <xf numFmtId="0" fontId="69" fillId="0" borderId="1" xfId="0" applyFont="1" applyBorder="1" applyAlignment="1">
      <alignment horizontal="left" vertical="top" wrapText="1"/>
    </xf>
    <xf numFmtId="0" fontId="68" fillId="0" borderId="1" xfId="0" applyFont="1" applyBorder="1" applyAlignment="1">
      <alignment horizontal="center" vertical="center" wrapText="1"/>
    </xf>
    <xf numFmtId="4" fontId="73" fillId="4" borderId="2" xfId="0" applyNumberFormat="1" applyFont="1" applyFill="1" applyBorder="1" applyAlignment="1">
      <alignment horizontal="center" vertical="top" wrapText="1"/>
    </xf>
    <xf numFmtId="0" fontId="68" fillId="0" borderId="26" xfId="0" applyFont="1" applyBorder="1" applyAlignment="1">
      <alignment horizontal="center" vertical="center" wrapText="1"/>
    </xf>
    <xf numFmtId="0" fontId="68" fillId="0" borderId="24" xfId="0" applyFont="1" applyFill="1" applyBorder="1" applyAlignment="1">
      <alignment vertical="top" wrapText="1"/>
    </xf>
    <xf numFmtId="0" fontId="69" fillId="0" borderId="3" xfId="0" applyFont="1" applyBorder="1" applyAlignment="1">
      <alignment horizontal="left" vertical="top" wrapText="1"/>
    </xf>
    <xf numFmtId="0" fontId="68" fillId="0" borderId="3" xfId="0" applyFont="1" applyBorder="1" applyAlignment="1">
      <alignment horizontal="center" vertical="center" wrapText="1"/>
    </xf>
    <xf numFmtId="0" fontId="76" fillId="4" borderId="2" xfId="0" applyFont="1" applyFill="1" applyBorder="1" applyAlignment="1">
      <alignment horizontal="center" vertical="top" wrapText="1"/>
    </xf>
    <xf numFmtId="0" fontId="68" fillId="0" borderId="25" xfId="0" applyFont="1" applyBorder="1" applyAlignment="1">
      <alignment horizontal="center" vertical="center" wrapText="1"/>
    </xf>
    <xf numFmtId="0" fontId="69" fillId="0" borderId="1" xfId="0" applyFont="1" applyBorder="1" applyAlignment="1">
      <alignment vertical="top" wrapText="1"/>
    </xf>
    <xf numFmtId="0" fontId="68" fillId="6" borderId="27" xfId="0" applyFont="1" applyFill="1" applyBorder="1" applyAlignment="1">
      <alignment horizontal="left" vertical="top" wrapText="1"/>
    </xf>
    <xf numFmtId="0" fontId="69" fillId="6" borderId="1" xfId="0" applyFont="1" applyFill="1" applyBorder="1" applyAlignment="1">
      <alignment horizontal="left" vertical="top" wrapText="1"/>
    </xf>
    <xf numFmtId="0" fontId="68" fillId="6" borderId="8" xfId="0" applyFont="1" applyFill="1" applyBorder="1" applyAlignment="1">
      <alignment horizontal="center" vertical="center" wrapText="1"/>
    </xf>
    <xf numFmtId="0" fontId="68" fillId="6" borderId="26" xfId="0" applyFont="1" applyFill="1" applyBorder="1" applyAlignment="1">
      <alignment horizontal="center" vertical="center" wrapText="1"/>
    </xf>
    <xf numFmtId="0" fontId="68" fillId="6" borderId="10" xfId="0" applyFont="1" applyFill="1" applyBorder="1" applyAlignment="1">
      <alignment horizontal="left" vertical="top" wrapText="1"/>
    </xf>
    <xf numFmtId="0" fontId="76" fillId="6" borderId="2" xfId="0" applyFont="1" applyFill="1" applyBorder="1" applyAlignment="1">
      <alignment horizontal="center" vertical="top" wrapText="1"/>
    </xf>
    <xf numFmtId="0" fontId="68" fillId="6" borderId="3" xfId="0" applyFont="1" applyFill="1" applyBorder="1" applyAlignment="1">
      <alignment horizontal="center" vertical="center" wrapText="1"/>
    </xf>
    <xf numFmtId="49" fontId="68" fillId="6" borderId="25" xfId="0" applyNumberFormat="1" applyFont="1" applyFill="1" applyBorder="1" applyAlignment="1">
      <alignment vertical="center" wrapText="1"/>
    </xf>
    <xf numFmtId="0" fontId="69" fillId="0" borderId="8" xfId="0" applyFont="1" applyBorder="1" applyAlignment="1">
      <alignment horizontal="left" vertical="top" wrapText="1"/>
    </xf>
    <xf numFmtId="0" fontId="68" fillId="0" borderId="8" xfId="0" applyFont="1" applyBorder="1" applyAlignment="1">
      <alignment horizontal="center" vertical="center" wrapText="1"/>
    </xf>
    <xf numFmtId="4" fontId="73" fillId="6" borderId="3" xfId="0" applyNumberFormat="1" applyFont="1" applyFill="1" applyBorder="1" applyAlignment="1">
      <alignment horizontal="center" vertical="top" wrapText="1"/>
    </xf>
    <xf numFmtId="0" fontId="68" fillId="0" borderId="39" xfId="0" applyFont="1" applyBorder="1" applyAlignment="1">
      <alignment horizontal="center" vertical="center" wrapText="1"/>
    </xf>
    <xf numFmtId="0" fontId="68" fillId="0" borderId="27" xfId="0" applyFont="1" applyBorder="1" applyAlignment="1">
      <alignment horizontal="left" vertical="top" wrapText="1"/>
    </xf>
    <xf numFmtId="0" fontId="68" fillId="0" borderId="10" xfId="0" applyFont="1" applyBorder="1" applyAlignment="1">
      <alignment horizontal="left" vertical="top" wrapText="1"/>
    </xf>
    <xf numFmtId="49" fontId="68" fillId="0" borderId="25" xfId="0" applyNumberFormat="1" applyFont="1" applyBorder="1" applyAlignment="1">
      <alignment vertical="center" wrapText="1"/>
    </xf>
    <xf numFmtId="4" fontId="74" fillId="6" borderId="3" xfId="0" applyNumberFormat="1" applyFont="1" applyFill="1" applyBorder="1" applyAlignment="1">
      <alignment horizontal="center" vertical="top" wrapText="1"/>
    </xf>
    <xf numFmtId="0" fontId="76" fillId="6" borderId="4" xfId="0" applyFont="1" applyFill="1" applyBorder="1" applyAlignment="1">
      <alignment horizontal="center" vertical="top" wrapText="1"/>
    </xf>
    <xf numFmtId="0" fontId="79" fillId="6" borderId="27" xfId="0" applyFont="1" applyFill="1" applyBorder="1" applyAlignment="1">
      <alignment horizontal="left" vertical="top" wrapText="1"/>
    </xf>
    <xf numFmtId="0" fontId="73" fillId="6" borderId="10" xfId="0" applyFont="1" applyFill="1" applyBorder="1" applyAlignment="1">
      <alignment horizontal="left" vertical="top" wrapText="1"/>
    </xf>
    <xf numFmtId="0" fontId="69" fillId="6" borderId="27" xfId="0" applyFont="1" applyFill="1" applyBorder="1" applyAlignment="1">
      <alignment horizontal="left" vertical="top" wrapText="1"/>
    </xf>
    <xf numFmtId="0" fontId="69" fillId="6" borderId="10" xfId="0" applyFont="1" applyFill="1" applyBorder="1" applyAlignment="1">
      <alignment horizontal="left" vertical="top" wrapText="1"/>
    </xf>
    <xf numFmtId="0" fontId="69" fillId="0" borderId="13" xfId="0" applyFont="1" applyFill="1" applyBorder="1" applyAlignment="1">
      <alignment vertical="top" wrapText="1"/>
    </xf>
    <xf numFmtId="0" fontId="72" fillId="0" borderId="3" xfId="0" applyFont="1" applyFill="1" applyBorder="1" applyAlignment="1">
      <alignment vertical="top" wrapText="1"/>
    </xf>
    <xf numFmtId="0" fontId="68" fillId="0" borderId="27" xfId="0" applyFont="1" applyFill="1" applyBorder="1" applyAlignment="1">
      <alignment vertical="top" wrapText="1"/>
    </xf>
    <xf numFmtId="0" fontId="73" fillId="0" borderId="10" xfId="0" applyFont="1" applyFill="1" applyBorder="1" applyAlignment="1">
      <alignment horizontal="left" vertical="top" wrapText="1"/>
    </xf>
    <xf numFmtId="2" fontId="73" fillId="6" borderId="4" xfId="0" applyNumberFormat="1" applyFont="1" applyFill="1" applyBorder="1" applyAlignment="1">
      <alignment horizontal="center" vertical="top" wrapText="1"/>
    </xf>
    <xf numFmtId="0" fontId="72" fillId="0" borderId="10" xfId="0" applyFont="1" applyFill="1" applyBorder="1" applyAlignment="1">
      <alignment vertical="top" wrapText="1"/>
    </xf>
    <xf numFmtId="0" fontId="69" fillId="0" borderId="11" xfId="0" applyFont="1" applyBorder="1" applyAlignment="1">
      <alignment horizontal="left" vertical="top" wrapText="1"/>
    </xf>
    <xf numFmtId="0" fontId="68" fillId="0" borderId="3" xfId="0" applyFont="1" applyBorder="1" applyAlignment="1">
      <alignment vertical="center" wrapText="1"/>
    </xf>
    <xf numFmtId="0" fontId="68" fillId="0" borderId="14" xfId="0" applyFont="1" applyBorder="1" applyAlignment="1">
      <alignment horizontal="left" vertical="top" wrapText="1"/>
    </xf>
    <xf numFmtId="0" fontId="73" fillId="0" borderId="4" xfId="0" applyFont="1" applyFill="1" applyBorder="1" applyAlignment="1">
      <alignment horizontal="left" vertical="top" wrapText="1"/>
    </xf>
    <xf numFmtId="0" fontId="69" fillId="0" borderId="24" xfId="0" applyFont="1" applyBorder="1" applyAlignment="1">
      <alignment horizontal="left" vertical="top" wrapText="1"/>
    </xf>
    <xf numFmtId="4" fontId="73" fillId="6" borderId="3" xfId="0" applyNumberFormat="1" applyFont="1" applyFill="1" applyBorder="1" applyAlignment="1">
      <alignment horizontal="center" vertical="center" wrapText="1"/>
    </xf>
    <xf numFmtId="0" fontId="68" fillId="6" borderId="39" xfId="0" applyFont="1" applyFill="1" applyBorder="1" applyAlignment="1">
      <alignment horizontal="center" vertical="center" wrapText="1"/>
    </xf>
    <xf numFmtId="0" fontId="69" fillId="6" borderId="24" xfId="0" applyFont="1" applyFill="1" applyBorder="1" applyAlignment="1">
      <alignment horizontal="left" vertical="top" wrapText="1"/>
    </xf>
    <xf numFmtId="0" fontId="69" fillId="6" borderId="11" xfId="0" applyFont="1" applyFill="1" applyBorder="1" applyAlignment="1">
      <alignment horizontal="left" vertical="top" wrapText="1"/>
    </xf>
    <xf numFmtId="0" fontId="79" fillId="6" borderId="2" xfId="0" applyFont="1" applyFill="1" applyBorder="1" applyAlignment="1">
      <alignment horizontal="center" vertical="top" wrapText="1"/>
    </xf>
    <xf numFmtId="0" fontId="69" fillId="0" borderId="3" xfId="0" applyFont="1" applyBorder="1" applyAlignment="1">
      <alignment vertical="top" wrapText="1"/>
    </xf>
    <xf numFmtId="0" fontId="72" fillId="0" borderId="3" xfId="0" applyFont="1" applyBorder="1" applyAlignment="1">
      <alignment vertical="center" wrapText="1"/>
    </xf>
    <xf numFmtId="0" fontId="68" fillId="0" borderId="1" xfId="0" applyFont="1" applyBorder="1" applyAlignment="1">
      <alignment horizontal="left" vertical="top" wrapText="1"/>
    </xf>
    <xf numFmtId="49" fontId="68" fillId="0" borderId="25" xfId="0" applyNumberFormat="1" applyFont="1" applyBorder="1" applyAlignment="1">
      <alignment horizontal="center" vertical="center" wrapText="1"/>
    </xf>
    <xf numFmtId="0" fontId="68" fillId="4" borderId="27" xfId="0" applyFont="1" applyFill="1" applyBorder="1" applyAlignment="1">
      <alignment horizontal="left" vertical="top" wrapText="1"/>
    </xf>
    <xf numFmtId="0" fontId="69" fillId="0" borderId="10" xfId="0" applyFont="1" applyBorder="1" applyAlignment="1">
      <alignment horizontal="left" vertical="top" wrapText="1"/>
    </xf>
    <xf numFmtId="4" fontId="73" fillId="6" borderId="5" xfId="0" applyNumberFormat="1" applyFont="1" applyFill="1" applyBorder="1" applyAlignment="1">
      <alignment horizontal="center" vertical="top" wrapText="1"/>
    </xf>
    <xf numFmtId="0" fontId="68" fillId="0" borderId="24" xfId="0" applyFont="1" applyBorder="1" applyAlignment="1">
      <alignment horizontal="left" vertical="top" wrapText="1"/>
    </xf>
    <xf numFmtId="0" fontId="68" fillId="0" borderId="3" xfId="0" applyFont="1" applyBorder="1" applyAlignment="1">
      <alignment horizontal="left" vertical="top" wrapText="1"/>
    </xf>
    <xf numFmtId="49" fontId="68" fillId="0" borderId="39" xfId="0" applyNumberFormat="1" applyFont="1" applyBorder="1" applyAlignment="1">
      <alignment horizontal="center" vertical="center" wrapText="1"/>
    </xf>
    <xf numFmtId="49" fontId="75" fillId="0" borderId="39" xfId="0" applyNumberFormat="1" applyFont="1" applyBorder="1" applyAlignment="1">
      <alignment horizontal="center" vertical="center" wrapText="1"/>
    </xf>
    <xf numFmtId="0" fontId="76" fillId="6" borderId="5" xfId="0" applyFont="1" applyFill="1" applyBorder="1" applyAlignment="1">
      <alignment horizontal="center" vertical="top" wrapText="1"/>
    </xf>
    <xf numFmtId="0" fontId="69" fillId="6" borderId="1" xfId="0" applyFont="1" applyFill="1" applyBorder="1" applyAlignment="1">
      <alignment vertical="top" wrapText="1"/>
    </xf>
    <xf numFmtId="0" fontId="68" fillId="6" borderId="1" xfId="0" applyFont="1" applyFill="1" applyBorder="1" applyAlignment="1">
      <alignment horizontal="center" vertical="center" wrapText="1"/>
    </xf>
    <xf numFmtId="0" fontId="69" fillId="6" borderId="3" xfId="0" applyFont="1" applyFill="1" applyBorder="1" applyAlignment="1">
      <alignment vertical="top" wrapText="1"/>
    </xf>
    <xf numFmtId="0" fontId="68" fillId="6" borderId="3" xfId="0" applyFont="1" applyFill="1" applyBorder="1" applyAlignment="1">
      <alignment vertical="center" wrapText="1"/>
    </xf>
    <xf numFmtId="0" fontId="69" fillId="6" borderId="13" xfId="0" applyFont="1" applyFill="1" applyBorder="1" applyAlignment="1">
      <alignment vertical="top" wrapText="1"/>
    </xf>
    <xf numFmtId="0" fontId="68" fillId="6" borderId="3" xfId="0" applyFont="1" applyFill="1" applyBorder="1" applyAlignment="1">
      <alignment vertical="top" wrapText="1"/>
    </xf>
    <xf numFmtId="0" fontId="68" fillId="6" borderId="8" xfId="0" applyFont="1" applyFill="1" applyBorder="1" applyAlignment="1">
      <alignment vertical="top" wrapText="1"/>
    </xf>
    <xf numFmtId="0" fontId="68" fillId="6" borderId="8" xfId="0" applyFont="1" applyFill="1" applyBorder="1" applyAlignment="1">
      <alignment vertical="center" wrapText="1"/>
    </xf>
    <xf numFmtId="0" fontId="79" fillId="6" borderId="14" xfId="0" applyFont="1" applyFill="1" applyBorder="1" applyAlignment="1">
      <alignment vertical="top" wrapText="1"/>
    </xf>
    <xf numFmtId="0" fontId="68" fillId="6" borderId="24" xfId="0" applyFont="1" applyFill="1" applyBorder="1" applyAlignment="1">
      <alignment vertical="top" wrapText="1"/>
    </xf>
    <xf numFmtId="0" fontId="68" fillId="6" borderId="14" xfId="0" applyFont="1" applyFill="1" applyBorder="1" applyAlignment="1">
      <alignment vertical="top" wrapText="1"/>
    </xf>
    <xf numFmtId="0" fontId="68" fillId="6" borderId="1" xfId="0" applyFont="1" applyFill="1" applyBorder="1" applyAlignment="1">
      <alignment vertical="center" wrapText="1"/>
    </xf>
    <xf numFmtId="0" fontId="69" fillId="6" borderId="12" xfId="0" applyFont="1" applyFill="1" applyBorder="1" applyAlignment="1">
      <alignment vertical="top" wrapText="1"/>
    </xf>
    <xf numFmtId="4" fontId="80" fillId="6" borderId="2" xfId="0" applyNumberFormat="1" applyFont="1" applyFill="1" applyBorder="1" applyAlignment="1">
      <alignment horizontal="center" vertical="top" wrapText="1"/>
    </xf>
    <xf numFmtId="0" fontId="81" fillId="6" borderId="36" xfId="0" applyFont="1" applyFill="1" applyBorder="1" applyAlignment="1">
      <alignment horizontal="center" wrapText="1"/>
    </xf>
    <xf numFmtId="0" fontId="82" fillId="6" borderId="36" xfId="0" applyFont="1" applyFill="1" applyBorder="1" applyAlignment="1">
      <alignment wrapText="1"/>
    </xf>
    <xf numFmtId="0" fontId="68" fillId="6" borderId="27" xfId="0" applyFont="1" applyFill="1" applyBorder="1" applyAlignment="1">
      <alignment vertical="top" wrapText="1"/>
    </xf>
    <xf numFmtId="0" fontId="69" fillId="6" borderId="8" xfId="0" applyFont="1" applyFill="1" applyBorder="1" applyAlignment="1">
      <alignment horizontal="left" vertical="top" wrapText="1"/>
    </xf>
    <xf numFmtId="0" fontId="69" fillId="6" borderId="0" xfId="0" applyFont="1" applyFill="1" applyBorder="1" applyAlignment="1">
      <alignment vertical="top" wrapText="1"/>
    </xf>
    <xf numFmtId="0" fontId="68" fillId="6" borderId="8" xfId="0" applyFont="1" applyFill="1" applyBorder="1" applyAlignment="1">
      <alignment horizontal="left" vertical="top" wrapText="1"/>
    </xf>
    <xf numFmtId="0" fontId="83" fillId="6" borderId="14" xfId="0" applyFont="1" applyFill="1" applyBorder="1" applyAlignment="1">
      <alignment vertical="top" wrapText="1"/>
    </xf>
    <xf numFmtId="0" fontId="84" fillId="6" borderId="13" xfId="0" applyFont="1" applyFill="1" applyBorder="1" applyAlignment="1">
      <alignment vertical="top" wrapText="1"/>
    </xf>
    <xf numFmtId="0" fontId="83" fillId="6" borderId="1" xfId="0" applyFont="1" applyFill="1" applyBorder="1" applyAlignment="1">
      <alignment vertical="center" wrapText="1"/>
    </xf>
    <xf numFmtId="0" fontId="83" fillId="6" borderId="1" xfId="0" applyFont="1" applyFill="1" applyBorder="1" applyAlignment="1">
      <alignment horizontal="center" vertical="center" wrapText="1"/>
    </xf>
    <xf numFmtId="0" fontId="83" fillId="6" borderId="24" xfId="0" applyFont="1" applyFill="1" applyBorder="1" applyAlignment="1">
      <alignment vertical="top" wrapText="1"/>
    </xf>
    <xf numFmtId="0" fontId="84" fillId="6" borderId="12" xfId="0" applyFont="1" applyFill="1" applyBorder="1" applyAlignment="1">
      <alignment vertical="top" wrapText="1"/>
    </xf>
    <xf numFmtId="0" fontId="83" fillId="6" borderId="3" xfId="0" applyFont="1" applyFill="1" applyBorder="1" applyAlignment="1">
      <alignment vertical="center" wrapText="1"/>
    </xf>
    <xf numFmtId="0" fontId="83" fillId="6" borderId="3" xfId="0" applyFont="1" applyFill="1" applyBorder="1" applyAlignment="1">
      <alignment horizontal="center" vertical="center" wrapText="1"/>
    </xf>
    <xf numFmtId="0" fontId="76" fillId="6" borderId="2" xfId="0" applyFont="1" applyFill="1" applyBorder="1" applyAlignment="1">
      <alignment horizontal="center" vertical="center" wrapText="1"/>
    </xf>
    <xf numFmtId="0" fontId="79" fillId="6" borderId="27" xfId="0" applyFont="1" applyFill="1" applyBorder="1" applyAlignment="1">
      <alignment vertical="top" wrapText="1"/>
    </xf>
    <xf numFmtId="0" fontId="69" fillId="6" borderId="8" xfId="0" applyFont="1" applyFill="1" applyBorder="1" applyAlignment="1">
      <alignment vertical="top" wrapText="1"/>
    </xf>
    <xf numFmtId="4" fontId="74" fillId="6" borderId="4" xfId="0" applyNumberFormat="1" applyFont="1" applyFill="1" applyBorder="1" applyAlignment="1">
      <alignment horizontal="center" vertical="top" wrapText="1"/>
    </xf>
    <xf numFmtId="0" fontId="73" fillId="0" borderId="2" xfId="0" applyFont="1" applyFill="1" applyBorder="1" applyAlignment="1">
      <alignment horizontal="left" vertical="top" wrapText="1"/>
    </xf>
    <xf numFmtId="0" fontId="69" fillId="0" borderId="12" xfId="0" applyFont="1" applyFill="1" applyBorder="1" applyAlignment="1">
      <alignment vertical="top" wrapText="1"/>
    </xf>
    <xf numFmtId="0" fontId="76" fillId="0" borderId="2" xfId="0" applyFont="1" applyFill="1" applyBorder="1" applyAlignment="1">
      <alignment horizontal="center" vertical="top" wrapText="1"/>
    </xf>
    <xf numFmtId="0" fontId="76" fillId="0" borderId="1" xfId="0" applyFont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0" fontId="69" fillId="0" borderId="0" xfId="0" applyFont="1" applyFill="1" applyBorder="1" applyAlignment="1">
      <alignment vertical="top" wrapText="1"/>
    </xf>
    <xf numFmtId="0" fontId="68" fillId="0" borderId="1" xfId="0" applyFont="1" applyFill="1" applyBorder="1" applyAlignment="1">
      <alignment vertical="center" wrapText="1"/>
    </xf>
    <xf numFmtId="4" fontId="80" fillId="0" borderId="2" xfId="0" applyNumberFormat="1" applyFont="1" applyFill="1" applyBorder="1" applyAlignment="1">
      <alignment horizontal="center" vertical="top" wrapText="1"/>
    </xf>
    <xf numFmtId="4" fontId="73" fillId="6" borderId="2" xfId="0" applyNumberFormat="1" applyFont="1" applyFill="1" applyBorder="1" applyAlignment="1">
      <alignment horizontal="center" vertical="justify" wrapText="1"/>
    </xf>
    <xf numFmtId="0" fontId="76" fillId="4" borderId="1" xfId="0" applyFont="1" applyFill="1" applyBorder="1" applyAlignment="1">
      <alignment horizontal="center" vertical="top" wrapText="1"/>
    </xf>
    <xf numFmtId="0" fontId="69" fillId="2" borderId="30" xfId="0" applyFont="1" applyFill="1" applyBorder="1" applyAlignment="1">
      <alignment vertical="center" wrapText="1"/>
    </xf>
    <xf numFmtId="0" fontId="70" fillId="2" borderId="32" xfId="0" applyFont="1" applyFill="1" applyBorder="1" applyAlignment="1">
      <alignment vertical="top" wrapText="1"/>
    </xf>
    <xf numFmtId="4" fontId="69" fillId="2" borderId="30" xfId="0" applyNumberFormat="1" applyFont="1" applyFill="1" applyBorder="1" applyAlignment="1">
      <alignment horizontal="center" vertical="center" wrapText="1"/>
    </xf>
    <xf numFmtId="0" fontId="70" fillId="2" borderId="30" xfId="0" applyFont="1" applyFill="1" applyBorder="1" applyAlignment="1">
      <alignment vertical="top" wrapText="1"/>
    </xf>
    <xf numFmtId="0" fontId="70" fillId="2" borderId="31" xfId="0" applyFont="1" applyFill="1" applyBorder="1" applyAlignment="1">
      <alignment vertical="top" wrapText="1"/>
    </xf>
    <xf numFmtId="0" fontId="69" fillId="4" borderId="8" xfId="0" applyFont="1" applyFill="1" applyBorder="1" applyAlignment="1">
      <alignment vertical="top" wrapText="1"/>
    </xf>
    <xf numFmtId="0" fontId="70" fillId="0" borderId="8" xfId="0" applyFont="1" applyFill="1" applyBorder="1" applyAlignment="1">
      <alignment horizontal="center" vertical="center" wrapText="1"/>
    </xf>
    <xf numFmtId="4" fontId="73" fillId="5" borderId="3" xfId="0" applyNumberFormat="1" applyFont="1" applyFill="1" applyBorder="1" applyAlignment="1">
      <alignment horizontal="center" vertical="top" wrapText="1"/>
    </xf>
    <xf numFmtId="0" fontId="68" fillId="4" borderId="9" xfId="0" applyFont="1" applyFill="1" applyBorder="1" applyAlignment="1">
      <alignment horizontal="center" vertical="center" wrapText="1"/>
    </xf>
    <xf numFmtId="0" fontId="69" fillId="4" borderId="3" xfId="0" applyFont="1" applyFill="1" applyBorder="1" applyAlignment="1">
      <alignment vertical="top" wrapText="1"/>
    </xf>
    <xf numFmtId="0" fontId="70" fillId="0" borderId="3" xfId="0" applyFont="1" applyFill="1" applyBorder="1" applyAlignment="1">
      <alignment horizontal="center" vertical="center" wrapText="1"/>
    </xf>
    <xf numFmtId="0" fontId="68" fillId="4" borderId="7" xfId="0" applyFont="1" applyFill="1" applyBorder="1" applyAlignment="1">
      <alignment horizontal="center" vertical="center" wrapText="1"/>
    </xf>
    <xf numFmtId="0" fontId="68" fillId="5" borderId="27" xfId="0" applyFont="1" applyFill="1" applyBorder="1" applyAlignment="1">
      <alignment horizontal="left" vertical="center" wrapText="1"/>
    </xf>
    <xf numFmtId="0" fontId="69" fillId="4" borderId="1" xfId="0" applyFont="1" applyFill="1" applyBorder="1" applyAlignment="1">
      <alignment vertical="top" wrapText="1"/>
    </xf>
    <xf numFmtId="0" fontId="70" fillId="0" borderId="1" xfId="0" applyFont="1" applyFill="1" applyBorder="1" applyAlignment="1">
      <alignment horizontal="center" vertical="center" wrapText="1"/>
    </xf>
    <xf numFmtId="4" fontId="73" fillId="5" borderId="2" xfId="0" applyNumberFormat="1" applyFont="1" applyFill="1" applyBorder="1" applyAlignment="1">
      <alignment horizontal="center" vertical="top" wrapText="1"/>
    </xf>
    <xf numFmtId="49" fontId="68" fillId="0" borderId="26" xfId="0" applyNumberFormat="1" applyFont="1" applyBorder="1" applyAlignment="1">
      <alignment horizontal="center" vertical="center" wrapText="1"/>
    </xf>
    <xf numFmtId="0" fontId="70" fillId="0" borderId="3" xfId="0" applyFont="1" applyFill="1" applyBorder="1" applyAlignment="1">
      <alignment vertical="center" wrapText="1"/>
    </xf>
    <xf numFmtId="49" fontId="68" fillId="0" borderId="36" xfId="0" applyNumberFormat="1" applyFont="1" applyBorder="1" applyAlignment="1">
      <alignment horizontal="center" vertical="center" wrapText="1"/>
    </xf>
    <xf numFmtId="0" fontId="68" fillId="5" borderId="14" xfId="0" applyFont="1" applyFill="1" applyBorder="1" applyAlignment="1">
      <alignment vertical="center" wrapText="1"/>
    </xf>
    <xf numFmtId="0" fontId="68" fillId="5" borderId="24" xfId="0" applyFont="1" applyFill="1" applyBorder="1" applyAlignment="1">
      <alignment vertical="center" wrapText="1"/>
    </xf>
    <xf numFmtId="0" fontId="86" fillId="0" borderId="48" xfId="0" applyFont="1" applyBorder="1" applyAlignment="1">
      <alignment vertical="top"/>
    </xf>
    <xf numFmtId="0" fontId="68" fillId="4" borderId="1" xfId="0" applyFont="1" applyFill="1" applyBorder="1" applyAlignment="1">
      <alignment horizontal="center" vertical="center" wrapText="1"/>
    </xf>
    <xf numFmtId="0" fontId="68" fillId="4" borderId="24" xfId="0" applyFont="1" applyFill="1" applyBorder="1" applyAlignment="1">
      <alignment vertical="center" wrapText="1"/>
    </xf>
    <xf numFmtId="0" fontId="68" fillId="4" borderId="3" xfId="0" applyFont="1" applyFill="1" applyBorder="1" applyAlignment="1">
      <alignment horizontal="center" vertical="center" wrapText="1"/>
    </xf>
    <xf numFmtId="0" fontId="68" fillId="4" borderId="27" xfId="0" applyFont="1" applyFill="1" applyBorder="1" applyAlignment="1">
      <alignment vertical="center" wrapText="1"/>
    </xf>
    <xf numFmtId="0" fontId="68" fillId="4" borderId="8" xfId="0" applyFont="1" applyFill="1" applyBorder="1" applyAlignment="1">
      <alignment horizontal="center" vertical="center" wrapText="1"/>
    </xf>
    <xf numFmtId="4" fontId="73" fillId="4" borderId="4" xfId="0" applyNumberFormat="1" applyFont="1" applyFill="1" applyBorder="1" applyAlignment="1">
      <alignment horizontal="center" vertical="top" wrapText="1"/>
    </xf>
    <xf numFmtId="0" fontId="68" fillId="4" borderId="0" xfId="0" applyFont="1" applyFill="1" applyBorder="1"/>
    <xf numFmtId="49" fontId="68" fillId="4" borderId="25" xfId="0" applyNumberFormat="1" applyFont="1" applyFill="1" applyBorder="1" applyAlignment="1">
      <alignment horizontal="center" vertical="center" wrapText="1"/>
    </xf>
    <xf numFmtId="49" fontId="68" fillId="4" borderId="36" xfId="0" applyNumberFormat="1" applyFont="1" applyFill="1" applyBorder="1" applyAlignment="1">
      <alignment horizontal="center" vertical="center" wrapText="1"/>
    </xf>
    <xf numFmtId="4" fontId="73" fillId="6" borderId="4" xfId="0" applyNumberFormat="1" applyFont="1" applyFill="1" applyBorder="1" applyAlignment="1">
      <alignment horizontal="center" vertical="center" wrapText="1"/>
    </xf>
    <xf numFmtId="49" fontId="79" fillId="4" borderId="8" xfId="0" applyNumberFormat="1" applyFont="1" applyFill="1" applyBorder="1" applyAlignment="1">
      <alignment horizontal="center" vertical="center" wrapText="1"/>
    </xf>
    <xf numFmtId="4" fontId="73" fillId="6" borderId="10" xfId="0" applyNumberFormat="1" applyFont="1" applyFill="1" applyBorder="1" applyAlignment="1">
      <alignment horizontal="center" vertical="top" wrapText="1"/>
    </xf>
    <xf numFmtId="49" fontId="75" fillId="4" borderId="3" xfId="0" applyNumberFormat="1" applyFont="1" applyFill="1" applyBorder="1" applyAlignment="1">
      <alignment horizontal="center" vertical="center" wrapText="1"/>
    </xf>
    <xf numFmtId="0" fontId="68" fillId="4" borderId="14" xfId="0" applyFont="1" applyFill="1" applyBorder="1" applyAlignment="1">
      <alignment vertical="center" wrapText="1"/>
    </xf>
    <xf numFmtId="49" fontId="68" fillId="4" borderId="26" xfId="0" applyNumberFormat="1" applyFont="1" applyFill="1" applyBorder="1" applyAlignment="1">
      <alignment horizontal="center" vertical="center" wrapText="1"/>
    </xf>
    <xf numFmtId="0" fontId="82" fillId="0" borderId="25" xfId="0" applyFont="1" applyBorder="1" applyAlignment="1">
      <alignment horizontal="center" vertical="center" wrapText="1"/>
    </xf>
    <xf numFmtId="0" fontId="68" fillId="0" borderId="9" xfId="0" applyFont="1" applyFill="1" applyBorder="1" applyAlignment="1">
      <alignment horizontal="center" vertical="center" wrapText="1"/>
    </xf>
    <xf numFmtId="0" fontId="68" fillId="0" borderId="8" xfId="0" applyFont="1" applyFill="1" applyBorder="1" applyAlignment="1">
      <alignment horizontal="center" vertical="top" wrapText="1"/>
    </xf>
    <xf numFmtId="0" fontId="68" fillId="0" borderId="3" xfId="0" applyFont="1" applyFill="1" applyBorder="1" applyAlignment="1">
      <alignment horizontal="center" vertical="top" wrapText="1"/>
    </xf>
    <xf numFmtId="4" fontId="73" fillId="8" borderId="2" xfId="0" applyNumberFormat="1" applyFont="1" applyFill="1" applyBorder="1" applyAlignment="1">
      <alignment horizontal="center" vertical="top" wrapText="1"/>
    </xf>
    <xf numFmtId="49" fontId="68" fillId="0" borderId="26" xfId="0" applyNumberFormat="1" applyFont="1" applyFill="1" applyBorder="1" applyAlignment="1">
      <alignment horizontal="center" vertical="center" wrapText="1"/>
    </xf>
    <xf numFmtId="0" fontId="76" fillId="8" borderId="4" xfId="0" applyFont="1" applyFill="1" applyBorder="1" applyAlignment="1">
      <alignment horizontal="center" vertical="top" wrapText="1"/>
    </xf>
    <xf numFmtId="0" fontId="79" fillId="0" borderId="36" xfId="0" applyFont="1" applyFill="1" applyBorder="1" applyAlignment="1">
      <alignment horizontal="center" vertical="center" wrapText="1"/>
    </xf>
    <xf numFmtId="0" fontId="70" fillId="4" borderId="8" xfId="0" applyFont="1" applyFill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0" fontId="76" fillId="0" borderId="5" xfId="0" applyFont="1" applyFill="1" applyBorder="1" applyAlignment="1">
      <alignment horizontal="center" vertical="top" wrapText="1"/>
    </xf>
    <xf numFmtId="49" fontId="76" fillId="4" borderId="1" xfId="0" applyNumberFormat="1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top" wrapText="1"/>
    </xf>
    <xf numFmtId="0" fontId="70" fillId="4" borderId="3" xfId="0" applyFont="1" applyFill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center" wrapText="1"/>
    </xf>
    <xf numFmtId="0" fontId="76" fillId="4" borderId="5" xfId="0" applyFont="1" applyFill="1" applyBorder="1" applyAlignment="1">
      <alignment horizontal="center" vertical="top" wrapText="1"/>
    </xf>
    <xf numFmtId="0" fontId="68" fillId="4" borderId="48" xfId="0" applyFont="1" applyFill="1" applyBorder="1" applyAlignment="1">
      <alignment vertical="center" wrapText="1"/>
    </xf>
    <xf numFmtId="4" fontId="73" fillId="0" borderId="4" xfId="0" applyNumberFormat="1" applyFont="1" applyFill="1" applyBorder="1" applyAlignment="1">
      <alignment horizontal="center" vertical="top" wrapText="1"/>
    </xf>
    <xf numFmtId="0" fontId="68" fillId="4" borderId="49" xfId="0" applyFont="1" applyFill="1" applyBorder="1" applyAlignment="1">
      <alignment vertical="center" wrapText="1"/>
    </xf>
    <xf numFmtId="0" fontId="68" fillId="0" borderId="7" xfId="0" applyFont="1" applyFill="1" applyBorder="1" applyAlignment="1">
      <alignment horizontal="center" vertical="center" wrapText="1"/>
    </xf>
    <xf numFmtId="0" fontId="68" fillId="4" borderId="14" xfId="0" applyNumberFormat="1" applyFont="1" applyFill="1" applyBorder="1" applyAlignment="1">
      <alignment horizontal="left" vertical="center" wrapText="1"/>
    </xf>
    <xf numFmtId="4" fontId="74" fillId="0" borderId="4" xfId="0" applyNumberFormat="1" applyFont="1" applyFill="1" applyBorder="1" applyAlignment="1">
      <alignment horizontal="center" vertical="top" wrapText="1"/>
    </xf>
    <xf numFmtId="0" fontId="68" fillId="4" borderId="24" xfId="0" applyNumberFormat="1" applyFont="1" applyFill="1" applyBorder="1" applyAlignment="1">
      <alignment horizontal="left" vertical="center" wrapText="1"/>
    </xf>
    <xf numFmtId="0" fontId="68" fillId="0" borderId="14" xfId="0" applyNumberFormat="1" applyFont="1" applyFill="1" applyBorder="1" applyAlignment="1">
      <alignment horizontal="left" vertical="center" wrapText="1"/>
    </xf>
    <xf numFmtId="0" fontId="68" fillId="0" borderId="27" xfId="0" applyFont="1" applyFill="1" applyBorder="1" applyAlignment="1">
      <alignment vertical="center" wrapText="1"/>
    </xf>
    <xf numFmtId="0" fontId="76" fillId="6" borderId="1" xfId="0" applyFont="1" applyFill="1" applyBorder="1" applyAlignment="1">
      <alignment vertical="top" wrapText="1"/>
    </xf>
    <xf numFmtId="4" fontId="74" fillId="6" borderId="10" xfId="0" applyNumberFormat="1" applyFont="1" applyFill="1" applyBorder="1" applyAlignment="1">
      <alignment horizontal="center" vertical="top" wrapText="1"/>
    </xf>
    <xf numFmtId="0" fontId="68" fillId="0" borderId="24" xfId="0" applyFont="1" applyFill="1" applyBorder="1" applyAlignment="1">
      <alignment vertical="center" wrapText="1"/>
    </xf>
    <xf numFmtId="0" fontId="70" fillId="4" borderId="3" xfId="0" applyFont="1" applyFill="1" applyBorder="1" applyAlignment="1">
      <alignment vertical="center" wrapText="1"/>
    </xf>
    <xf numFmtId="4" fontId="73" fillId="6" borderId="4" xfId="0" applyNumberFormat="1" applyFont="1" applyFill="1" applyBorder="1" applyAlignment="1">
      <alignment horizontal="center" vertical="top" wrapText="1"/>
    </xf>
    <xf numFmtId="0" fontId="76" fillId="0" borderId="18" xfId="0" applyFont="1" applyFill="1" applyBorder="1" applyAlignment="1">
      <alignment horizontal="center" vertical="top" wrapText="1"/>
    </xf>
    <xf numFmtId="0" fontId="68" fillId="0" borderId="14" xfId="0" applyNumberFormat="1" applyFont="1" applyFill="1" applyBorder="1" applyAlignment="1">
      <alignment vertical="top" wrapText="1"/>
    </xf>
    <xf numFmtId="0" fontId="68" fillId="0" borderId="16" xfId="0" applyNumberFormat="1" applyFont="1" applyFill="1" applyBorder="1" applyAlignment="1">
      <alignment vertical="top" wrapText="1"/>
    </xf>
    <xf numFmtId="0" fontId="68" fillId="0" borderId="27" xfId="0" applyNumberFormat="1" applyFont="1" applyFill="1" applyBorder="1" applyAlignment="1">
      <alignment horizontal="left" vertical="top" wrapText="1"/>
    </xf>
    <xf numFmtId="0" fontId="69" fillId="0" borderId="21" xfId="0" applyFont="1" applyFill="1" applyBorder="1" applyAlignment="1">
      <alignment horizontal="left" vertical="top" wrapText="1"/>
    </xf>
    <xf numFmtId="4" fontId="73" fillId="0" borderId="20" xfId="0" applyNumberFormat="1" applyFont="1" applyFill="1" applyBorder="1" applyAlignment="1">
      <alignment horizontal="center" vertical="top" wrapText="1"/>
    </xf>
    <xf numFmtId="0" fontId="76" fillId="0" borderId="8" xfId="0" applyFont="1" applyFill="1" applyBorder="1" applyAlignment="1">
      <alignment horizontal="center" vertical="center" wrapText="1"/>
    </xf>
    <xf numFmtId="0" fontId="68" fillId="0" borderId="24" xfId="0" applyNumberFormat="1" applyFont="1" applyFill="1" applyBorder="1" applyAlignment="1">
      <alignment horizontal="left" vertical="top" wrapText="1"/>
    </xf>
    <xf numFmtId="0" fontId="69" fillId="0" borderId="3" xfId="0" applyFont="1" applyFill="1" applyBorder="1" applyAlignment="1">
      <alignment horizontal="center" vertical="top" wrapText="1"/>
    </xf>
    <xf numFmtId="0" fontId="76" fillId="0" borderId="3" xfId="0" applyFont="1" applyFill="1" applyBorder="1" applyAlignment="1">
      <alignment horizontal="center" vertical="center" wrapText="1"/>
    </xf>
    <xf numFmtId="0" fontId="68" fillId="0" borderId="14" xfId="0" applyNumberFormat="1" applyFont="1" applyFill="1" applyBorder="1" applyAlignment="1">
      <alignment horizontal="left" vertical="top" wrapText="1"/>
    </xf>
    <xf numFmtId="0" fontId="76" fillId="0" borderId="1" xfId="0" applyFont="1" applyFill="1" applyBorder="1" applyAlignment="1">
      <alignment horizontal="center" vertical="center" wrapText="1"/>
    </xf>
    <xf numFmtId="0" fontId="83" fillId="0" borderId="24" xfId="0" applyNumberFormat="1" applyFont="1" applyFill="1" applyBorder="1" applyAlignment="1">
      <alignment horizontal="left" vertical="top" wrapText="1"/>
    </xf>
    <xf numFmtId="0" fontId="84" fillId="0" borderId="3" xfId="0" applyFont="1" applyFill="1" applyBorder="1" applyAlignment="1">
      <alignment horizontal="center" vertical="top" wrapText="1"/>
    </xf>
    <xf numFmtId="0" fontId="83" fillId="0" borderId="3" xfId="0" applyFont="1" applyFill="1" applyBorder="1" applyAlignment="1">
      <alignment horizontal="center" vertical="center" wrapText="1"/>
    </xf>
    <xf numFmtId="0" fontId="87" fillId="0" borderId="3" xfId="0" applyFont="1" applyFill="1" applyBorder="1" applyAlignment="1">
      <alignment horizontal="center" vertical="center" wrapText="1"/>
    </xf>
    <xf numFmtId="0" fontId="76" fillId="0" borderId="21" xfId="0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horizontal="center" vertical="top" wrapText="1"/>
    </xf>
    <xf numFmtId="0" fontId="68" fillId="4" borderId="8" xfId="0" applyFont="1" applyFill="1" applyBorder="1" applyAlignment="1">
      <alignment vertical="center" wrapText="1"/>
    </xf>
    <xf numFmtId="49" fontId="68" fillId="0" borderId="26" xfId="0" applyNumberFormat="1" applyFont="1" applyBorder="1" applyAlignment="1">
      <alignment vertical="center" wrapText="1"/>
    </xf>
    <xf numFmtId="0" fontId="68" fillId="4" borderId="3" xfId="0" applyFont="1" applyFill="1" applyBorder="1" applyAlignment="1">
      <alignment vertical="center" wrapText="1"/>
    </xf>
    <xf numFmtId="0" fontId="68" fillId="5" borderId="27" xfId="0" applyFont="1" applyFill="1" applyBorder="1" applyAlignment="1">
      <alignment vertical="center" wrapText="1"/>
    </xf>
    <xf numFmtId="49" fontId="68" fillId="0" borderId="39" xfId="0" applyNumberFormat="1" applyFont="1" applyBorder="1" applyAlignment="1">
      <alignment vertical="center" wrapText="1"/>
    </xf>
    <xf numFmtId="0" fontId="68" fillId="4" borderId="1" xfId="0" applyFont="1" applyFill="1" applyBorder="1" applyAlignment="1">
      <alignment vertical="center" wrapText="1"/>
    </xf>
    <xf numFmtId="0" fontId="68" fillId="4" borderId="6" xfId="0" applyFont="1" applyFill="1" applyBorder="1" applyAlignment="1">
      <alignment horizontal="center" vertical="center" wrapText="1"/>
    </xf>
    <xf numFmtId="0" fontId="70" fillId="4" borderId="8" xfId="0" applyFont="1" applyFill="1" applyBorder="1" applyAlignment="1">
      <alignment vertical="center" wrapText="1"/>
    </xf>
    <xf numFmtId="0" fontId="68" fillId="0" borderId="14" xfId="0" applyFont="1" applyFill="1" applyBorder="1" applyAlignment="1">
      <alignment vertical="center" wrapText="1"/>
    </xf>
    <xf numFmtId="0" fontId="76" fillId="4" borderId="1" xfId="0" applyFont="1" applyFill="1" applyBorder="1" applyAlignment="1">
      <alignment vertical="top" wrapText="1"/>
    </xf>
    <xf numFmtId="0" fontId="79" fillId="4" borderId="1" xfId="0" applyFont="1" applyFill="1" applyBorder="1" applyAlignment="1">
      <alignment vertical="top" wrapText="1"/>
    </xf>
    <xf numFmtId="0" fontId="76" fillId="0" borderId="1" xfId="0" applyFont="1" applyFill="1" applyBorder="1" applyAlignment="1">
      <alignment vertical="top" wrapText="1"/>
    </xf>
    <xf numFmtId="4" fontId="74" fillId="0" borderId="10" xfId="0" applyNumberFormat="1" applyFont="1" applyFill="1" applyBorder="1" applyAlignment="1">
      <alignment horizontal="center" vertical="top" wrapText="1"/>
    </xf>
    <xf numFmtId="0" fontId="79" fillId="0" borderId="2" xfId="0" applyFont="1" applyFill="1" applyBorder="1" applyAlignment="1">
      <alignment horizontal="center" vertical="top" wrapText="1"/>
    </xf>
    <xf numFmtId="0" fontId="70" fillId="8" borderId="8" xfId="0" applyFont="1" applyFill="1" applyBorder="1" applyAlignment="1">
      <alignment horizontal="center" vertical="center" wrapText="1"/>
    </xf>
    <xf numFmtId="4" fontId="74" fillId="8" borderId="10" xfId="0" applyNumberFormat="1" applyFont="1" applyFill="1" applyBorder="1" applyAlignment="1">
      <alignment horizontal="center" vertical="top" wrapText="1"/>
    </xf>
    <xf numFmtId="0" fontId="68" fillId="8" borderId="8" xfId="0" applyFont="1" applyFill="1" applyBorder="1" applyAlignment="1">
      <alignment horizontal="center" vertical="center" wrapText="1"/>
    </xf>
    <xf numFmtId="0" fontId="70" fillId="8" borderId="3" xfId="0" applyFont="1" applyFill="1" applyBorder="1" applyAlignment="1">
      <alignment vertical="center" wrapText="1"/>
    </xf>
    <xf numFmtId="0" fontId="79" fillId="8" borderId="2" xfId="0" applyFont="1" applyFill="1" applyBorder="1" applyAlignment="1">
      <alignment horizontal="center" vertical="top" wrapText="1"/>
    </xf>
    <xf numFmtId="0" fontId="68" fillId="8" borderId="3" xfId="0" applyFont="1" applyFill="1" applyBorder="1" applyAlignment="1">
      <alignment horizontal="center" vertical="center" wrapText="1"/>
    </xf>
    <xf numFmtId="0" fontId="79" fillId="6" borderId="4" xfId="0" applyFont="1" applyFill="1" applyBorder="1" applyAlignment="1">
      <alignment horizontal="center" vertical="top" wrapText="1"/>
    </xf>
    <xf numFmtId="4" fontId="73" fillId="4" borderId="2" xfId="0" applyNumberFormat="1" applyFont="1" applyFill="1" applyBorder="1" applyAlignment="1">
      <alignment horizontal="center" vertical="justify" wrapText="1"/>
    </xf>
    <xf numFmtId="0" fontId="75" fillId="0" borderId="26" xfId="0" applyFont="1" applyBorder="1" applyAlignment="1">
      <alignment horizontal="center" vertical="center" wrapText="1"/>
    </xf>
    <xf numFmtId="0" fontId="69" fillId="4" borderId="11" xfId="0" applyFont="1" applyFill="1" applyBorder="1" applyAlignment="1">
      <alignment horizontal="left" vertical="top" wrapText="1"/>
    </xf>
    <xf numFmtId="0" fontId="69" fillId="2" borderId="56" xfId="0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3" fillId="6" borderId="8" xfId="0" applyNumberFormat="1" applyFont="1" applyFill="1" applyBorder="1" applyAlignment="1">
      <alignment horizontal="center" vertical="center" wrapText="1"/>
    </xf>
    <xf numFmtId="49" fontId="54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9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89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54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1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9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4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20" fillId="0" borderId="3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3" fillId="6" borderId="1" xfId="0" applyNumberFormat="1" applyFont="1" applyFill="1" applyBorder="1" applyAlignment="1">
      <alignment horizontal="center" vertical="center" wrapText="1"/>
    </xf>
    <xf numFmtId="4" fontId="20" fillId="10" borderId="4" xfId="0" applyNumberFormat="1" applyFont="1" applyFill="1" applyBorder="1" applyAlignment="1">
      <alignment horizontal="center" vertical="top" wrapText="1"/>
    </xf>
    <xf numFmtId="0" fontId="18" fillId="10" borderId="18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left" vertical="top" wrapText="1"/>
    </xf>
    <xf numFmtId="0" fontId="9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left" vertical="top" wrapText="1"/>
    </xf>
    <xf numFmtId="0" fontId="9" fillId="10" borderId="17" xfId="0" applyFont="1" applyFill="1" applyBorder="1" applyAlignment="1">
      <alignment horizontal="center" vertical="center" wrapText="1"/>
    </xf>
    <xf numFmtId="0" fontId="3" fillId="10" borderId="59" xfId="0" applyFont="1" applyFill="1" applyBorder="1" applyAlignment="1">
      <alignment horizontal="center" vertical="center" wrapText="1"/>
    </xf>
    <xf numFmtId="4" fontId="91" fillId="0" borderId="0" xfId="0" applyNumberFormat="1" applyFont="1"/>
    <xf numFmtId="0" fontId="1" fillId="4" borderId="3" xfId="0" applyFont="1" applyFill="1" applyBorder="1" applyAlignment="1">
      <alignment horizontal="center" vertical="center" wrapText="1"/>
    </xf>
    <xf numFmtId="4" fontId="16" fillId="8" borderId="3" xfId="0" applyNumberFormat="1" applyFont="1" applyFill="1" applyBorder="1" applyAlignment="1">
      <alignment horizontal="center" vertical="top" wrapText="1"/>
    </xf>
    <xf numFmtId="4" fontId="16" fillId="0" borderId="3" xfId="0" applyNumberFormat="1" applyFont="1" applyFill="1" applyBorder="1" applyAlignment="1">
      <alignment horizontal="center" vertical="top" wrapText="1"/>
    </xf>
    <xf numFmtId="4" fontId="44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vertical="top" wrapText="1"/>
    </xf>
    <xf numFmtId="4" fontId="44" fillId="10" borderId="2" xfId="0" applyNumberFormat="1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vertical="top" wrapText="1"/>
    </xf>
    <xf numFmtId="0" fontId="7" fillId="10" borderId="8" xfId="0" applyFont="1" applyFill="1" applyBorder="1" applyAlignment="1">
      <alignment vertical="top" wrapText="1"/>
    </xf>
    <xf numFmtId="49" fontId="3" fillId="10" borderId="3" xfId="0" applyNumberFormat="1" applyFont="1" applyFill="1" applyBorder="1" applyAlignment="1">
      <alignment vertical="top" wrapText="1"/>
    </xf>
    <xf numFmtId="0" fontId="18" fillId="6" borderId="18" xfId="0" applyFont="1" applyFill="1" applyBorder="1" applyAlignment="1">
      <alignment horizontal="center" vertical="top" wrapText="1"/>
    </xf>
    <xf numFmtId="4" fontId="44" fillId="11" borderId="4" xfId="0" applyNumberFormat="1" applyFont="1" applyFill="1" applyBorder="1" applyAlignment="1">
      <alignment horizontal="center" vertical="top" wrapText="1"/>
    </xf>
    <xf numFmtId="0" fontId="18" fillId="11" borderId="2" xfId="0" applyFont="1" applyFill="1" applyBorder="1" applyAlignment="1">
      <alignment horizontal="center" vertical="top" wrapText="1"/>
    </xf>
    <xf numFmtId="9" fontId="0" fillId="0" borderId="0" xfId="0" applyNumberFormat="1"/>
    <xf numFmtId="0" fontId="1" fillId="6" borderId="3" xfId="0" applyFont="1" applyFill="1" applyBorder="1" applyAlignment="1">
      <alignment horizontal="center" vertical="center" wrapText="1"/>
    </xf>
    <xf numFmtId="0" fontId="90" fillId="4" borderId="3" xfId="0" applyFont="1" applyFill="1" applyBorder="1" applyAlignment="1">
      <alignment horizontal="center" vertical="center" wrapText="1"/>
    </xf>
    <xf numFmtId="4" fontId="16" fillId="6" borderId="20" xfId="0" applyNumberFormat="1" applyFont="1" applyFill="1" applyBorder="1" applyAlignment="1">
      <alignment horizontal="center" vertical="top" wrapText="1"/>
    </xf>
    <xf numFmtId="0" fontId="90" fillId="0" borderId="3" xfId="0" applyFont="1" applyFill="1" applyBorder="1" applyAlignment="1">
      <alignment horizontal="center" vertical="top" wrapText="1"/>
    </xf>
    <xf numFmtId="4" fontId="44" fillId="4" borderId="4" xfId="0" applyNumberFormat="1" applyFont="1" applyFill="1" applyBorder="1" applyAlignment="1">
      <alignment horizontal="center" vertical="top" wrapText="1"/>
    </xf>
    <xf numFmtId="0" fontId="94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top" wrapText="1"/>
    </xf>
    <xf numFmtId="4" fontId="49" fillId="10" borderId="2" xfId="0" applyNumberFormat="1" applyFont="1" applyFill="1" applyBorder="1" applyAlignment="1">
      <alignment horizontal="center" vertical="top" wrapText="1"/>
    </xf>
    <xf numFmtId="49" fontId="54" fillId="10" borderId="3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top" wrapText="1"/>
    </xf>
    <xf numFmtId="0" fontId="3" fillId="10" borderId="27" xfId="0" applyFont="1" applyFill="1" applyBorder="1" applyAlignment="1">
      <alignment horizontal="left" vertical="top" wrapText="1"/>
    </xf>
    <xf numFmtId="0" fontId="3" fillId="10" borderId="27" xfId="0" applyFont="1" applyFill="1" applyBorder="1" applyAlignment="1">
      <alignment horizontal="left" vertical="center" wrapText="1"/>
    </xf>
    <xf numFmtId="4" fontId="16" fillId="10" borderId="3" xfId="0" applyNumberFormat="1" applyFont="1" applyFill="1" applyBorder="1" applyAlignment="1">
      <alignment horizontal="center" vertical="top" wrapText="1"/>
    </xf>
    <xf numFmtId="0" fontId="18" fillId="1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49" fontId="3" fillId="10" borderId="26" xfId="0" applyNumberFormat="1" applyFont="1" applyFill="1" applyBorder="1" applyAlignment="1">
      <alignment horizontal="center" vertical="top" wrapText="1"/>
    </xf>
    <xf numFmtId="49" fontId="3" fillId="10" borderId="25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top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39" xfId="0" applyNumberFormat="1" applyFont="1" applyFill="1" applyBorder="1" applyAlignment="1">
      <alignment horizontal="left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left"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7" xfId="0" applyNumberFormat="1" applyFont="1" applyFill="1" applyBorder="1" applyAlignment="1">
      <alignment horizontal="left" vertical="center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top" wrapText="1"/>
    </xf>
    <xf numFmtId="0" fontId="59" fillId="0" borderId="16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vertical="top" wrapText="1"/>
    </xf>
    <xf numFmtId="0" fontId="46" fillId="6" borderId="24" xfId="0" applyFont="1" applyFill="1" applyBorder="1" applyAlignment="1">
      <alignment horizontal="left" vertical="top" wrapText="1"/>
    </xf>
    <xf numFmtId="0" fontId="17" fillId="11" borderId="1" xfId="0" applyFont="1" applyFill="1" applyBorder="1" applyAlignment="1">
      <alignment horizontal="left" vertical="center" wrapText="1"/>
    </xf>
    <xf numFmtId="0" fontId="17" fillId="11" borderId="3" xfId="0" applyFont="1" applyFill="1" applyBorder="1" applyAlignment="1">
      <alignment horizontal="left" vertical="center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88" fillId="6" borderId="46" xfId="0" applyFont="1" applyFill="1" applyBorder="1" applyAlignment="1">
      <alignment horizontal="left" vertical="center"/>
    </xf>
    <xf numFmtId="0" fontId="88" fillId="6" borderId="0" xfId="0" applyFont="1" applyFill="1" applyBorder="1" applyAlignment="1">
      <alignment horizontal="left" vertical="center"/>
    </xf>
    <xf numFmtId="0" fontId="88" fillId="6" borderId="36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49" fontId="3" fillId="10" borderId="15" xfId="0" applyNumberFormat="1" applyFont="1" applyFill="1" applyBorder="1" applyAlignment="1">
      <alignment horizontal="center" vertical="center" wrapText="1"/>
    </xf>
    <xf numFmtId="49" fontId="3" fillId="10" borderId="37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49" fontId="32" fillId="6" borderId="39" xfId="0" applyNumberFormat="1" applyFont="1" applyFill="1" applyBorder="1" applyAlignment="1">
      <alignment horizontal="center" vertical="center" wrapText="1"/>
    </xf>
    <xf numFmtId="49" fontId="32" fillId="6" borderId="25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top" wrapText="1"/>
    </xf>
    <xf numFmtId="0" fontId="3" fillId="10" borderId="24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68" fillId="0" borderId="27" xfId="0" applyFont="1" applyFill="1" applyBorder="1" applyAlignment="1">
      <alignment horizontal="left" vertical="center" wrapText="1"/>
    </xf>
    <xf numFmtId="0" fontId="68" fillId="0" borderId="24" xfId="0" applyFont="1" applyFill="1" applyBorder="1" applyAlignment="1">
      <alignment horizontal="left" vertical="center" wrapText="1"/>
    </xf>
    <xf numFmtId="0" fontId="68" fillId="0" borderId="14" xfId="0" applyFont="1" applyFill="1" applyBorder="1" applyAlignment="1">
      <alignment horizontal="left" vertical="center" wrapText="1"/>
    </xf>
    <xf numFmtId="0" fontId="68" fillId="10" borderId="1" xfId="0" applyFont="1" applyFill="1" applyBorder="1" applyAlignment="1">
      <alignment horizontal="center" vertical="center" wrapText="1"/>
    </xf>
    <xf numFmtId="0" fontId="68" fillId="10" borderId="8" xfId="0" applyFont="1" applyFill="1" applyBorder="1" applyAlignment="1">
      <alignment horizontal="center" vertical="center" wrapText="1"/>
    </xf>
    <xf numFmtId="0" fontId="68" fillId="10" borderId="3" xfId="0" applyFont="1" applyFill="1" applyBorder="1" applyAlignment="1">
      <alignment horizontal="center" vertical="center" wrapText="1"/>
    </xf>
    <xf numFmtId="0" fontId="68" fillId="0" borderId="8" xfId="0" applyFont="1" applyFill="1" applyBorder="1" applyAlignment="1">
      <alignment horizontal="center" vertical="center" wrapText="1"/>
    </xf>
    <xf numFmtId="0" fontId="68" fillId="0" borderId="3" xfId="0" applyFont="1" applyFill="1" applyBorder="1" applyAlignment="1">
      <alignment horizontal="center" vertical="center" wrapText="1"/>
    </xf>
    <xf numFmtId="49" fontId="68" fillId="0" borderId="39" xfId="0" applyNumberFormat="1" applyFont="1" applyFill="1" applyBorder="1" applyAlignment="1">
      <alignment horizontal="center" vertical="center" wrapText="1"/>
    </xf>
    <xf numFmtId="49" fontId="68" fillId="0" borderId="25" xfId="0" applyNumberFormat="1" applyFont="1" applyFill="1" applyBorder="1" applyAlignment="1">
      <alignment horizontal="center" vertical="center" wrapText="1"/>
    </xf>
    <xf numFmtId="49" fontId="68" fillId="6" borderId="26" xfId="0" applyNumberFormat="1" applyFont="1" applyFill="1" applyBorder="1" applyAlignment="1">
      <alignment horizontal="center" vertical="center" wrapText="1"/>
    </xf>
    <xf numFmtId="49" fontId="68" fillId="6" borderId="25" xfId="0" applyNumberFormat="1" applyFont="1" applyFill="1" applyBorder="1" applyAlignment="1">
      <alignment horizontal="center" vertical="center" wrapText="1"/>
    </xf>
    <xf numFmtId="0" fontId="68" fillId="10" borderId="14" xfId="0" applyFont="1" applyFill="1" applyBorder="1" applyAlignment="1">
      <alignment horizontal="left" vertical="center" wrapText="1"/>
    </xf>
    <xf numFmtId="0" fontId="68" fillId="10" borderId="24" xfId="0" applyFont="1" applyFill="1" applyBorder="1" applyAlignment="1">
      <alignment horizontal="left" vertical="center" wrapText="1"/>
    </xf>
    <xf numFmtId="0" fontId="71" fillId="10" borderId="1" xfId="0" applyFont="1" applyFill="1" applyBorder="1" applyAlignment="1">
      <alignment horizontal="center" vertical="center" wrapText="1"/>
    </xf>
    <xf numFmtId="0" fontId="71" fillId="10" borderId="3" xfId="0" applyFont="1" applyFill="1" applyBorder="1" applyAlignment="1">
      <alignment horizontal="center" vertical="center" wrapText="1"/>
    </xf>
    <xf numFmtId="49" fontId="68" fillId="10" borderId="26" xfId="0" applyNumberFormat="1" applyFont="1" applyFill="1" applyBorder="1" applyAlignment="1">
      <alignment horizontal="center" vertical="center" wrapText="1"/>
    </xf>
    <xf numFmtId="49" fontId="68" fillId="10" borderId="25" xfId="0" applyNumberFormat="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71" fillId="0" borderId="3" xfId="0" applyFont="1" applyFill="1" applyBorder="1" applyAlignment="1">
      <alignment horizontal="center" vertical="center" wrapText="1"/>
    </xf>
    <xf numFmtId="0" fontId="68" fillId="6" borderId="1" xfId="0" applyFont="1" applyFill="1" applyBorder="1" applyAlignment="1">
      <alignment horizontal="center" vertical="center" wrapText="1"/>
    </xf>
    <xf numFmtId="0" fontId="68" fillId="6" borderId="3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49" fontId="68" fillId="0" borderId="26" xfId="0" applyNumberFormat="1" applyFont="1" applyFill="1" applyBorder="1" applyAlignment="1">
      <alignment horizontal="center" vertical="center" wrapText="1"/>
    </xf>
    <xf numFmtId="0" fontId="69" fillId="6" borderId="1" xfId="0" applyFont="1" applyFill="1" applyBorder="1" applyAlignment="1">
      <alignment horizontal="left" vertical="center" wrapText="1"/>
    </xf>
    <xf numFmtId="0" fontId="69" fillId="6" borderId="3" xfId="0" applyFont="1" applyFill="1" applyBorder="1" applyAlignment="1">
      <alignment horizontal="left" vertical="center" wrapText="1"/>
    </xf>
    <xf numFmtId="0" fontId="71" fillId="6" borderId="1" xfId="0" applyFont="1" applyFill="1" applyBorder="1" applyAlignment="1">
      <alignment horizontal="center" vertical="center" wrapText="1"/>
    </xf>
    <xf numFmtId="0" fontId="71" fillId="6" borderId="3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left" vertical="center" wrapText="1"/>
    </xf>
    <xf numFmtId="0" fontId="69" fillId="0" borderId="8" xfId="0" applyFont="1" applyFill="1" applyBorder="1" applyAlignment="1">
      <alignment horizontal="left" vertical="center" wrapText="1"/>
    </xf>
    <xf numFmtId="0" fontId="69" fillId="0" borderId="3" xfId="0" applyFont="1" applyFill="1" applyBorder="1" applyAlignment="1">
      <alignment horizontal="left" vertical="center" wrapText="1"/>
    </xf>
    <xf numFmtId="0" fontId="68" fillId="0" borderId="17" xfId="0" applyFont="1" applyFill="1" applyBorder="1" applyAlignment="1">
      <alignment horizontal="center" vertical="center" wrapText="1"/>
    </xf>
    <xf numFmtId="49" fontId="68" fillId="0" borderId="1" xfId="0" applyNumberFormat="1" applyFont="1" applyFill="1" applyBorder="1" applyAlignment="1">
      <alignment horizontal="center" vertical="center" wrapText="1"/>
    </xf>
    <xf numFmtId="49" fontId="68" fillId="0" borderId="8" xfId="0" applyNumberFormat="1" applyFont="1" applyFill="1" applyBorder="1" applyAlignment="1">
      <alignment horizontal="center" vertical="center" wrapText="1"/>
    </xf>
    <xf numFmtId="49" fontId="68" fillId="0" borderId="17" xfId="0" applyNumberFormat="1" applyFont="1" applyFill="1" applyBorder="1" applyAlignment="1">
      <alignment horizontal="center" vertical="center" wrapText="1"/>
    </xf>
    <xf numFmtId="49" fontId="68" fillId="0" borderId="28" xfId="0" applyNumberFormat="1" applyFont="1" applyFill="1" applyBorder="1" applyAlignment="1">
      <alignment horizontal="center" vertical="center" wrapText="1"/>
    </xf>
    <xf numFmtId="0" fontId="68" fillId="0" borderId="16" xfId="0" applyFont="1" applyFill="1" applyBorder="1" applyAlignment="1">
      <alignment horizontal="left" vertical="center" wrapText="1"/>
    </xf>
    <xf numFmtId="0" fontId="68" fillId="9" borderId="14" xfId="0" applyFont="1" applyFill="1" applyBorder="1" applyAlignment="1">
      <alignment horizontal="left" vertical="center" wrapText="1"/>
    </xf>
    <xf numFmtId="0" fontId="68" fillId="9" borderId="24" xfId="0" applyFont="1" applyFill="1" applyBorder="1" applyAlignment="1">
      <alignment horizontal="left" vertical="center" wrapText="1"/>
    </xf>
    <xf numFmtId="0" fontId="69" fillId="9" borderId="21" xfId="0" applyFont="1" applyFill="1" applyBorder="1" applyAlignment="1">
      <alignment horizontal="left" vertical="center" wrapText="1"/>
    </xf>
    <xf numFmtId="0" fontId="69" fillId="9" borderId="8" xfId="0" applyFont="1" applyFill="1" applyBorder="1" applyAlignment="1">
      <alignment horizontal="left" vertical="center" wrapText="1"/>
    </xf>
    <xf numFmtId="0" fontId="69" fillId="9" borderId="17" xfId="0" applyFont="1" applyFill="1" applyBorder="1" applyAlignment="1">
      <alignment horizontal="left" vertical="center" wrapText="1"/>
    </xf>
    <xf numFmtId="0" fontId="68" fillId="9" borderId="8" xfId="0" applyFont="1" applyFill="1" applyBorder="1" applyAlignment="1">
      <alignment horizontal="center" vertical="center" wrapText="1"/>
    </xf>
    <xf numFmtId="0" fontId="68" fillId="9" borderId="17" xfId="0" applyFont="1" applyFill="1" applyBorder="1" applyAlignment="1">
      <alignment horizontal="center" vertical="center" wrapText="1"/>
    </xf>
    <xf numFmtId="0" fontId="68" fillId="9" borderId="27" xfId="0" applyFont="1" applyFill="1" applyBorder="1" applyAlignment="1">
      <alignment horizontal="left" vertical="center" wrapText="1"/>
    </xf>
    <xf numFmtId="0" fontId="68" fillId="9" borderId="16" xfId="0" applyFont="1" applyFill="1" applyBorder="1" applyAlignment="1">
      <alignment horizontal="left" vertical="center" wrapText="1"/>
    </xf>
    <xf numFmtId="0" fontId="76" fillId="0" borderId="14" xfId="0" applyFont="1" applyFill="1" applyBorder="1" applyAlignment="1">
      <alignment horizontal="left" vertical="center" wrapText="1"/>
    </xf>
    <xf numFmtId="0" fontId="76" fillId="0" borderId="27" xfId="0" applyFont="1" applyFill="1" applyBorder="1" applyAlignment="1">
      <alignment horizontal="left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77" fillId="0" borderId="27" xfId="0" applyFont="1" applyFill="1" applyBorder="1" applyAlignment="1">
      <alignment horizontal="left" vertical="top" wrapText="1"/>
    </xf>
    <xf numFmtId="0" fontId="77" fillId="0" borderId="16" xfId="0" applyFont="1" applyFill="1" applyBorder="1" applyAlignment="1">
      <alignment horizontal="left" vertical="top" wrapText="1"/>
    </xf>
    <xf numFmtId="0" fontId="76" fillId="0" borderId="22" xfId="0" applyFont="1" applyFill="1" applyBorder="1" applyAlignment="1">
      <alignment horizontal="left" vertical="center" wrapText="1"/>
    </xf>
    <xf numFmtId="0" fontId="76" fillId="0" borderId="24" xfId="0" applyFont="1" applyFill="1" applyBorder="1" applyAlignment="1">
      <alignment horizontal="left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center" vertical="center" wrapText="1"/>
    </xf>
    <xf numFmtId="0" fontId="76" fillId="0" borderId="14" xfId="0" applyFont="1" applyFill="1" applyBorder="1" applyAlignment="1">
      <alignment horizontal="left" vertical="top" wrapText="1"/>
    </xf>
    <xf numFmtId="0" fontId="76" fillId="0" borderId="24" xfId="0" applyFont="1" applyFill="1" applyBorder="1" applyAlignment="1">
      <alignment horizontal="left" vertical="top" wrapText="1"/>
    </xf>
    <xf numFmtId="49" fontId="68" fillId="0" borderId="15" xfId="0" applyNumberFormat="1" applyFont="1" applyBorder="1" applyAlignment="1">
      <alignment horizontal="center" vertical="center" wrapText="1"/>
    </xf>
    <xf numFmtId="49" fontId="68" fillId="0" borderId="37" xfId="0" applyNumberFormat="1" applyFont="1" applyBorder="1" applyAlignment="1">
      <alignment horizontal="center" vertical="center" wrapText="1"/>
    </xf>
    <xf numFmtId="0" fontId="68" fillId="4" borderId="14" xfId="0" applyFont="1" applyFill="1" applyBorder="1" applyAlignment="1">
      <alignment horizontal="left" vertical="center" wrapText="1"/>
    </xf>
    <xf numFmtId="0" fontId="68" fillId="4" borderId="16" xfId="0" applyFont="1" applyFill="1" applyBorder="1" applyAlignment="1">
      <alignment horizontal="left" vertical="center" wrapText="1"/>
    </xf>
    <xf numFmtId="0" fontId="69" fillId="4" borderId="1" xfId="0" applyFont="1" applyFill="1" applyBorder="1" applyAlignment="1">
      <alignment horizontal="left" vertical="center" wrapText="1"/>
    </xf>
    <xf numFmtId="0" fontId="69" fillId="4" borderId="3" xfId="0" applyFont="1" applyFill="1" applyBorder="1" applyAlignment="1">
      <alignment horizontal="left" vertical="center" wrapText="1"/>
    </xf>
    <xf numFmtId="0" fontId="68" fillId="0" borderId="23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8" fillId="4" borderId="1" xfId="0" applyFont="1" applyFill="1" applyBorder="1" applyAlignment="1">
      <alignment horizontal="center" vertical="center" wrapText="1"/>
    </xf>
    <xf numFmtId="0" fontId="68" fillId="4" borderId="3" xfId="0" applyFont="1" applyFill="1" applyBorder="1" applyAlignment="1">
      <alignment horizontal="center" vertical="center" wrapText="1"/>
    </xf>
    <xf numFmtId="0" fontId="68" fillId="4" borderId="22" xfId="0" applyFont="1" applyFill="1" applyBorder="1" applyAlignment="1">
      <alignment horizontal="left" vertical="center" wrapText="1"/>
    </xf>
    <xf numFmtId="0" fontId="68" fillId="4" borderId="24" xfId="0" applyFont="1" applyFill="1" applyBorder="1" applyAlignment="1">
      <alignment horizontal="left" vertical="center" wrapText="1"/>
    </xf>
    <xf numFmtId="0" fontId="68" fillId="4" borderId="23" xfId="0" applyFont="1" applyFill="1" applyBorder="1" applyAlignment="1">
      <alignment horizontal="center" vertical="top" wrapText="1"/>
    </xf>
    <xf numFmtId="0" fontId="68" fillId="4" borderId="2" xfId="0" applyFont="1" applyFill="1" applyBorder="1" applyAlignment="1">
      <alignment horizontal="center" vertical="top" wrapText="1"/>
    </xf>
    <xf numFmtId="0" fontId="68" fillId="6" borderId="23" xfId="0" applyFont="1" applyFill="1" applyBorder="1" applyAlignment="1">
      <alignment horizontal="center" vertical="center" wrapText="1"/>
    </xf>
    <xf numFmtId="0" fontId="68" fillId="6" borderId="2" xfId="0" applyFont="1" applyFill="1" applyBorder="1" applyAlignment="1">
      <alignment horizontal="center" vertical="center" wrapText="1"/>
    </xf>
    <xf numFmtId="0" fontId="68" fillId="4" borderId="21" xfId="0" applyFont="1" applyFill="1" applyBorder="1" applyAlignment="1">
      <alignment horizontal="center" vertical="top" wrapText="1"/>
    </xf>
    <xf numFmtId="0" fontId="68" fillId="4" borderId="3" xfId="0" applyFont="1" applyFill="1" applyBorder="1" applyAlignment="1">
      <alignment horizontal="center" vertical="top" wrapText="1"/>
    </xf>
    <xf numFmtId="49" fontId="76" fillId="0" borderId="41" xfId="0" applyNumberFormat="1" applyFont="1" applyFill="1" applyBorder="1" applyAlignment="1">
      <alignment horizontal="center" vertical="top" wrapText="1"/>
    </xf>
    <xf numFmtId="49" fontId="76" fillId="0" borderId="38" xfId="0" applyNumberFormat="1" applyFont="1" applyFill="1" applyBorder="1" applyAlignment="1">
      <alignment horizontal="center" vertical="top" wrapText="1"/>
    </xf>
    <xf numFmtId="0" fontId="71" fillId="4" borderId="21" xfId="0" applyFont="1" applyFill="1" applyBorder="1" applyAlignment="1">
      <alignment horizontal="center" vertical="center" wrapText="1"/>
    </xf>
    <xf numFmtId="0" fontId="71" fillId="4" borderId="3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left" vertical="top" wrapText="1"/>
    </xf>
    <xf numFmtId="0" fontId="68" fillId="0" borderId="24" xfId="0" applyFont="1" applyFill="1" applyBorder="1" applyAlignment="1">
      <alignment horizontal="left" vertical="top" wrapText="1"/>
    </xf>
    <xf numFmtId="0" fontId="68" fillId="0" borderId="1" xfId="0" applyFont="1" applyBorder="1" applyAlignment="1">
      <alignment horizontal="center" vertical="center" wrapText="1"/>
    </xf>
    <xf numFmtId="0" fontId="68" fillId="0" borderId="3" xfId="0" applyFont="1" applyBorder="1" applyAlignment="1">
      <alignment horizontal="center" vertical="center" wrapText="1"/>
    </xf>
    <xf numFmtId="49" fontId="68" fillId="0" borderId="26" xfId="0" applyNumberFormat="1" applyFont="1" applyBorder="1" applyAlignment="1">
      <alignment horizontal="center" vertical="center" wrapText="1"/>
    </xf>
    <xf numFmtId="49" fontId="68" fillId="0" borderId="25" xfId="0" applyNumberFormat="1" applyFont="1" applyBorder="1" applyAlignment="1">
      <alignment horizontal="center" vertical="center" wrapText="1"/>
    </xf>
    <xf numFmtId="0" fontId="68" fillId="0" borderId="27" xfId="0" applyFont="1" applyFill="1" applyBorder="1" applyAlignment="1">
      <alignment horizontal="left" vertical="top" wrapText="1"/>
    </xf>
    <xf numFmtId="0" fontId="68" fillId="0" borderId="8" xfId="0" applyFont="1" applyBorder="1" applyAlignment="1">
      <alignment horizontal="center" vertical="center" wrapText="1"/>
    </xf>
    <xf numFmtId="49" fontId="68" fillId="0" borderId="39" xfId="0" applyNumberFormat="1" applyFont="1" applyBorder="1" applyAlignment="1">
      <alignment horizontal="center" vertical="center" wrapText="1"/>
    </xf>
    <xf numFmtId="0" fontId="68" fillId="0" borderId="26" xfId="0" applyFont="1" applyBorder="1" applyAlignment="1">
      <alignment horizontal="center" vertical="center" wrapText="1"/>
    </xf>
    <xf numFmtId="0" fontId="68" fillId="0" borderId="25" xfId="0" applyFont="1" applyBorder="1" applyAlignment="1">
      <alignment horizontal="center" vertical="center" wrapText="1"/>
    </xf>
    <xf numFmtId="0" fontId="68" fillId="0" borderId="14" xfId="0" applyFont="1" applyBorder="1" applyAlignment="1">
      <alignment horizontal="left" vertical="top" wrapText="1"/>
    </xf>
    <xf numFmtId="0" fontId="69" fillId="0" borderId="24" xfId="0" applyFont="1" applyBorder="1" applyAlignment="1">
      <alignment horizontal="left" vertical="top" wrapText="1"/>
    </xf>
    <xf numFmtId="0" fontId="68" fillId="6" borderId="8" xfId="0" applyFont="1" applyFill="1" applyBorder="1" applyAlignment="1">
      <alignment horizontal="center" vertical="center" wrapText="1"/>
    </xf>
    <xf numFmtId="0" fontId="68" fillId="6" borderId="14" xfId="0" applyFont="1" applyFill="1" applyBorder="1" applyAlignment="1">
      <alignment horizontal="left" vertical="center" wrapText="1"/>
    </xf>
    <xf numFmtId="0" fontId="68" fillId="6" borderId="24" xfId="0" applyFont="1" applyFill="1" applyBorder="1" applyAlignment="1">
      <alignment horizontal="left" vertical="center" wrapText="1"/>
    </xf>
    <xf numFmtId="0" fontId="69" fillId="0" borderId="24" xfId="0" applyFont="1" applyFill="1" applyBorder="1" applyAlignment="1">
      <alignment horizontal="left" vertical="top" wrapText="1"/>
    </xf>
    <xf numFmtId="0" fontId="68" fillId="6" borderId="14" xfId="0" applyFont="1" applyFill="1" applyBorder="1" applyAlignment="1">
      <alignment horizontal="left" vertical="top" wrapText="1"/>
    </xf>
    <xf numFmtId="0" fontId="68" fillId="6" borderId="24" xfId="0" applyFont="1" applyFill="1" applyBorder="1" applyAlignment="1">
      <alignment horizontal="left" vertical="top" wrapText="1"/>
    </xf>
    <xf numFmtId="0" fontId="79" fillId="0" borderId="14" xfId="0" applyFont="1" applyFill="1" applyBorder="1" applyAlignment="1">
      <alignment horizontal="left" vertical="top" wrapText="1"/>
    </xf>
    <xf numFmtId="0" fontId="79" fillId="0" borderId="24" xfId="0" applyFont="1" applyFill="1" applyBorder="1" applyAlignment="1">
      <alignment horizontal="left" vertical="top" wrapText="1"/>
    </xf>
    <xf numFmtId="0" fontId="69" fillId="0" borderId="1" xfId="0" applyFont="1" applyBorder="1" applyAlignment="1">
      <alignment horizontal="left" vertical="top" wrapText="1"/>
    </xf>
    <xf numFmtId="0" fontId="69" fillId="0" borderId="3" xfId="0" applyFont="1" applyBorder="1" applyAlignment="1">
      <alignment horizontal="left" vertical="top" wrapText="1"/>
    </xf>
    <xf numFmtId="0" fontId="68" fillId="6" borderId="6" xfId="0" applyFont="1" applyFill="1" applyBorder="1" applyAlignment="1">
      <alignment horizontal="center" vertical="center" wrapText="1"/>
    </xf>
    <xf numFmtId="0" fontId="68" fillId="6" borderId="4" xfId="0" applyFont="1" applyFill="1" applyBorder="1" applyAlignment="1">
      <alignment horizontal="center" vertical="center" wrapText="1"/>
    </xf>
    <xf numFmtId="0" fontId="68" fillId="6" borderId="7" xfId="0" applyFont="1" applyFill="1" applyBorder="1" applyAlignment="1">
      <alignment horizontal="center" vertical="center" wrapText="1"/>
    </xf>
    <xf numFmtId="0" fontId="68" fillId="6" borderId="11" xfId="0" applyFont="1" applyFill="1" applyBorder="1" applyAlignment="1">
      <alignment horizontal="center" vertical="center" wrapText="1"/>
    </xf>
    <xf numFmtId="0" fontId="79" fillId="6" borderId="48" xfId="0" applyFont="1" applyFill="1" applyBorder="1" applyAlignment="1">
      <alignment horizontal="left" wrapText="1"/>
    </xf>
    <xf numFmtId="0" fontId="79" fillId="6" borderId="49" xfId="0" applyFont="1" applyFill="1" applyBorder="1" applyAlignment="1">
      <alignment horizontal="left" wrapText="1"/>
    </xf>
    <xf numFmtId="0" fontId="76" fillId="6" borderId="2" xfId="0" applyFont="1" applyFill="1" applyBorder="1" applyAlignment="1">
      <alignment horizontal="center" vertical="center" wrapText="1"/>
    </xf>
    <xf numFmtId="0" fontId="79" fillId="6" borderId="14" xfId="0" applyFont="1" applyFill="1" applyBorder="1" applyAlignment="1">
      <alignment horizontal="left" vertical="top" wrapText="1"/>
    </xf>
    <xf numFmtId="0" fontId="79" fillId="6" borderId="24" xfId="0" applyFont="1" applyFill="1" applyBorder="1" applyAlignment="1">
      <alignment horizontal="left" vertical="top" wrapText="1"/>
    </xf>
    <xf numFmtId="0" fontId="69" fillId="6" borderId="1" xfId="0" applyFont="1" applyFill="1" applyBorder="1" applyAlignment="1">
      <alignment horizontal="left" vertical="top" wrapText="1"/>
    </xf>
    <xf numFmtId="0" fontId="69" fillId="6" borderId="3" xfId="0" applyFont="1" applyFill="1" applyBorder="1" applyAlignment="1">
      <alignment horizontal="left" vertical="top" wrapText="1"/>
    </xf>
    <xf numFmtId="0" fontId="68" fillId="6" borderId="26" xfId="0" applyFont="1" applyFill="1" applyBorder="1" applyAlignment="1">
      <alignment horizontal="center" vertical="center" wrapText="1"/>
    </xf>
    <xf numFmtId="0" fontId="68" fillId="6" borderId="25" xfId="0" applyFont="1" applyFill="1" applyBorder="1" applyAlignment="1">
      <alignment horizontal="center" vertical="center" wrapText="1"/>
    </xf>
    <xf numFmtId="0" fontId="68" fillId="6" borderId="27" xfId="0" applyFont="1" applyFill="1" applyBorder="1" applyAlignment="1">
      <alignment horizontal="left" vertical="top" wrapText="1"/>
    </xf>
    <xf numFmtId="49" fontId="68" fillId="6" borderId="39" xfId="0" applyNumberFormat="1" applyFont="1" applyFill="1" applyBorder="1" applyAlignment="1">
      <alignment horizontal="center" vertical="center" wrapText="1"/>
    </xf>
    <xf numFmtId="49" fontId="83" fillId="6" borderId="26" xfId="0" applyNumberFormat="1" applyFont="1" applyFill="1" applyBorder="1" applyAlignment="1">
      <alignment horizontal="center" vertical="center" wrapText="1"/>
    </xf>
    <xf numFmtId="49" fontId="83" fillId="6" borderId="25" xfId="0" applyNumberFormat="1" applyFont="1" applyFill="1" applyBorder="1" applyAlignment="1">
      <alignment horizontal="center" vertical="center" wrapText="1"/>
    </xf>
    <xf numFmtId="0" fontId="69" fillId="6" borderId="24" xfId="0" applyFont="1" applyFill="1" applyBorder="1" applyAlignment="1">
      <alignment horizontal="left" vertical="top" wrapText="1"/>
    </xf>
    <xf numFmtId="0" fontId="79" fillId="6" borderId="14" xfId="0" applyFont="1" applyFill="1" applyBorder="1" applyAlignment="1">
      <alignment horizontal="left" vertical="center" wrapText="1"/>
    </xf>
    <xf numFmtId="0" fontId="79" fillId="6" borderId="24" xfId="0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>
      <alignment horizontal="left" vertical="center" wrapText="1"/>
    </xf>
    <xf numFmtId="0" fontId="68" fillId="0" borderId="39" xfId="0" applyFont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0" fontId="68" fillId="4" borderId="14" xfId="0" applyFont="1" applyFill="1" applyBorder="1" applyAlignment="1">
      <alignment horizontal="left" vertical="top" wrapText="1"/>
    </xf>
    <xf numFmtId="0" fontId="68" fillId="4" borderId="27" xfId="0" applyFont="1" applyFill="1" applyBorder="1" applyAlignment="1">
      <alignment horizontal="left" vertical="top" wrapText="1"/>
    </xf>
    <xf numFmtId="0" fontId="69" fillId="6" borderId="8" xfId="0" applyFont="1" applyFill="1" applyBorder="1" applyAlignment="1">
      <alignment horizontal="left" vertical="top" wrapText="1"/>
    </xf>
    <xf numFmtId="0" fontId="68" fillId="4" borderId="8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top" wrapText="1"/>
    </xf>
    <xf numFmtId="0" fontId="68" fillId="0" borderId="8" xfId="0" applyFont="1" applyFill="1" applyBorder="1" applyAlignment="1">
      <alignment horizontal="center" vertical="top" wrapText="1"/>
    </xf>
    <xf numFmtId="0" fontId="68" fillId="5" borderId="27" xfId="0" applyFont="1" applyFill="1" applyBorder="1" applyAlignment="1">
      <alignment horizontal="left" vertical="center" wrapText="1"/>
    </xf>
    <xf numFmtId="0" fontId="68" fillId="5" borderId="24" xfId="0" applyFont="1" applyFill="1" applyBorder="1" applyAlignment="1">
      <alignment horizontal="left" vertical="center" wrapText="1"/>
    </xf>
    <xf numFmtId="0" fontId="70" fillId="4" borderId="1" xfId="0" applyFont="1" applyFill="1" applyBorder="1" applyAlignment="1">
      <alignment horizontal="center" vertical="center" wrapText="1"/>
    </xf>
    <xf numFmtId="0" fontId="70" fillId="4" borderId="3" xfId="0" applyFont="1" applyFill="1" applyBorder="1" applyAlignment="1">
      <alignment horizontal="center" vertical="center" wrapText="1"/>
    </xf>
    <xf numFmtId="0" fontId="68" fillId="4" borderId="6" xfId="0" applyFont="1" applyFill="1" applyBorder="1" applyAlignment="1">
      <alignment horizontal="center" vertical="center" wrapText="1"/>
    </xf>
    <xf numFmtId="0" fontId="68" fillId="4" borderId="7" xfId="0" applyFont="1" applyFill="1" applyBorder="1" applyAlignment="1">
      <alignment horizontal="center" vertical="center" wrapText="1"/>
    </xf>
    <xf numFmtId="0" fontId="69" fillId="4" borderId="1" xfId="0" applyFont="1" applyFill="1" applyBorder="1" applyAlignment="1">
      <alignment horizontal="left" vertical="top" wrapText="1"/>
    </xf>
    <xf numFmtId="0" fontId="69" fillId="4" borderId="3" xfId="0" applyFont="1" applyFill="1" applyBorder="1" applyAlignment="1">
      <alignment horizontal="left" vertical="top" wrapText="1"/>
    </xf>
    <xf numFmtId="0" fontId="68" fillId="4" borderId="24" xfId="0" applyFont="1" applyFill="1" applyBorder="1" applyAlignment="1">
      <alignment horizontal="left" vertical="top" wrapText="1"/>
    </xf>
    <xf numFmtId="49" fontId="68" fillId="4" borderId="26" xfId="0" applyNumberFormat="1" applyFont="1" applyFill="1" applyBorder="1" applyAlignment="1">
      <alignment horizontal="center" vertical="center" wrapText="1"/>
    </xf>
    <xf numFmtId="49" fontId="68" fillId="4" borderId="25" xfId="0" applyNumberFormat="1" applyFont="1" applyFill="1" applyBorder="1" applyAlignment="1">
      <alignment horizontal="center" vertical="center" wrapText="1"/>
    </xf>
    <xf numFmtId="0" fontId="86" fillId="0" borderId="27" xfId="0" applyFont="1" applyBorder="1" applyAlignment="1">
      <alignment horizontal="left" wrapText="1"/>
    </xf>
    <xf numFmtId="0" fontId="86" fillId="0" borderId="24" xfId="0" applyFont="1" applyBorder="1" applyAlignment="1">
      <alignment horizontal="left" wrapText="1"/>
    </xf>
    <xf numFmtId="0" fontId="68" fillId="0" borderId="6" xfId="0" applyFont="1" applyFill="1" applyBorder="1" applyAlignment="1">
      <alignment horizontal="center" vertical="center" wrapText="1"/>
    </xf>
    <xf numFmtId="0" fontId="68" fillId="0" borderId="7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left" vertical="top" wrapText="1"/>
    </xf>
    <xf numFmtId="0" fontId="69" fillId="0" borderId="3" xfId="0" applyFont="1" applyFill="1" applyBorder="1" applyAlignment="1">
      <alignment horizontal="left" vertical="top" wrapText="1"/>
    </xf>
    <xf numFmtId="49" fontId="76" fillId="0" borderId="39" xfId="0" applyNumberFormat="1" applyFont="1" applyBorder="1" applyAlignment="1">
      <alignment horizontal="center" vertical="center" wrapText="1"/>
    </xf>
    <xf numFmtId="49" fontId="76" fillId="0" borderId="25" xfId="0" applyNumberFormat="1" applyFont="1" applyBorder="1" applyAlignment="1">
      <alignment horizontal="center" vertical="center" wrapText="1"/>
    </xf>
    <xf numFmtId="49" fontId="68" fillId="0" borderId="15" xfId="0" applyNumberFormat="1" applyFont="1" applyFill="1" applyBorder="1" applyAlignment="1">
      <alignment horizontal="center" vertical="center" wrapText="1"/>
    </xf>
    <xf numFmtId="49" fontId="68" fillId="0" borderId="37" xfId="0" applyNumberFormat="1" applyFont="1" applyFill="1" applyBorder="1" applyAlignment="1">
      <alignment horizontal="center" vertical="center" wrapText="1"/>
    </xf>
    <xf numFmtId="0" fontId="69" fillId="4" borderId="1" xfId="0" applyFont="1" applyFill="1" applyBorder="1" applyAlignment="1">
      <alignment horizontal="center" vertical="top" wrapText="1"/>
    </xf>
    <xf numFmtId="0" fontId="69" fillId="4" borderId="3" xfId="0" applyFont="1" applyFill="1" applyBorder="1" applyAlignment="1">
      <alignment horizontal="center" vertical="top" wrapText="1"/>
    </xf>
    <xf numFmtId="0" fontId="68" fillId="0" borderId="3" xfId="0" applyFont="1" applyFill="1" applyBorder="1" applyAlignment="1">
      <alignment horizontal="center" vertical="top" wrapText="1"/>
    </xf>
    <xf numFmtId="49" fontId="68" fillId="0" borderId="36" xfId="0" applyNumberFormat="1" applyFont="1" applyBorder="1" applyAlignment="1">
      <alignment horizontal="center" vertical="center" wrapText="1"/>
    </xf>
    <xf numFmtId="0" fontId="68" fillId="4" borderId="14" xfId="0" applyNumberFormat="1" applyFont="1" applyFill="1" applyBorder="1" applyAlignment="1">
      <alignment horizontal="left" vertical="center" wrapText="1"/>
    </xf>
    <xf numFmtId="0" fontId="68" fillId="4" borderId="24" xfId="0" applyNumberFormat="1" applyFont="1" applyFill="1" applyBorder="1" applyAlignment="1">
      <alignment horizontal="left" vertical="center" wrapText="1"/>
    </xf>
    <xf numFmtId="0" fontId="68" fillId="0" borderId="14" xfId="0" applyNumberFormat="1" applyFont="1" applyFill="1" applyBorder="1" applyAlignment="1">
      <alignment horizontal="left" vertical="top" wrapText="1"/>
    </xf>
    <xf numFmtId="0" fontId="68" fillId="0" borderId="16" xfId="0" applyNumberFormat="1" applyFont="1" applyFill="1" applyBorder="1" applyAlignment="1">
      <alignment horizontal="left" vertical="top" wrapText="1"/>
    </xf>
    <xf numFmtId="0" fontId="69" fillId="0" borderId="17" xfId="0" applyFont="1" applyFill="1" applyBorder="1" applyAlignment="1">
      <alignment horizontal="left" vertical="top" wrapText="1"/>
    </xf>
    <xf numFmtId="0" fontId="76" fillId="0" borderId="1" xfId="0" applyFont="1" applyFill="1" applyBorder="1" applyAlignment="1">
      <alignment horizontal="center" vertical="center" wrapText="1"/>
    </xf>
    <xf numFmtId="0" fontId="76" fillId="0" borderId="17" xfId="0" applyFont="1" applyFill="1" applyBorder="1" applyAlignment="1">
      <alignment horizontal="center" vertical="center" wrapText="1"/>
    </xf>
    <xf numFmtId="49" fontId="76" fillId="0" borderId="15" xfId="0" applyNumberFormat="1" applyFont="1" applyFill="1" applyBorder="1" applyAlignment="1">
      <alignment horizontal="center" vertical="center" wrapText="1"/>
    </xf>
    <xf numFmtId="49" fontId="76" fillId="0" borderId="19" xfId="0" applyNumberFormat="1" applyFont="1" applyFill="1" applyBorder="1" applyAlignment="1">
      <alignment horizontal="center" vertical="center" wrapText="1"/>
    </xf>
    <xf numFmtId="0" fontId="68" fillId="4" borderId="14" xfId="0" applyNumberFormat="1" applyFont="1" applyFill="1" applyBorder="1" applyAlignment="1">
      <alignment horizontal="center" vertical="center" wrapText="1"/>
    </xf>
    <xf numFmtId="0" fontId="68" fillId="4" borderId="24" xfId="0" applyNumberFormat="1" applyFont="1" applyFill="1" applyBorder="1" applyAlignment="1">
      <alignment horizontal="center" vertical="center" wrapText="1"/>
    </xf>
    <xf numFmtId="49" fontId="76" fillId="0" borderId="36" xfId="0" applyNumberFormat="1" applyFont="1" applyFill="1" applyBorder="1" applyAlignment="1">
      <alignment horizontal="center" vertical="center" wrapText="1"/>
    </xf>
    <xf numFmtId="49" fontId="76" fillId="0" borderId="37" xfId="0" applyNumberFormat="1" applyFont="1" applyFill="1" applyBorder="1" applyAlignment="1">
      <alignment horizontal="center" vertical="center" wrapText="1"/>
    </xf>
    <xf numFmtId="0" fontId="68" fillId="0" borderId="14" xfId="0" applyNumberFormat="1" applyFont="1" applyFill="1" applyBorder="1" applyAlignment="1">
      <alignment horizontal="left" vertical="center" wrapText="1"/>
    </xf>
    <xf numFmtId="0" fontId="68" fillId="0" borderId="24" xfId="0" applyNumberFormat="1" applyFont="1" applyFill="1" applyBorder="1" applyAlignment="1">
      <alignment horizontal="left" vertical="center" wrapText="1"/>
    </xf>
    <xf numFmtId="0" fontId="69" fillId="0" borderId="17" xfId="0" applyFont="1" applyFill="1" applyBorder="1" applyAlignment="1">
      <alignment horizontal="left" vertical="center" wrapText="1"/>
    </xf>
    <xf numFmtId="0" fontId="76" fillId="0" borderId="3" xfId="0" applyFont="1" applyFill="1" applyBorder="1" applyAlignment="1">
      <alignment horizontal="center" vertical="center" wrapText="1"/>
    </xf>
    <xf numFmtId="0" fontId="68" fillId="0" borderId="27" xfId="0" applyNumberFormat="1" applyFont="1" applyFill="1" applyBorder="1" applyAlignment="1">
      <alignment horizontal="left" vertical="top" wrapText="1"/>
    </xf>
    <xf numFmtId="0" fontId="68" fillId="0" borderId="24" xfId="0" applyNumberFormat="1" applyFont="1" applyFill="1" applyBorder="1" applyAlignment="1">
      <alignment horizontal="left" vertical="top" wrapText="1"/>
    </xf>
    <xf numFmtId="0" fontId="69" fillId="0" borderId="8" xfId="0" applyFont="1" applyFill="1" applyBorder="1" applyAlignment="1">
      <alignment horizontal="left" vertical="top" wrapText="1"/>
    </xf>
    <xf numFmtId="0" fontId="76" fillId="0" borderId="8" xfId="0" applyFont="1" applyFill="1" applyBorder="1" applyAlignment="1">
      <alignment horizontal="center" vertical="center" wrapText="1"/>
    </xf>
    <xf numFmtId="0" fontId="76" fillId="0" borderId="21" xfId="0" applyFont="1" applyFill="1" applyBorder="1" applyAlignment="1">
      <alignment horizontal="center" vertical="center" wrapText="1"/>
    </xf>
    <xf numFmtId="0" fontId="68" fillId="4" borderId="14" xfId="0" applyNumberFormat="1" applyFont="1" applyFill="1" applyBorder="1" applyAlignment="1">
      <alignment horizontal="left" vertical="top" wrapText="1"/>
    </xf>
    <xf numFmtId="0" fontId="68" fillId="4" borderId="24" xfId="0" applyNumberFormat="1" applyFont="1" applyFill="1" applyBorder="1" applyAlignment="1">
      <alignment horizontal="left" vertical="top" wrapText="1"/>
    </xf>
    <xf numFmtId="49" fontId="68" fillId="0" borderId="15" xfId="0" applyNumberFormat="1" applyFont="1" applyBorder="1" applyAlignment="1">
      <alignment horizontal="center" vertical="top" wrapText="1"/>
    </xf>
    <xf numFmtId="49" fontId="68" fillId="0" borderId="37" xfId="0" applyNumberFormat="1" applyFont="1" applyBorder="1" applyAlignment="1">
      <alignment horizontal="center" vertical="top" wrapText="1"/>
    </xf>
    <xf numFmtId="0" fontId="76" fillId="0" borderId="14" xfId="0" applyNumberFormat="1" applyFont="1" applyFill="1" applyBorder="1" applyAlignment="1">
      <alignment horizontal="left" vertical="center" wrapText="1"/>
    </xf>
    <xf numFmtId="0" fontId="76" fillId="0" borderId="24" xfId="0" applyNumberFormat="1" applyFont="1" applyFill="1" applyBorder="1" applyAlignment="1">
      <alignment horizontal="left" vertical="center" wrapText="1"/>
    </xf>
    <xf numFmtId="0" fontId="69" fillId="4" borderId="8" xfId="0" applyFont="1" applyFill="1" applyBorder="1" applyAlignment="1">
      <alignment horizontal="left" vertical="top" wrapText="1"/>
    </xf>
    <xf numFmtId="49" fontId="76" fillId="0" borderId="39" xfId="0" applyNumberFormat="1" applyFont="1" applyBorder="1" applyAlignment="1">
      <alignment horizontal="center" vertical="top" wrapText="1"/>
    </xf>
    <xf numFmtId="0" fontId="68" fillId="4" borderId="14" xfId="0" applyFont="1" applyFill="1" applyBorder="1" applyAlignment="1">
      <alignment horizontal="left" wrapText="1"/>
    </xf>
    <xf numFmtId="0" fontId="68" fillId="4" borderId="24" xfId="0" applyFont="1" applyFill="1" applyBorder="1" applyAlignment="1">
      <alignment horizontal="left" wrapText="1"/>
    </xf>
    <xf numFmtId="0" fontId="68" fillId="4" borderId="4" xfId="0" applyFont="1" applyFill="1" applyBorder="1" applyAlignment="1">
      <alignment horizontal="center" vertical="center" wrapText="1"/>
    </xf>
    <xf numFmtId="0" fontId="68" fillId="4" borderId="11" xfId="0" applyFont="1" applyFill="1" applyBorder="1" applyAlignment="1">
      <alignment horizontal="center" vertical="center" wrapText="1"/>
    </xf>
    <xf numFmtId="0" fontId="68" fillId="4" borderId="9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vertical="center" wrapText="1"/>
    </xf>
    <xf numFmtId="0" fontId="68" fillId="0" borderId="24" xfId="0" applyFont="1" applyFill="1" applyBorder="1" applyAlignment="1">
      <alignment vertical="center" wrapText="1"/>
    </xf>
    <xf numFmtId="0" fontId="68" fillId="0" borderId="9" xfId="0" applyFont="1" applyFill="1" applyBorder="1" applyAlignment="1">
      <alignment horizontal="center" vertical="center" wrapText="1"/>
    </xf>
    <xf numFmtId="0" fontId="73" fillId="4" borderId="1" xfId="0" applyFont="1" applyFill="1" applyBorder="1" applyAlignment="1">
      <alignment horizontal="left" vertical="center" wrapText="1"/>
    </xf>
    <xf numFmtId="0" fontId="73" fillId="4" borderId="3" xfId="0" applyFont="1" applyFill="1" applyBorder="1" applyAlignment="1">
      <alignment horizontal="left" vertical="center" wrapText="1"/>
    </xf>
    <xf numFmtId="0" fontId="76" fillId="0" borderId="1" xfId="0" applyNumberFormat="1" applyFont="1" applyFill="1" applyBorder="1" applyAlignment="1">
      <alignment horizontal="left" vertical="center" wrapText="1"/>
    </xf>
    <xf numFmtId="0" fontId="68" fillId="0" borderId="3" xfId="0" applyNumberFormat="1" applyFont="1" applyFill="1" applyBorder="1" applyAlignment="1">
      <alignment horizontal="left" vertical="center" wrapText="1"/>
    </xf>
    <xf numFmtId="0" fontId="68" fillId="8" borderId="14" xfId="0" applyFont="1" applyFill="1" applyBorder="1" applyAlignment="1">
      <alignment horizontal="left" vertical="center" wrapText="1"/>
    </xf>
    <xf numFmtId="0" fontId="68" fillId="8" borderId="24" xfId="0" applyFont="1" applyFill="1" applyBorder="1" applyAlignment="1">
      <alignment horizontal="left" vertical="center" wrapText="1"/>
    </xf>
    <xf numFmtId="0" fontId="76" fillId="8" borderId="1" xfId="0" applyFont="1" applyFill="1" applyBorder="1" applyAlignment="1">
      <alignment horizontal="left" vertical="center" wrapText="1"/>
    </xf>
    <xf numFmtId="0" fontId="76" fillId="8" borderId="3" xfId="0" applyFont="1" applyFill="1" applyBorder="1" applyAlignment="1">
      <alignment horizontal="left" vertical="center" wrapText="1"/>
    </xf>
    <xf numFmtId="0" fontId="68" fillId="8" borderId="9" xfId="0" applyFont="1" applyFill="1" applyBorder="1" applyAlignment="1">
      <alignment horizontal="center" vertical="center" wrapText="1"/>
    </xf>
    <xf numFmtId="0" fontId="68" fillId="8" borderId="7" xfId="0" applyFont="1" applyFill="1" applyBorder="1" applyAlignment="1">
      <alignment horizontal="center" vertical="center" wrapText="1"/>
    </xf>
    <xf numFmtId="49" fontId="68" fillId="8" borderId="39" xfId="0" applyNumberFormat="1" applyFont="1" applyFill="1" applyBorder="1" applyAlignment="1">
      <alignment horizontal="center" vertical="center" wrapText="1"/>
    </xf>
    <xf numFmtId="49" fontId="68" fillId="8" borderId="25" xfId="0" applyNumberFormat="1" applyFont="1" applyFill="1" applyBorder="1" applyAlignment="1">
      <alignment horizontal="center" vertical="center" wrapText="1"/>
    </xf>
    <xf numFmtId="0" fontId="68" fillId="4" borderId="1" xfId="0" applyFont="1" applyFill="1" applyBorder="1" applyAlignment="1">
      <alignment horizontal="center" vertical="top" wrapText="1"/>
    </xf>
    <xf numFmtId="0" fontId="68" fillId="0" borderId="1" xfId="0" applyFont="1" applyBorder="1" applyAlignment="1">
      <alignment horizontal="center" vertical="top" wrapText="1"/>
    </xf>
    <xf numFmtId="0" fontId="68" fillId="0" borderId="3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/>
    </xf>
    <xf numFmtId="0" fontId="7" fillId="6" borderId="46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7" fillId="6" borderId="36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left" vertical="center" wrapText="1"/>
    </xf>
    <xf numFmtId="0" fontId="32" fillId="6" borderId="24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46" fillId="0" borderId="27" xfId="0" applyFont="1" applyBorder="1" applyAlignment="1">
      <alignment horizontal="left" wrapText="1"/>
    </xf>
    <xf numFmtId="0" fontId="46" fillId="0" borderId="24" xfId="0" applyFont="1" applyBorder="1" applyAlignment="1">
      <alignment horizontal="left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49" fontId="11" fillId="0" borderId="39" xfId="0" applyNumberFormat="1" applyFont="1" applyBorder="1" applyAlignment="1">
      <alignment horizontal="center" vertical="top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5"/>
  <sheetViews>
    <sheetView tabSelected="1" view="pageBreakPreview" topLeftCell="A359" zoomScale="110" zoomScaleSheetLayoutView="110" workbookViewId="0">
      <selection activeCell="A445" sqref="A445:G455"/>
    </sheetView>
  </sheetViews>
  <sheetFormatPr defaultRowHeight="15"/>
  <cols>
    <col min="1" max="1" width="87.42578125" customWidth="1"/>
    <col min="2" max="2" width="49.7109375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5.7109375" customWidth="1"/>
    <col min="8" max="8" width="14.425781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1263" t="s">
        <v>863</v>
      </c>
      <c r="B1" s="1264"/>
      <c r="C1" s="1264"/>
      <c r="D1" s="1264"/>
      <c r="E1" s="1264"/>
      <c r="F1" s="1264"/>
      <c r="G1" s="1265"/>
    </row>
    <row r="2" spans="1:10" ht="20.25">
      <c r="A2" s="1266" t="s">
        <v>864</v>
      </c>
      <c r="B2" s="1267"/>
      <c r="C2" s="1267"/>
      <c r="D2" s="1267"/>
      <c r="E2" s="1267"/>
      <c r="F2" s="1267"/>
      <c r="G2" s="432"/>
    </row>
    <row r="3" spans="1:10" ht="18.75">
      <c r="A3" s="1268" t="s">
        <v>405</v>
      </c>
      <c r="B3" s="1269"/>
      <c r="C3" s="1269"/>
      <c r="D3" s="1269"/>
      <c r="E3" s="1269"/>
      <c r="F3" s="1269"/>
      <c r="G3" s="1270"/>
    </row>
    <row r="4" spans="1:10" ht="18.75">
      <c r="A4" s="334"/>
      <c r="B4" s="1269" t="s">
        <v>0</v>
      </c>
      <c r="C4" s="1269"/>
      <c r="D4" s="1269"/>
      <c r="E4" s="1269"/>
      <c r="F4" s="335"/>
      <c r="G4" s="336"/>
    </row>
    <row r="5" spans="1:10" ht="20.25" thickBot="1">
      <c r="A5" s="1271" t="s">
        <v>406</v>
      </c>
      <c r="B5" s="1272"/>
      <c r="C5" s="1272"/>
      <c r="D5" s="1272"/>
      <c r="E5" s="1272"/>
      <c r="F5" s="1272"/>
      <c r="G5" s="1273"/>
      <c r="H5" s="248"/>
    </row>
    <row r="6" spans="1:10" ht="81.75" customHeight="1" thickBot="1">
      <c r="A6" s="427" t="s">
        <v>1</v>
      </c>
      <c r="B6" s="428" t="s">
        <v>513</v>
      </c>
      <c r="C6" s="428" t="s">
        <v>15</v>
      </c>
      <c r="D6" s="428" t="s">
        <v>2</v>
      </c>
      <c r="E6" s="428" t="s">
        <v>3</v>
      </c>
      <c r="F6" s="428" t="s">
        <v>4</v>
      </c>
      <c r="G6" s="429" t="s">
        <v>5</v>
      </c>
    </row>
    <row r="7" spans="1:10" ht="19.5" customHeight="1" thickBot="1">
      <c r="A7" s="215">
        <v>1</v>
      </c>
      <c r="B7" s="216">
        <v>2</v>
      </c>
      <c r="C7" s="216">
        <v>3</v>
      </c>
      <c r="D7" s="217">
        <v>4</v>
      </c>
      <c r="E7" s="216">
        <v>5</v>
      </c>
      <c r="F7" s="218">
        <v>6</v>
      </c>
      <c r="G7" s="217">
        <v>7</v>
      </c>
    </row>
    <row r="8" spans="1:10" ht="51.75" customHeight="1">
      <c r="A8" s="1250" t="s">
        <v>569</v>
      </c>
      <c r="B8" s="48" t="s">
        <v>465</v>
      </c>
      <c r="C8" s="320">
        <v>2271</v>
      </c>
      <c r="D8" s="227">
        <f>4693907</f>
        <v>4693907</v>
      </c>
      <c r="E8" s="1065" t="s">
        <v>177</v>
      </c>
      <c r="F8" s="1065" t="s">
        <v>499</v>
      </c>
      <c r="G8" s="1067" t="s">
        <v>893</v>
      </c>
    </row>
    <row r="9" spans="1:10" ht="51.75" customHeight="1">
      <c r="A9" s="1016"/>
      <c r="B9" s="48"/>
      <c r="C9" s="49"/>
      <c r="D9" s="44" t="s">
        <v>885</v>
      </c>
      <c r="E9" s="1065"/>
      <c r="F9" s="1065"/>
      <c r="G9" s="1067"/>
    </row>
    <row r="10" spans="1:10" ht="39" customHeight="1">
      <c r="A10" s="1015" t="s">
        <v>468</v>
      </c>
      <c r="B10" s="48"/>
      <c r="C10" s="49"/>
      <c r="D10" s="45">
        <v>699474</v>
      </c>
      <c r="E10" s="1065"/>
      <c r="F10" s="1065"/>
      <c r="G10" s="1067"/>
    </row>
    <row r="11" spans="1:10" ht="60" customHeight="1">
      <c r="A11" s="1250"/>
      <c r="B11" s="48"/>
      <c r="C11" s="49"/>
      <c r="D11" s="44" t="s">
        <v>886</v>
      </c>
      <c r="E11" s="1065"/>
      <c r="F11" s="1065"/>
      <c r="G11" s="1067"/>
      <c r="I11" s="92"/>
      <c r="J11" s="92"/>
    </row>
    <row r="12" spans="1:10" ht="39" customHeight="1">
      <c r="A12" s="1250" t="s">
        <v>1076</v>
      </c>
      <c r="B12" s="48"/>
      <c r="C12" s="49"/>
      <c r="D12" s="45">
        <v>439619</v>
      </c>
      <c r="E12" s="1065"/>
      <c r="F12" s="1065"/>
      <c r="G12" s="1067"/>
      <c r="I12" s="92"/>
      <c r="J12" s="92"/>
    </row>
    <row r="13" spans="1:10" ht="48.75" customHeight="1">
      <c r="A13" s="1016"/>
      <c r="B13" s="28"/>
      <c r="C13" s="50"/>
      <c r="D13" s="44" t="s">
        <v>887</v>
      </c>
      <c r="E13" s="992"/>
      <c r="F13" s="992"/>
      <c r="G13" s="1068"/>
      <c r="H13" s="232"/>
      <c r="I13" s="9"/>
      <c r="J13" s="9"/>
    </row>
    <row r="14" spans="1:10" ht="53.25" hidden="1" customHeight="1">
      <c r="A14" s="1015" t="s">
        <v>467</v>
      </c>
      <c r="B14" s="233" t="s">
        <v>465</v>
      </c>
      <c r="C14" s="234">
        <v>2271</v>
      </c>
      <c r="D14" s="235">
        <v>0</v>
      </c>
      <c r="E14" s="1260" t="s">
        <v>112</v>
      </c>
      <c r="F14" s="1286" t="s">
        <v>19</v>
      </c>
      <c r="G14" s="337" t="s">
        <v>58</v>
      </c>
    </row>
    <row r="15" spans="1:10" ht="39.75" hidden="1" customHeight="1">
      <c r="A15" s="1016"/>
      <c r="B15" s="236"/>
      <c r="C15" s="237"/>
      <c r="D15" s="238" t="s">
        <v>389</v>
      </c>
      <c r="E15" s="1286"/>
      <c r="F15" s="1286"/>
      <c r="G15" s="338" t="s">
        <v>368</v>
      </c>
    </row>
    <row r="16" spans="1:10" ht="39.75" hidden="1" customHeight="1">
      <c r="A16" s="1015" t="s">
        <v>468</v>
      </c>
      <c r="B16" s="236"/>
      <c r="C16" s="237"/>
      <c r="D16" s="235">
        <v>0</v>
      </c>
      <c r="E16" s="1286"/>
      <c r="F16" s="1286"/>
      <c r="G16" s="337" t="s">
        <v>58</v>
      </c>
    </row>
    <row r="17" spans="1:11" ht="39.75" hidden="1" customHeight="1">
      <c r="A17" s="1250"/>
      <c r="B17" s="236"/>
      <c r="C17" s="237"/>
      <c r="D17" s="238" t="s">
        <v>390</v>
      </c>
      <c r="E17" s="1286"/>
      <c r="F17" s="1286"/>
      <c r="G17" s="338" t="s">
        <v>368</v>
      </c>
    </row>
    <row r="18" spans="1:11" ht="39.75" hidden="1" customHeight="1">
      <c r="A18" s="1250" t="s">
        <v>470</v>
      </c>
      <c r="B18" s="236"/>
      <c r="C18" s="237"/>
      <c r="D18" s="235">
        <v>0</v>
      </c>
      <c r="E18" s="1286"/>
      <c r="F18" s="1286"/>
      <c r="G18" s="337" t="s">
        <v>58</v>
      </c>
    </row>
    <row r="19" spans="1:11" ht="37.5" hidden="1" customHeight="1">
      <c r="A19" s="1016"/>
      <c r="B19" s="239"/>
      <c r="C19" s="240"/>
      <c r="D19" s="238" t="s">
        <v>390</v>
      </c>
      <c r="E19" s="1048"/>
      <c r="F19" s="1048"/>
      <c r="G19" s="338" t="s">
        <v>368</v>
      </c>
    </row>
    <row r="20" spans="1:11" ht="18.75">
      <c r="A20" s="339" t="s">
        <v>6</v>
      </c>
      <c r="B20" s="6"/>
      <c r="C20" s="4"/>
      <c r="D20" s="24">
        <f>D8+D10+D12+D14+D16+D18</f>
        <v>5833000</v>
      </c>
      <c r="E20" s="4"/>
      <c r="F20" s="4"/>
      <c r="G20" s="340"/>
      <c r="H20" s="47"/>
      <c r="J20" s="9"/>
    </row>
    <row r="21" spans="1:11" ht="57" customHeight="1">
      <c r="A21" s="1015" t="s">
        <v>1077</v>
      </c>
      <c r="B21" s="27" t="s">
        <v>466</v>
      </c>
      <c r="C21" s="1287">
        <v>2272</v>
      </c>
      <c r="D21" s="161">
        <v>290049</v>
      </c>
      <c r="E21" s="1039" t="s">
        <v>177</v>
      </c>
      <c r="F21" s="991" t="s">
        <v>19</v>
      </c>
      <c r="G21" s="1104" t="s">
        <v>892</v>
      </c>
    </row>
    <row r="22" spans="1:11" ht="39" customHeight="1">
      <c r="A22" s="1016"/>
      <c r="B22" s="48"/>
      <c r="C22" s="1288"/>
      <c r="D22" s="44" t="s">
        <v>888</v>
      </c>
      <c r="E22" s="1025"/>
      <c r="F22" s="992"/>
      <c r="G22" s="1068"/>
    </row>
    <row r="23" spans="1:11" ht="59.25" customHeight="1">
      <c r="A23" s="1136" t="s">
        <v>1078</v>
      </c>
      <c r="B23" s="1139" t="s">
        <v>471</v>
      </c>
      <c r="C23" s="1290">
        <v>2272</v>
      </c>
      <c r="D23" s="161">
        <v>288051</v>
      </c>
      <c r="E23" s="1039" t="s">
        <v>177</v>
      </c>
      <c r="F23" s="1039" t="s">
        <v>19</v>
      </c>
      <c r="G23" s="1061" t="s">
        <v>53</v>
      </c>
    </row>
    <row r="24" spans="1:11" ht="43.5" customHeight="1">
      <c r="A24" s="1137"/>
      <c r="B24" s="1140"/>
      <c r="C24" s="1291"/>
      <c r="D24" s="241" t="s">
        <v>889</v>
      </c>
      <c r="E24" s="1025"/>
      <c r="F24" s="1025"/>
      <c r="G24" s="1062"/>
      <c r="H24" s="9"/>
      <c r="J24" s="9"/>
    </row>
    <row r="25" spans="1:11" ht="48" hidden="1" customHeight="1">
      <c r="A25" s="1031" t="s">
        <v>472</v>
      </c>
      <c r="B25" s="233" t="s">
        <v>466</v>
      </c>
      <c r="C25" s="1258">
        <v>2272</v>
      </c>
      <c r="D25" s="235">
        <v>0</v>
      </c>
      <c r="E25" s="1260" t="s">
        <v>112</v>
      </c>
      <c r="F25" s="1260" t="s">
        <v>25</v>
      </c>
      <c r="G25" s="1276" t="s">
        <v>386</v>
      </c>
    </row>
    <row r="26" spans="1:11" ht="48" hidden="1" customHeight="1">
      <c r="A26" s="1032"/>
      <c r="B26" s="236"/>
      <c r="C26" s="1259"/>
      <c r="D26" s="238" t="s">
        <v>385</v>
      </c>
      <c r="E26" s="1048"/>
      <c r="F26" s="1048"/>
      <c r="G26" s="1277"/>
    </row>
    <row r="27" spans="1:11" ht="61.5" hidden="1" customHeight="1">
      <c r="A27" s="1015" t="s">
        <v>474</v>
      </c>
      <c r="B27" s="233" t="s">
        <v>473</v>
      </c>
      <c r="C27" s="1258">
        <v>2272</v>
      </c>
      <c r="D27" s="235">
        <v>0</v>
      </c>
      <c r="E27" s="1260" t="s">
        <v>56</v>
      </c>
      <c r="F27" s="1260" t="s">
        <v>25</v>
      </c>
      <c r="G27" s="1276" t="s">
        <v>387</v>
      </c>
    </row>
    <row r="28" spans="1:11" ht="51" hidden="1" customHeight="1">
      <c r="A28" s="1016"/>
      <c r="B28" s="239"/>
      <c r="C28" s="1259"/>
      <c r="D28" s="238" t="s">
        <v>388</v>
      </c>
      <c r="E28" s="1048"/>
      <c r="F28" s="1048"/>
      <c r="G28" s="1277"/>
    </row>
    <row r="29" spans="1:11" ht="29.25" customHeight="1">
      <c r="A29" s="341" t="s">
        <v>7</v>
      </c>
      <c r="B29" s="25"/>
      <c r="C29" s="25"/>
      <c r="D29" s="26">
        <f>D21+D23+D25+D27</f>
        <v>578100</v>
      </c>
      <c r="E29" s="25"/>
      <c r="F29" s="25"/>
      <c r="G29" s="342"/>
      <c r="H29" s="47"/>
    </row>
    <row r="30" spans="1:11" ht="41.25" hidden="1" customHeight="1">
      <c r="A30" s="1015" t="s">
        <v>494</v>
      </c>
      <c r="B30" s="13" t="s">
        <v>475</v>
      </c>
      <c r="C30" s="885">
        <v>2273</v>
      </c>
      <c r="D30" s="143">
        <v>0</v>
      </c>
      <c r="E30" s="876" t="s">
        <v>500</v>
      </c>
      <c r="F30" s="880" t="s">
        <v>491</v>
      </c>
      <c r="G30" s="1284" t="s">
        <v>620</v>
      </c>
      <c r="H30" s="47"/>
      <c r="K30" s="9"/>
    </row>
    <row r="31" spans="1:11" ht="57.75" hidden="1" customHeight="1">
      <c r="A31" s="1016"/>
      <c r="B31" s="14"/>
      <c r="C31" s="886"/>
      <c r="D31" s="44" t="s">
        <v>821</v>
      </c>
      <c r="E31" s="883"/>
      <c r="F31" s="884"/>
      <c r="G31" s="1285"/>
      <c r="H31" s="47"/>
      <c r="K31" s="9"/>
    </row>
    <row r="32" spans="1:11" ht="57.75" customHeight="1">
      <c r="A32" s="1031" t="s">
        <v>494</v>
      </c>
      <c r="B32" s="954" t="s">
        <v>475</v>
      </c>
      <c r="C32" s="973">
        <v>2273</v>
      </c>
      <c r="D32" s="955">
        <v>11730700</v>
      </c>
      <c r="E32" s="956" t="s">
        <v>500</v>
      </c>
      <c r="F32" s="957" t="s">
        <v>822</v>
      </c>
      <c r="G32" s="1033" t="s">
        <v>823</v>
      </c>
      <c r="H32" s="47"/>
      <c r="K32" s="9"/>
    </row>
    <row r="33" spans="1:12" ht="57.75" customHeight="1" thickBot="1">
      <c r="A33" s="1032"/>
      <c r="B33" s="958"/>
      <c r="C33" s="959"/>
      <c r="D33" s="238" t="s">
        <v>1075</v>
      </c>
      <c r="E33" s="958" t="s">
        <v>811</v>
      </c>
      <c r="F33" s="960"/>
      <c r="G33" s="1034"/>
      <c r="H33" s="47"/>
      <c r="K33" s="9"/>
      <c r="L33" s="9"/>
    </row>
    <row r="34" spans="1:12" ht="123" hidden="1" customHeight="1">
      <c r="A34" s="1046" t="s">
        <v>809</v>
      </c>
      <c r="B34" s="875" t="s">
        <v>810</v>
      </c>
      <c r="C34" s="886">
        <v>2273</v>
      </c>
      <c r="D34" s="141">
        <v>0</v>
      </c>
      <c r="E34" s="875" t="s">
        <v>803</v>
      </c>
      <c r="F34" s="881" t="s">
        <v>275</v>
      </c>
      <c r="G34" s="878" t="s">
        <v>820</v>
      </c>
      <c r="H34" s="47"/>
      <c r="K34" s="9"/>
    </row>
    <row r="35" spans="1:12" ht="60.75" hidden="1" customHeight="1" thickBot="1">
      <c r="A35" s="1138"/>
      <c r="B35" s="875"/>
      <c r="C35" s="886"/>
      <c r="D35" s="44" t="s">
        <v>812</v>
      </c>
      <c r="E35" s="23" t="s">
        <v>811</v>
      </c>
      <c r="F35" s="881"/>
      <c r="G35" s="878"/>
      <c r="H35" s="47"/>
      <c r="K35" s="9"/>
    </row>
    <row r="36" spans="1:12" ht="44.25" hidden="1" customHeight="1">
      <c r="A36" s="1250" t="s">
        <v>478</v>
      </c>
      <c r="B36" s="23"/>
      <c r="C36" s="886"/>
      <c r="D36" s="108">
        <v>0</v>
      </c>
      <c r="E36" s="875"/>
      <c r="F36" s="881"/>
      <c r="G36" s="878"/>
      <c r="H36" s="47"/>
      <c r="K36" s="9"/>
    </row>
    <row r="37" spans="1:12" ht="43.5" hidden="1" customHeight="1">
      <c r="A37" s="1016"/>
      <c r="B37" s="14"/>
      <c r="C37" s="887"/>
      <c r="D37" s="44" t="s">
        <v>410</v>
      </c>
      <c r="E37" s="875"/>
      <c r="F37" s="881"/>
      <c r="G37" s="878"/>
      <c r="H37" s="47"/>
      <c r="K37" s="9"/>
    </row>
    <row r="38" spans="1:12" ht="58.5" hidden="1" customHeight="1">
      <c r="A38" s="1015" t="s">
        <v>480</v>
      </c>
      <c r="B38" s="286" t="s">
        <v>479</v>
      </c>
      <c r="C38" s="332">
        <v>2273</v>
      </c>
      <c r="D38" s="141">
        <v>0</v>
      </c>
      <c r="E38" s="875"/>
      <c r="F38" s="881"/>
      <c r="G38" s="878"/>
      <c r="H38" s="47"/>
      <c r="K38" s="9"/>
    </row>
    <row r="39" spans="1:12" ht="42" hidden="1" customHeight="1" thickBot="1">
      <c r="A39" s="1280"/>
      <c r="B39" s="163"/>
      <c r="C39" s="246"/>
      <c r="D39" s="44" t="s">
        <v>411</v>
      </c>
      <c r="E39" s="877"/>
      <c r="F39" s="882"/>
      <c r="G39" s="879"/>
      <c r="H39" s="47"/>
      <c r="I39" s="9"/>
      <c r="J39" s="9"/>
      <c r="K39" s="9"/>
    </row>
    <row r="40" spans="1:12" ht="56.25" hidden="1" customHeight="1">
      <c r="A40" s="1281" t="s">
        <v>476</v>
      </c>
      <c r="B40" s="1253" t="s">
        <v>481</v>
      </c>
      <c r="C40" s="171">
        <v>2273</v>
      </c>
      <c r="D40" s="172">
        <v>0</v>
      </c>
      <c r="E40" s="1256" t="s">
        <v>81</v>
      </c>
      <c r="F40" s="168" t="s">
        <v>492</v>
      </c>
      <c r="G40" s="245" t="s">
        <v>53</v>
      </c>
      <c r="H40" s="47"/>
      <c r="K40" s="9"/>
    </row>
    <row r="41" spans="1:12" ht="38.25" hidden="1" customHeight="1">
      <c r="A41" s="1282"/>
      <c r="B41" s="1254"/>
      <c r="C41" s="170"/>
      <c r="D41" s="165" t="s">
        <v>412</v>
      </c>
      <c r="E41" s="1256"/>
      <c r="F41" s="167"/>
      <c r="G41" s="173" t="s">
        <v>366</v>
      </c>
      <c r="H41" s="47"/>
      <c r="K41" s="9"/>
    </row>
    <row r="42" spans="1:12" ht="54.75" hidden="1" customHeight="1">
      <c r="A42" s="1281" t="s">
        <v>477</v>
      </c>
      <c r="B42" s="1254"/>
      <c r="C42" s="169">
        <v>2273</v>
      </c>
      <c r="D42" s="166">
        <v>0</v>
      </c>
      <c r="E42" s="1256"/>
      <c r="F42" s="164" t="s">
        <v>492</v>
      </c>
      <c r="G42" s="194" t="s">
        <v>53</v>
      </c>
      <c r="H42" s="47"/>
      <c r="K42" s="9"/>
    </row>
    <row r="43" spans="1:12" ht="36.75" hidden="1" customHeight="1">
      <c r="A43" s="1283"/>
      <c r="B43" s="1254"/>
      <c r="C43" s="170"/>
      <c r="D43" s="165" t="s">
        <v>413</v>
      </c>
      <c r="E43" s="1256"/>
      <c r="F43" s="167"/>
      <c r="G43" s="173"/>
      <c r="H43" s="47"/>
      <c r="K43" s="9"/>
    </row>
    <row r="44" spans="1:12" ht="54" hidden="1" customHeight="1">
      <c r="A44" s="1283" t="s">
        <v>478</v>
      </c>
      <c r="B44" s="1254"/>
      <c r="C44" s="169"/>
      <c r="D44" s="166">
        <v>0</v>
      </c>
      <c r="E44" s="1256"/>
      <c r="F44" s="164" t="s">
        <v>25</v>
      </c>
      <c r="G44" s="194" t="s">
        <v>53</v>
      </c>
      <c r="H44" s="47"/>
      <c r="K44" s="9"/>
    </row>
    <row r="45" spans="1:12" ht="31.5" hidden="1" customHeight="1">
      <c r="A45" s="1282"/>
      <c r="B45" s="1254"/>
      <c r="C45" s="170">
        <v>2273</v>
      </c>
      <c r="D45" s="165" t="s">
        <v>414</v>
      </c>
      <c r="E45" s="1256"/>
      <c r="F45" s="167"/>
      <c r="G45" s="173"/>
      <c r="H45" s="47"/>
      <c r="K45" s="9"/>
    </row>
    <row r="46" spans="1:12" ht="65.25" hidden="1" customHeight="1">
      <c r="A46" s="1281" t="s">
        <v>480</v>
      </c>
      <c r="B46" s="1254"/>
      <c r="C46" s="171">
        <v>2273</v>
      </c>
      <c r="D46" s="172">
        <v>0</v>
      </c>
      <c r="E46" s="1256"/>
      <c r="F46" s="168" t="s">
        <v>25</v>
      </c>
      <c r="G46" s="194" t="s">
        <v>53</v>
      </c>
      <c r="H46" s="47"/>
      <c r="K46" s="9"/>
    </row>
    <row r="47" spans="1:12" ht="33" hidden="1" customHeight="1" thickBot="1">
      <c r="A47" s="1289"/>
      <c r="B47" s="1255"/>
      <c r="C47" s="174"/>
      <c r="D47" s="175" t="s">
        <v>415</v>
      </c>
      <c r="E47" s="1257"/>
      <c r="F47" s="176"/>
      <c r="G47" s="177"/>
      <c r="H47" s="47"/>
      <c r="K47" s="9"/>
    </row>
    <row r="48" spans="1:12" ht="54.75" hidden="1" customHeight="1">
      <c r="A48" s="1278" t="s">
        <v>483</v>
      </c>
      <c r="B48" s="1243" t="s">
        <v>482</v>
      </c>
      <c r="C48" s="461">
        <v>2273</v>
      </c>
      <c r="D48" s="211">
        <v>0</v>
      </c>
      <c r="E48" s="1246" t="s">
        <v>112</v>
      </c>
      <c r="F48" s="457" t="s">
        <v>27</v>
      </c>
      <c r="G48" s="462" t="s">
        <v>891</v>
      </c>
      <c r="H48" s="47"/>
      <c r="K48" s="9"/>
    </row>
    <row r="49" spans="1:11" ht="48" hidden="1" customHeight="1" thickBot="1">
      <c r="A49" s="1279"/>
      <c r="B49" s="1244"/>
      <c r="C49" s="458"/>
      <c r="D49" s="212" t="s">
        <v>622</v>
      </c>
      <c r="E49" s="992"/>
      <c r="F49" s="455"/>
      <c r="G49" s="465"/>
      <c r="H49" s="47"/>
      <c r="K49" s="9"/>
    </row>
    <row r="50" spans="1:11" ht="44.25" hidden="1" customHeight="1">
      <c r="A50" s="1261" t="s">
        <v>484</v>
      </c>
      <c r="B50" s="1244"/>
      <c r="C50" s="1274">
        <v>2273</v>
      </c>
      <c r="D50" s="213">
        <v>0</v>
      </c>
      <c r="E50" s="1246" t="s">
        <v>112</v>
      </c>
      <c r="F50" s="991" t="s">
        <v>25</v>
      </c>
      <c r="G50" s="1104" t="s">
        <v>53</v>
      </c>
      <c r="H50" s="47"/>
      <c r="K50" s="9"/>
    </row>
    <row r="51" spans="1:11" ht="35.25" hidden="1" customHeight="1" thickBot="1">
      <c r="A51" s="1262"/>
      <c r="B51" s="1244"/>
      <c r="C51" s="1275"/>
      <c r="D51" s="212" t="s">
        <v>407</v>
      </c>
      <c r="E51" s="992"/>
      <c r="F51" s="992"/>
      <c r="G51" s="1068"/>
      <c r="H51" s="47"/>
      <c r="K51" s="9"/>
    </row>
    <row r="52" spans="1:11" ht="38.25" hidden="1" customHeight="1">
      <c r="A52" s="1130" t="s">
        <v>485</v>
      </c>
      <c r="B52" s="1244"/>
      <c r="C52" s="458">
        <v>2273</v>
      </c>
      <c r="D52" s="214">
        <v>0</v>
      </c>
      <c r="E52" s="1246" t="s">
        <v>112</v>
      </c>
      <c r="F52" s="455" t="s">
        <v>25</v>
      </c>
      <c r="G52" s="456" t="s">
        <v>53</v>
      </c>
      <c r="H52" s="47"/>
      <c r="K52" s="9"/>
    </row>
    <row r="53" spans="1:11" ht="34.5" hidden="1" customHeight="1">
      <c r="A53" s="1131"/>
      <c r="B53" s="1244"/>
      <c r="C53" s="458"/>
      <c r="D53" s="44" t="s">
        <v>408</v>
      </c>
      <c r="E53" s="992"/>
      <c r="F53" s="455"/>
      <c r="G53" s="456"/>
      <c r="H53" s="47"/>
      <c r="K53" s="9"/>
    </row>
    <row r="54" spans="1:11" ht="25.5" hidden="1" customHeight="1">
      <c r="A54" s="1134" t="s">
        <v>391</v>
      </c>
      <c r="B54" s="1244"/>
      <c r="C54" s="458">
        <v>2273</v>
      </c>
      <c r="D54" s="162">
        <v>0</v>
      </c>
      <c r="E54" s="1065" t="s">
        <v>392</v>
      </c>
      <c r="F54" s="455" t="s">
        <v>25</v>
      </c>
      <c r="G54" s="456" t="s">
        <v>53</v>
      </c>
      <c r="H54" s="47"/>
      <c r="K54" s="9"/>
    </row>
    <row r="55" spans="1:11" ht="41.25" hidden="1" customHeight="1" thickBot="1">
      <c r="A55" s="1135"/>
      <c r="B55" s="1245"/>
      <c r="C55" s="463"/>
      <c r="D55" s="464" t="s">
        <v>394</v>
      </c>
      <c r="E55" s="1247"/>
      <c r="F55" s="459"/>
      <c r="G55" s="460"/>
      <c r="H55" s="47"/>
      <c r="K55" s="9"/>
    </row>
    <row r="56" spans="1:11" ht="19.5" thickBot="1">
      <c r="A56" s="180" t="s">
        <v>8</v>
      </c>
      <c r="B56" s="181"/>
      <c r="C56" s="182"/>
      <c r="D56" s="201">
        <f>D30+D34+D36+D38+D40+D42+D44+D46+D48+D50+D52+D32</f>
        <v>11730700</v>
      </c>
      <c r="E56" s="182"/>
      <c r="F56" s="182"/>
      <c r="G56" s="183"/>
      <c r="H56" s="47"/>
      <c r="K56" s="9"/>
    </row>
    <row r="57" spans="1:11" ht="43.5" hidden="1" customHeight="1">
      <c r="A57" s="1132" t="s">
        <v>514</v>
      </c>
      <c r="B57" s="200" t="s">
        <v>486</v>
      </c>
      <c r="C57" s="1238">
        <v>2274</v>
      </c>
      <c r="D57" s="203">
        <f>1242300-1242300</f>
        <v>0</v>
      </c>
      <c r="E57" s="1120" t="s">
        <v>506</v>
      </c>
      <c r="F57" s="1240" t="s">
        <v>116</v>
      </c>
      <c r="G57" s="1241" t="s">
        <v>818</v>
      </c>
    </row>
    <row r="58" spans="1:11" ht="58.5" hidden="1" customHeight="1">
      <c r="A58" s="1018"/>
      <c r="B58" s="28"/>
      <c r="C58" s="1239"/>
      <c r="D58" s="330" t="s">
        <v>819</v>
      </c>
      <c r="E58" s="1026"/>
      <c r="F58" s="1187"/>
      <c r="G58" s="1242"/>
    </row>
    <row r="59" spans="1:11" ht="32.25" hidden="1" customHeight="1" thickBot="1">
      <c r="A59" s="204" t="s">
        <v>55</v>
      </c>
      <c r="B59" s="191"/>
      <c r="C59" s="192"/>
      <c r="D59" s="205">
        <f>D57</f>
        <v>0</v>
      </c>
      <c r="E59" s="192"/>
      <c r="F59" s="192"/>
      <c r="G59" s="193"/>
      <c r="H59" s="47"/>
    </row>
    <row r="60" spans="1:11" ht="28.5" customHeight="1">
      <c r="A60" s="1132" t="s">
        <v>581</v>
      </c>
      <c r="B60" s="1235" t="s">
        <v>487</v>
      </c>
      <c r="C60" s="1248">
        <v>2275</v>
      </c>
      <c r="D60" s="69">
        <v>124900</v>
      </c>
      <c r="E60" s="1237" t="s">
        <v>505</v>
      </c>
      <c r="F60" s="1027" t="s">
        <v>19</v>
      </c>
      <c r="G60" s="1059" t="s">
        <v>53</v>
      </c>
      <c r="H60" s="47"/>
    </row>
    <row r="61" spans="1:11" ht="54.75" customHeight="1" thickBot="1">
      <c r="A61" s="1018"/>
      <c r="B61" s="1236"/>
      <c r="C61" s="1249"/>
      <c r="D61" s="39" t="s">
        <v>890</v>
      </c>
      <c r="E61" s="1113"/>
      <c r="F61" s="1028"/>
      <c r="G61" s="1060"/>
      <c r="H61" s="47"/>
    </row>
    <row r="62" spans="1:11" ht="27" hidden="1" customHeight="1">
      <c r="A62" s="1017" t="s">
        <v>501</v>
      </c>
      <c r="B62" s="1235" t="s">
        <v>515</v>
      </c>
      <c r="C62" s="68"/>
      <c r="D62" s="249">
        <v>0</v>
      </c>
      <c r="E62" s="1237" t="s">
        <v>505</v>
      </c>
      <c r="F62" s="1027" t="s">
        <v>116</v>
      </c>
      <c r="G62" s="1059" t="s">
        <v>802</v>
      </c>
      <c r="H62" s="47"/>
    </row>
    <row r="63" spans="1:11" ht="43.5" hidden="1" customHeight="1" thickBot="1">
      <c r="A63" s="1133"/>
      <c r="B63" s="1236"/>
      <c r="C63" s="70">
        <v>2275</v>
      </c>
      <c r="D63" s="39" t="s">
        <v>797</v>
      </c>
      <c r="E63" s="1113"/>
      <c r="F63" s="1028"/>
      <c r="G63" s="1060"/>
      <c r="H63" s="47"/>
    </row>
    <row r="64" spans="1:11" ht="19.5" thickBot="1">
      <c r="A64" s="185" t="s">
        <v>95</v>
      </c>
      <c r="B64" s="181"/>
      <c r="C64" s="182"/>
      <c r="D64" s="201">
        <f>D60+D62</f>
        <v>124900</v>
      </c>
      <c r="E64" s="182"/>
      <c r="F64" s="182"/>
      <c r="G64" s="202"/>
      <c r="H64" s="47"/>
      <c r="J64" s="9"/>
    </row>
    <row r="65" spans="1:8" ht="51.75" hidden="1" customHeight="1">
      <c r="A65" s="1138" t="s">
        <v>941</v>
      </c>
      <c r="B65" s="23" t="s">
        <v>18</v>
      </c>
      <c r="C65" s="1106">
        <v>2210</v>
      </c>
      <c r="D65" s="54">
        <v>0</v>
      </c>
      <c r="E65" s="1065" t="s">
        <v>857</v>
      </c>
      <c r="F65" s="1117" t="s">
        <v>27</v>
      </c>
      <c r="G65" s="1066" t="s">
        <v>53</v>
      </c>
    </row>
    <row r="66" spans="1:8" ht="42.75" hidden="1" customHeight="1">
      <c r="A66" s="1047"/>
      <c r="B66" s="14"/>
      <c r="C66" s="1030"/>
      <c r="D66" s="41" t="s">
        <v>252</v>
      </c>
      <c r="E66" s="992"/>
      <c r="F66" s="1082"/>
      <c r="G66" s="1006"/>
    </row>
    <row r="67" spans="1:8" ht="40.5" hidden="1" customHeight="1">
      <c r="A67" s="1046" t="s">
        <v>129</v>
      </c>
      <c r="B67" s="13" t="s">
        <v>79</v>
      </c>
      <c r="C67" s="1029">
        <v>2210</v>
      </c>
      <c r="D67" s="61">
        <v>0</v>
      </c>
      <c r="E67" s="1065" t="s">
        <v>11</v>
      </c>
      <c r="F67" s="1081" t="s">
        <v>25</v>
      </c>
      <c r="G67" s="1005" t="s">
        <v>58</v>
      </c>
    </row>
    <row r="68" spans="1:8" ht="36.75" hidden="1" customHeight="1">
      <c r="A68" s="1047"/>
      <c r="B68" s="14"/>
      <c r="C68" s="1030"/>
      <c r="D68" s="12" t="s">
        <v>253</v>
      </c>
      <c r="E68" s="992"/>
      <c r="F68" s="1082"/>
      <c r="G68" s="1006"/>
    </row>
    <row r="69" spans="1:8" ht="24.75" hidden="1" customHeight="1">
      <c r="A69" s="343" t="s">
        <v>128</v>
      </c>
      <c r="B69" s="13" t="s">
        <v>79</v>
      </c>
      <c r="C69" s="320">
        <v>2210</v>
      </c>
      <c r="D69" s="61">
        <v>0</v>
      </c>
      <c r="E69" s="1065" t="s">
        <v>11</v>
      </c>
      <c r="F69" s="1081" t="s">
        <v>27</v>
      </c>
      <c r="G69" s="1005" t="s">
        <v>58</v>
      </c>
    </row>
    <row r="70" spans="1:8" ht="30" hidden="1" customHeight="1">
      <c r="A70" s="343"/>
      <c r="B70" s="14"/>
      <c r="C70" s="320"/>
      <c r="D70" s="12" t="s">
        <v>254</v>
      </c>
      <c r="E70" s="992"/>
      <c r="F70" s="1082"/>
      <c r="G70" s="1006"/>
      <c r="H70" s="92"/>
    </row>
    <row r="71" spans="1:8" ht="30.75" hidden="1" customHeight="1">
      <c r="A71" s="1046" t="s">
        <v>122</v>
      </c>
      <c r="B71" s="58" t="s">
        <v>236</v>
      </c>
      <c r="C71" s="290">
        <v>2210</v>
      </c>
      <c r="D71" s="80">
        <v>0</v>
      </c>
      <c r="E71" s="1065" t="s">
        <v>11</v>
      </c>
      <c r="F71" s="1081" t="s">
        <v>25</v>
      </c>
      <c r="G71" s="1005" t="s">
        <v>53</v>
      </c>
    </row>
    <row r="72" spans="1:8" ht="37.5" hidden="1" customHeight="1">
      <c r="A72" s="1047"/>
      <c r="B72" s="14"/>
      <c r="C72" s="291"/>
      <c r="D72" s="20" t="s">
        <v>124</v>
      </c>
      <c r="E72" s="992"/>
      <c r="F72" s="1082"/>
      <c r="G72" s="1006"/>
    </row>
    <row r="73" spans="1:8" ht="25.5" customHeight="1">
      <c r="A73" s="1046" t="s">
        <v>940</v>
      </c>
      <c r="B73" s="63" t="s">
        <v>939</v>
      </c>
      <c r="C73" s="277">
        <v>2210</v>
      </c>
      <c r="D73" s="56">
        <v>169200</v>
      </c>
      <c r="E73" s="1081" t="s">
        <v>1039</v>
      </c>
      <c r="F73" s="292" t="s">
        <v>117</v>
      </c>
      <c r="G73" s="274" t="s">
        <v>53</v>
      </c>
      <c r="H73" s="92"/>
    </row>
    <row r="74" spans="1:8" ht="30.75" customHeight="1">
      <c r="A74" s="1047"/>
      <c r="B74" s="276"/>
      <c r="C74" s="278"/>
      <c r="D74" s="55" t="s">
        <v>1073</v>
      </c>
      <c r="E74" s="1082"/>
      <c r="F74" s="293"/>
      <c r="G74" s="275"/>
      <c r="H74" s="92"/>
    </row>
    <row r="75" spans="1:8" ht="25.5" customHeight="1">
      <c r="A75" s="1046" t="s">
        <v>925</v>
      </c>
      <c r="B75" s="63" t="s">
        <v>924</v>
      </c>
      <c r="C75" s="277">
        <v>2210</v>
      </c>
      <c r="D75" s="56">
        <v>168000</v>
      </c>
      <c r="E75" s="1081" t="s">
        <v>1039</v>
      </c>
      <c r="F75" s="292" t="s">
        <v>117</v>
      </c>
      <c r="G75" s="274" t="s">
        <v>53</v>
      </c>
      <c r="H75" s="92"/>
    </row>
    <row r="76" spans="1:8" ht="25.5" customHeight="1">
      <c r="A76" s="1047"/>
      <c r="B76" s="276"/>
      <c r="C76" s="278"/>
      <c r="D76" s="55" t="s">
        <v>928</v>
      </c>
      <c r="E76" s="1082"/>
      <c r="F76" s="293"/>
      <c r="G76" s="275"/>
      <c r="H76" s="92"/>
    </row>
    <row r="77" spans="1:8" ht="25.5" customHeight="1">
      <c r="A77" s="1046" t="s">
        <v>927</v>
      </c>
      <c r="B77" s="63" t="s">
        <v>926</v>
      </c>
      <c r="C77" s="277">
        <v>2210</v>
      </c>
      <c r="D77" s="56">
        <v>102600</v>
      </c>
      <c r="E77" s="1081" t="s">
        <v>1039</v>
      </c>
      <c r="F77" s="292" t="s">
        <v>117</v>
      </c>
      <c r="G77" s="274" t="s">
        <v>53</v>
      </c>
      <c r="H77" s="92"/>
    </row>
    <row r="78" spans="1:8" ht="29.25" customHeight="1">
      <c r="A78" s="1047"/>
      <c r="B78" s="276"/>
      <c r="C78" s="278"/>
      <c r="D78" s="55" t="s">
        <v>929</v>
      </c>
      <c r="E78" s="1082"/>
      <c r="F78" s="293"/>
      <c r="G78" s="275"/>
      <c r="H78" s="92"/>
    </row>
    <row r="79" spans="1:8" ht="25.5" customHeight="1">
      <c r="A79" s="1046" t="s">
        <v>920</v>
      </c>
      <c r="B79" s="63" t="s">
        <v>52</v>
      </c>
      <c r="C79" s="277">
        <v>2210</v>
      </c>
      <c r="D79" s="56">
        <v>350000</v>
      </c>
      <c r="E79" s="1081" t="s">
        <v>1039</v>
      </c>
      <c r="F79" s="292" t="s">
        <v>25</v>
      </c>
      <c r="G79" s="274" t="s">
        <v>53</v>
      </c>
      <c r="H79" s="92"/>
    </row>
    <row r="80" spans="1:8" ht="33.75" customHeight="1">
      <c r="A80" s="1047"/>
      <c r="B80" s="276"/>
      <c r="C80" s="278"/>
      <c r="D80" s="55" t="s">
        <v>1074</v>
      </c>
      <c r="E80" s="1082"/>
      <c r="F80" s="293"/>
      <c r="G80" s="275"/>
    </row>
    <row r="81" spans="1:11" ht="37.5" customHeight="1">
      <c r="A81" s="1046" t="s">
        <v>908</v>
      </c>
      <c r="B81" s="63" t="s">
        <v>175</v>
      </c>
      <c r="C81" s="277">
        <v>2210</v>
      </c>
      <c r="D81" s="80">
        <v>15000</v>
      </c>
      <c r="E81" s="1081" t="s">
        <v>1039</v>
      </c>
      <c r="F81" s="292" t="s">
        <v>25</v>
      </c>
      <c r="G81" s="274" t="s">
        <v>53</v>
      </c>
    </row>
    <row r="82" spans="1:11" ht="27" customHeight="1" thickBot="1">
      <c r="A82" s="1047"/>
      <c r="B82" s="276"/>
      <c r="C82" s="278"/>
      <c r="D82" s="55" t="s">
        <v>909</v>
      </c>
      <c r="E82" s="1082"/>
      <c r="F82" s="293"/>
      <c r="G82" s="275"/>
      <c r="H82" s="92"/>
    </row>
    <row r="83" spans="1:11" ht="58.5" customHeight="1">
      <c r="A83" s="1013" t="s">
        <v>903</v>
      </c>
      <c r="B83" s="453" t="s">
        <v>52</v>
      </c>
      <c r="C83" s="155">
        <v>2210</v>
      </c>
      <c r="D83" s="143">
        <v>573400</v>
      </c>
      <c r="E83" s="1120" t="s">
        <v>505</v>
      </c>
      <c r="F83" s="454" t="s">
        <v>116</v>
      </c>
      <c r="G83" s="451" t="s">
        <v>53</v>
      </c>
    </row>
    <row r="84" spans="1:11" ht="51" customHeight="1" thickBot="1">
      <c r="A84" s="1014"/>
      <c r="B84" s="872"/>
      <c r="C84" s="259"/>
      <c r="D84" s="110" t="s">
        <v>902</v>
      </c>
      <c r="E84" s="1026"/>
      <c r="F84" s="452"/>
      <c r="G84" s="349"/>
      <c r="H84" s="123"/>
    </row>
    <row r="85" spans="1:11" ht="56.25" customHeight="1">
      <c r="A85" s="1013" t="s">
        <v>906</v>
      </c>
      <c r="B85" s="91" t="s">
        <v>804</v>
      </c>
      <c r="C85" s="260">
        <v>2210</v>
      </c>
      <c r="D85" s="250">
        <v>18500</v>
      </c>
      <c r="E85" s="1120" t="s">
        <v>505</v>
      </c>
      <c r="F85" s="868" t="s">
        <v>117</v>
      </c>
      <c r="G85" s="871" t="s">
        <v>53</v>
      </c>
      <c r="H85" s="123"/>
      <c r="K85" s="9"/>
    </row>
    <row r="86" spans="1:11" ht="42" customHeight="1">
      <c r="A86" s="1014"/>
      <c r="B86" s="872"/>
      <c r="C86" s="259"/>
      <c r="D86" s="110" t="s">
        <v>899</v>
      </c>
      <c r="E86" s="1026"/>
      <c r="F86" s="869"/>
      <c r="G86" s="870"/>
      <c r="H86" s="123"/>
    </row>
    <row r="87" spans="1:11" ht="44.25" hidden="1" customHeight="1">
      <c r="A87" s="343"/>
      <c r="B87" s="91" t="s">
        <v>243</v>
      </c>
      <c r="C87" s="40">
        <v>2210</v>
      </c>
      <c r="D87" s="144">
        <v>0</v>
      </c>
      <c r="E87" s="1237" t="s">
        <v>505</v>
      </c>
      <c r="F87" s="300" t="s">
        <v>117</v>
      </c>
      <c r="G87" s="898" t="s">
        <v>53</v>
      </c>
      <c r="H87" s="123"/>
    </row>
    <row r="88" spans="1:11" ht="31.5" hidden="1" customHeight="1">
      <c r="A88" s="345"/>
      <c r="B88" s="22"/>
      <c r="C88" s="21"/>
      <c r="D88" s="110" t="s">
        <v>558</v>
      </c>
      <c r="E88" s="1113"/>
      <c r="F88" s="300"/>
      <c r="G88" s="346" t="s">
        <v>353</v>
      </c>
      <c r="H88" s="123" t="s">
        <v>181</v>
      </c>
    </row>
    <row r="89" spans="1:11" ht="27" customHeight="1">
      <c r="A89" s="1046" t="s">
        <v>946</v>
      </c>
      <c r="B89" s="13" t="s">
        <v>944</v>
      </c>
      <c r="C89" s="1029">
        <v>2210</v>
      </c>
      <c r="D89" s="80">
        <v>5900</v>
      </c>
      <c r="E89" s="991" t="s">
        <v>177</v>
      </c>
      <c r="F89" s="1081" t="s">
        <v>27</v>
      </c>
      <c r="G89" s="1005" t="s">
        <v>58</v>
      </c>
    </row>
    <row r="90" spans="1:11" ht="66.75" customHeight="1">
      <c r="A90" s="1047"/>
      <c r="B90" s="14"/>
      <c r="C90" s="1030"/>
      <c r="D90" s="158" t="s">
        <v>945</v>
      </c>
      <c r="E90" s="992"/>
      <c r="F90" s="1082"/>
      <c r="G90" s="1006"/>
    </row>
    <row r="91" spans="1:11" ht="45" hidden="1" customHeight="1">
      <c r="A91" s="347" t="s">
        <v>204</v>
      </c>
      <c r="B91" s="107" t="s">
        <v>203</v>
      </c>
      <c r="C91" s="329">
        <v>2210</v>
      </c>
      <c r="D91" s="108">
        <v>0</v>
      </c>
      <c r="E91" s="1039" t="s">
        <v>177</v>
      </c>
      <c r="F91" s="1039" t="s">
        <v>107</v>
      </c>
      <c r="G91" s="325" t="s">
        <v>53</v>
      </c>
    </row>
    <row r="92" spans="1:11" ht="45" hidden="1" customHeight="1">
      <c r="A92" s="348"/>
      <c r="B92" s="109"/>
      <c r="C92" s="280"/>
      <c r="D92" s="110" t="s">
        <v>210</v>
      </c>
      <c r="E92" s="1025"/>
      <c r="F92" s="1025"/>
      <c r="G92" s="349"/>
    </row>
    <row r="93" spans="1:11" ht="48.75" customHeight="1">
      <c r="A93" s="1046" t="s">
        <v>949</v>
      </c>
      <c r="B93" s="59" t="s">
        <v>947</v>
      </c>
      <c r="C93" s="991">
        <v>2210</v>
      </c>
      <c r="D93" s="80">
        <v>157200</v>
      </c>
      <c r="E93" s="1081" t="s">
        <v>1085</v>
      </c>
      <c r="F93" s="1081" t="s">
        <v>27</v>
      </c>
      <c r="G93" s="1104" t="s">
        <v>53</v>
      </c>
    </row>
    <row r="94" spans="1:11" ht="93" customHeight="1">
      <c r="A94" s="1047"/>
      <c r="B94" s="60"/>
      <c r="C94" s="992"/>
      <c r="D94" s="158" t="s">
        <v>948</v>
      </c>
      <c r="E94" s="1082"/>
      <c r="F94" s="1082"/>
      <c r="G94" s="1068"/>
      <c r="H94" s="92"/>
    </row>
    <row r="95" spans="1:11" ht="37.5" hidden="1" customHeight="1">
      <c r="A95" s="351" t="s">
        <v>294</v>
      </c>
      <c r="B95" s="62" t="s">
        <v>293</v>
      </c>
      <c r="C95" s="281"/>
      <c r="D95" s="333">
        <v>0</v>
      </c>
      <c r="E95" s="1081" t="s">
        <v>177</v>
      </c>
      <c r="F95" s="300" t="s">
        <v>107</v>
      </c>
      <c r="G95" s="1104" t="s">
        <v>53</v>
      </c>
      <c r="H95" s="92"/>
    </row>
    <row r="96" spans="1:11" ht="37.5" hidden="1" customHeight="1">
      <c r="A96" s="351"/>
      <c r="B96" s="111"/>
      <c r="C96" s="281"/>
      <c r="D96" s="110" t="s">
        <v>257</v>
      </c>
      <c r="E96" s="1082"/>
      <c r="F96" s="300"/>
      <c r="G96" s="1068"/>
      <c r="H96" s="92"/>
    </row>
    <row r="97" spans="1:8" ht="26.25" hidden="1" customHeight="1">
      <c r="A97" s="1122" t="s">
        <v>206</v>
      </c>
      <c r="B97" s="62" t="s">
        <v>84</v>
      </c>
      <c r="C97" s="1081">
        <v>2210</v>
      </c>
      <c r="D97" s="108">
        <f>97839-22093.39-9829.5-45000-7350.89-906-12659.22</f>
        <v>0</v>
      </c>
      <c r="E97" s="1081" t="s">
        <v>177</v>
      </c>
      <c r="F97" s="292" t="s">
        <v>223</v>
      </c>
      <c r="G97" s="274" t="s">
        <v>53</v>
      </c>
    </row>
    <row r="98" spans="1:8" ht="37.5" hidden="1" customHeight="1">
      <c r="A98" s="1123"/>
      <c r="B98" s="328"/>
      <c r="C98" s="1082"/>
      <c r="D98" s="110" t="s">
        <v>258</v>
      </c>
      <c r="E98" s="1082"/>
      <c r="F98" s="2"/>
      <c r="G98" s="346"/>
      <c r="H98" s="92"/>
    </row>
    <row r="99" spans="1:8" ht="28.5" hidden="1" customHeight="1">
      <c r="A99" s="1122" t="s">
        <v>555</v>
      </c>
      <c r="B99" s="62" t="s">
        <v>256</v>
      </c>
      <c r="C99" s="1081">
        <v>2210</v>
      </c>
      <c r="D99" s="108">
        <v>0</v>
      </c>
      <c r="E99" s="1081" t="s">
        <v>177</v>
      </c>
      <c r="F99" s="292" t="s">
        <v>223</v>
      </c>
      <c r="G99" s="274" t="s">
        <v>53</v>
      </c>
      <c r="H99" s="92"/>
    </row>
    <row r="100" spans="1:8" ht="37.5" hidden="1" customHeight="1">
      <c r="A100" s="1123"/>
      <c r="B100" s="328"/>
      <c r="C100" s="1082"/>
      <c r="D100" s="110" t="s">
        <v>556</v>
      </c>
      <c r="E100" s="1082"/>
      <c r="F100" s="2"/>
      <c r="G100" s="346"/>
      <c r="H100" s="92"/>
    </row>
    <row r="101" spans="1:8" ht="37.5" hidden="1" customHeight="1">
      <c r="A101" s="1122" t="s">
        <v>233</v>
      </c>
      <c r="B101" s="62" t="s">
        <v>208</v>
      </c>
      <c r="C101" s="1081">
        <v>2210</v>
      </c>
      <c r="D101" s="108">
        <v>0</v>
      </c>
      <c r="E101" s="1081" t="s">
        <v>177</v>
      </c>
      <c r="F101" s="292" t="s">
        <v>223</v>
      </c>
      <c r="G101" s="274" t="s">
        <v>53</v>
      </c>
      <c r="H101" s="92"/>
    </row>
    <row r="102" spans="1:8" ht="37.5" hidden="1" customHeight="1">
      <c r="A102" s="1123"/>
      <c r="B102" s="328"/>
      <c r="C102" s="1082"/>
      <c r="D102" s="110" t="s">
        <v>232</v>
      </c>
      <c r="E102" s="1082"/>
      <c r="F102" s="2"/>
      <c r="G102" s="346"/>
      <c r="H102" s="92"/>
    </row>
    <row r="103" spans="1:8" ht="37.5" hidden="1" customHeight="1">
      <c r="A103" s="352" t="s">
        <v>226</v>
      </c>
      <c r="B103" s="122" t="s">
        <v>227</v>
      </c>
      <c r="C103" s="292">
        <v>2210</v>
      </c>
      <c r="D103" s="108">
        <v>0</v>
      </c>
      <c r="E103" s="1081" t="s">
        <v>177</v>
      </c>
      <c r="F103" s="292" t="s">
        <v>223</v>
      </c>
      <c r="G103" s="274" t="s">
        <v>53</v>
      </c>
      <c r="H103" s="92"/>
    </row>
    <row r="104" spans="1:8" ht="25.5" hidden="1" customHeight="1">
      <c r="A104" s="353"/>
      <c r="B104" s="328"/>
      <c r="C104" s="293"/>
      <c r="D104" s="110" t="s">
        <v>228</v>
      </c>
      <c r="E104" s="1082"/>
      <c r="F104" s="2"/>
      <c r="G104" s="346"/>
      <c r="H104" s="92"/>
    </row>
    <row r="105" spans="1:8" ht="37.5" hidden="1" customHeight="1">
      <c r="A105" s="347" t="s">
        <v>205</v>
      </c>
      <c r="B105" s="107" t="s">
        <v>201</v>
      </c>
      <c r="C105" s="329">
        <v>2210</v>
      </c>
      <c r="D105" s="121">
        <v>0</v>
      </c>
      <c r="E105" s="1204" t="s">
        <v>177</v>
      </c>
      <c r="F105" s="1204" t="s">
        <v>107</v>
      </c>
      <c r="G105" s="354" t="s">
        <v>53</v>
      </c>
    </row>
    <row r="106" spans="1:8" ht="37.5" hidden="1" customHeight="1">
      <c r="A106" s="355"/>
      <c r="B106" s="306"/>
      <c r="C106" s="280"/>
      <c r="D106" s="110" t="s">
        <v>202</v>
      </c>
      <c r="E106" s="1025"/>
      <c r="F106" s="1025"/>
      <c r="G106" s="349"/>
      <c r="H106" s="92"/>
    </row>
    <row r="107" spans="1:8" ht="37.5" hidden="1" customHeight="1">
      <c r="A107" s="1122" t="s">
        <v>209</v>
      </c>
      <c r="B107" s="62" t="s">
        <v>208</v>
      </c>
      <c r="C107" s="1081">
        <v>2210</v>
      </c>
      <c r="D107" s="108">
        <v>0</v>
      </c>
      <c r="E107" s="1081" t="s">
        <v>177</v>
      </c>
      <c r="F107" s="292" t="s">
        <v>107</v>
      </c>
      <c r="G107" s="274" t="s">
        <v>53</v>
      </c>
      <c r="H107" s="92"/>
    </row>
    <row r="108" spans="1:8" ht="37.5" hidden="1" customHeight="1">
      <c r="A108" s="1123"/>
      <c r="B108" s="328"/>
      <c r="C108" s="1082"/>
      <c r="D108" s="127" t="s">
        <v>207</v>
      </c>
      <c r="E108" s="1082"/>
      <c r="F108" s="2"/>
      <c r="G108" s="346"/>
      <c r="H108" s="92" t="s">
        <v>181</v>
      </c>
    </row>
    <row r="109" spans="1:8" ht="27.75" hidden="1" customHeight="1">
      <c r="A109" s="1046" t="s">
        <v>910</v>
      </c>
      <c r="B109" s="63" t="s">
        <v>85</v>
      </c>
      <c r="C109" s="292">
        <v>2210</v>
      </c>
      <c r="D109" s="80">
        <v>0</v>
      </c>
      <c r="E109" s="1081" t="s">
        <v>112</v>
      </c>
      <c r="F109" s="292" t="s">
        <v>25</v>
      </c>
      <c r="G109" s="1005" t="s">
        <v>53</v>
      </c>
    </row>
    <row r="110" spans="1:8" ht="37.5" hidden="1" customHeight="1">
      <c r="A110" s="1047"/>
      <c r="B110" s="32"/>
      <c r="C110" s="64"/>
      <c r="D110" s="158" t="s">
        <v>259</v>
      </c>
      <c r="E110" s="1082"/>
      <c r="F110" s="2"/>
      <c r="G110" s="1006"/>
    </row>
    <row r="111" spans="1:8" ht="37.5" hidden="1" customHeight="1">
      <c r="A111" s="1046" t="s">
        <v>805</v>
      </c>
      <c r="B111" s="65" t="s">
        <v>87</v>
      </c>
      <c r="C111" s="1081">
        <v>2210</v>
      </c>
      <c r="D111" s="161">
        <v>0</v>
      </c>
      <c r="E111" s="1081" t="s">
        <v>803</v>
      </c>
      <c r="F111" s="1081" t="s">
        <v>244</v>
      </c>
      <c r="G111" s="274" t="s">
        <v>53</v>
      </c>
    </row>
    <row r="112" spans="1:8" ht="37.5" hidden="1" customHeight="1">
      <c r="A112" s="1229"/>
      <c r="B112" s="328"/>
      <c r="C112" s="1082"/>
      <c r="D112" s="150" t="s">
        <v>815</v>
      </c>
      <c r="E112" s="1082"/>
      <c r="F112" s="1082"/>
      <c r="G112" s="312"/>
    </row>
    <row r="113" spans="1:7" ht="37.5" hidden="1" customHeight="1">
      <c r="A113" s="356" t="s">
        <v>88</v>
      </c>
      <c r="B113" s="66" t="s">
        <v>89</v>
      </c>
      <c r="C113" s="300">
        <v>2210</v>
      </c>
      <c r="D113" s="80">
        <f>73600-73600</f>
        <v>0</v>
      </c>
      <c r="E113" s="1081" t="s">
        <v>803</v>
      </c>
      <c r="F113" s="300" t="s">
        <v>25</v>
      </c>
      <c r="G113" s="274" t="s">
        <v>53</v>
      </c>
    </row>
    <row r="114" spans="1:7" ht="37.5" hidden="1" customHeight="1">
      <c r="A114" s="345"/>
      <c r="B114" s="22"/>
      <c r="C114" s="300"/>
      <c r="D114" s="110" t="s">
        <v>90</v>
      </c>
      <c r="E114" s="1082"/>
      <c r="F114" s="300"/>
      <c r="G114" s="312"/>
    </row>
    <row r="115" spans="1:7" ht="54.75" customHeight="1">
      <c r="A115" s="1122" t="s">
        <v>1079</v>
      </c>
      <c r="B115" s="66" t="s">
        <v>905</v>
      </c>
      <c r="C115" s="152">
        <v>2210</v>
      </c>
      <c r="D115" s="250">
        <v>296400</v>
      </c>
      <c r="E115" s="1081" t="s">
        <v>1066</v>
      </c>
      <c r="F115" s="292" t="s">
        <v>19</v>
      </c>
      <c r="G115" s="274" t="s">
        <v>53</v>
      </c>
    </row>
    <row r="116" spans="1:7" ht="45" customHeight="1" thickBot="1">
      <c r="A116" s="1230"/>
      <c r="B116" s="86"/>
      <c r="C116" s="153"/>
      <c r="D116" s="110" t="s">
        <v>907</v>
      </c>
      <c r="E116" s="1082"/>
      <c r="F116" s="293"/>
      <c r="G116" s="311"/>
    </row>
    <row r="117" spans="1:7" ht="37.5" hidden="1" customHeight="1">
      <c r="A117" s="352" t="s">
        <v>142</v>
      </c>
      <c r="B117" s="66" t="s">
        <v>141</v>
      </c>
      <c r="C117" s="152">
        <v>2210</v>
      </c>
      <c r="D117" s="249">
        <v>0</v>
      </c>
      <c r="E117" s="1081" t="s">
        <v>112</v>
      </c>
      <c r="F117" s="292" t="s">
        <v>116</v>
      </c>
      <c r="G117" s="274" t="s">
        <v>53</v>
      </c>
    </row>
    <row r="118" spans="1:7" ht="37.5" hidden="1" customHeight="1">
      <c r="A118" s="357"/>
      <c r="B118" s="86"/>
      <c r="C118" s="153"/>
      <c r="D118" s="110" t="s">
        <v>261</v>
      </c>
      <c r="E118" s="1082"/>
      <c r="F118" s="293"/>
      <c r="G118" s="358"/>
    </row>
    <row r="119" spans="1:7" ht="39" hidden="1" customHeight="1">
      <c r="A119" s="1136" t="s">
        <v>495</v>
      </c>
      <c r="B119" s="1139" t="s">
        <v>393</v>
      </c>
      <c r="C119" s="1037">
        <v>2210</v>
      </c>
      <c r="D119" s="250">
        <v>0</v>
      </c>
      <c r="E119" s="1039" t="s">
        <v>177</v>
      </c>
      <c r="F119" s="1039" t="s">
        <v>116</v>
      </c>
      <c r="G119" s="1061" t="s">
        <v>53</v>
      </c>
    </row>
    <row r="120" spans="1:7" ht="28.5" hidden="1" customHeight="1">
      <c r="A120" s="1137"/>
      <c r="B120" s="1140"/>
      <c r="C120" s="1038"/>
      <c r="D120" s="251" t="s">
        <v>496</v>
      </c>
      <c r="E120" s="1025"/>
      <c r="F120" s="1025"/>
      <c r="G120" s="1062"/>
    </row>
    <row r="121" spans="1:7" ht="24.75" hidden="1" customHeight="1">
      <c r="A121" s="1013" t="s">
        <v>91</v>
      </c>
      <c r="B121" s="81" t="s">
        <v>92</v>
      </c>
      <c r="C121" s="252">
        <v>2210</v>
      </c>
      <c r="D121" s="80">
        <v>0</v>
      </c>
      <c r="E121" s="1039" t="s">
        <v>112</v>
      </c>
      <c r="F121" s="1039" t="s">
        <v>25</v>
      </c>
      <c r="G121" s="1061" t="s">
        <v>93</v>
      </c>
    </row>
    <row r="122" spans="1:7" ht="37.5" hidden="1" customHeight="1">
      <c r="A122" s="1014"/>
      <c r="B122" s="253"/>
      <c r="C122" s="254"/>
      <c r="D122" s="158" t="s">
        <v>262</v>
      </c>
      <c r="E122" s="1025"/>
      <c r="F122" s="1025"/>
      <c r="G122" s="1062"/>
    </row>
    <row r="123" spans="1:7" ht="37.5" hidden="1" customHeight="1">
      <c r="A123" s="1013" t="s">
        <v>123</v>
      </c>
      <c r="B123" s="81" t="s">
        <v>94</v>
      </c>
      <c r="C123" s="1037">
        <v>2210</v>
      </c>
      <c r="D123" s="80">
        <v>0</v>
      </c>
      <c r="E123" s="1039" t="s">
        <v>264</v>
      </c>
      <c r="F123" s="1039" t="s">
        <v>25</v>
      </c>
      <c r="G123" s="1061" t="s">
        <v>58</v>
      </c>
    </row>
    <row r="124" spans="1:7" ht="29.25" hidden="1" customHeight="1" thickBot="1">
      <c r="A124" s="1014"/>
      <c r="B124" s="253"/>
      <c r="C124" s="1038"/>
      <c r="D124" s="158" t="s">
        <v>263</v>
      </c>
      <c r="E124" s="1025"/>
      <c r="F124" s="1025"/>
      <c r="G124" s="1062"/>
    </row>
    <row r="125" spans="1:7" ht="29.25" customHeight="1">
      <c r="A125" s="1013" t="s">
        <v>780</v>
      </c>
      <c r="B125" s="255" t="s">
        <v>917</v>
      </c>
      <c r="C125" s="252">
        <v>2210</v>
      </c>
      <c r="D125" s="143">
        <v>79000</v>
      </c>
      <c r="E125" s="1120" t="s">
        <v>1081</v>
      </c>
      <c r="F125" s="1039" t="s">
        <v>106</v>
      </c>
      <c r="G125" s="1061" t="s">
        <v>58</v>
      </c>
    </row>
    <row r="126" spans="1:7" ht="63" customHeight="1" thickBot="1">
      <c r="A126" s="1014"/>
      <c r="B126" s="256"/>
      <c r="C126" s="254"/>
      <c r="D126" s="110" t="s">
        <v>904</v>
      </c>
      <c r="E126" s="1026"/>
      <c r="F126" s="1025"/>
      <c r="G126" s="1062"/>
    </row>
    <row r="127" spans="1:7" ht="63" customHeight="1">
      <c r="A127" s="1013" t="s">
        <v>915</v>
      </c>
      <c r="B127" s="255" t="s">
        <v>917</v>
      </c>
      <c r="C127" s="971">
        <v>2210</v>
      </c>
      <c r="D127" s="143">
        <v>152000</v>
      </c>
      <c r="E127" s="1120" t="s">
        <v>505</v>
      </c>
      <c r="F127" s="1039" t="s">
        <v>106</v>
      </c>
      <c r="G127" s="1061" t="s">
        <v>58</v>
      </c>
    </row>
    <row r="128" spans="1:7" ht="42.75" customHeight="1" thickBot="1">
      <c r="A128" s="1014"/>
      <c r="B128" s="256"/>
      <c r="C128" s="986"/>
      <c r="D128" s="110" t="s">
        <v>916</v>
      </c>
      <c r="E128" s="1026"/>
      <c r="F128" s="1025"/>
      <c r="G128" s="1062"/>
    </row>
    <row r="129" spans="1:7" ht="29.25" customHeight="1">
      <c r="A129" s="441" t="s">
        <v>918</v>
      </c>
      <c r="B129" s="255" t="s">
        <v>85</v>
      </c>
      <c r="C129" s="155">
        <v>2210</v>
      </c>
      <c r="D129" s="143">
        <v>1417500</v>
      </c>
      <c r="E129" s="1120" t="s">
        <v>1081</v>
      </c>
      <c r="F129" s="1039" t="s">
        <v>27</v>
      </c>
      <c r="G129" s="1005" t="s">
        <v>58</v>
      </c>
    </row>
    <row r="130" spans="1:7" ht="52.5" customHeight="1" thickBot="1">
      <c r="A130" s="441"/>
      <c r="B130" s="442"/>
      <c r="C130" s="987"/>
      <c r="D130" s="110" t="s">
        <v>919</v>
      </c>
      <c r="E130" s="1026"/>
      <c r="F130" s="1025"/>
      <c r="G130" s="1006"/>
    </row>
    <row r="131" spans="1:7" ht="63" hidden="1" customHeight="1">
      <c r="A131" s="1124" t="s">
        <v>553</v>
      </c>
      <c r="B131" s="1035" t="s">
        <v>554</v>
      </c>
      <c r="C131" s="1037">
        <v>2210</v>
      </c>
      <c r="D131" s="143">
        <v>0</v>
      </c>
      <c r="E131" s="1039" t="s">
        <v>177</v>
      </c>
      <c r="F131" s="1039" t="s">
        <v>117</v>
      </c>
      <c r="G131" s="1114" t="s">
        <v>830</v>
      </c>
    </row>
    <row r="132" spans="1:7" ht="63" hidden="1" customHeight="1" thickBot="1">
      <c r="A132" s="1125"/>
      <c r="B132" s="1036"/>
      <c r="C132" s="1038"/>
      <c r="D132" s="124" t="s">
        <v>552</v>
      </c>
      <c r="E132" s="1025"/>
      <c r="F132" s="1025"/>
      <c r="G132" s="1115"/>
    </row>
    <row r="133" spans="1:7" ht="26.25" customHeight="1">
      <c r="A133" s="1124" t="s">
        <v>1080</v>
      </c>
      <c r="B133" s="1035" t="s">
        <v>896</v>
      </c>
      <c r="C133" s="1037">
        <v>2210</v>
      </c>
      <c r="D133" s="143">
        <v>48000</v>
      </c>
      <c r="E133" s="1120" t="s">
        <v>1081</v>
      </c>
      <c r="F133" s="1039" t="s">
        <v>106</v>
      </c>
      <c r="G133" s="1114" t="s">
        <v>898</v>
      </c>
    </row>
    <row r="134" spans="1:7" ht="63" customHeight="1" thickBot="1">
      <c r="A134" s="1125"/>
      <c r="B134" s="1036"/>
      <c r="C134" s="1038"/>
      <c r="D134" s="124" t="s">
        <v>814</v>
      </c>
      <c r="E134" s="1026"/>
      <c r="F134" s="1025"/>
      <c r="G134" s="1115"/>
    </row>
    <row r="135" spans="1:7" ht="44.25" hidden="1" customHeight="1">
      <c r="A135" s="359" t="s">
        <v>570</v>
      </c>
      <c r="B135" s="255" t="s">
        <v>517</v>
      </c>
      <c r="C135" s="971">
        <v>2210</v>
      </c>
      <c r="D135" s="143">
        <v>0</v>
      </c>
      <c r="E135" s="1120" t="s">
        <v>505</v>
      </c>
      <c r="F135" s="1039" t="s">
        <v>27</v>
      </c>
      <c r="G135" s="1061" t="s">
        <v>897</v>
      </c>
    </row>
    <row r="136" spans="1:7" ht="54.75" hidden="1" customHeight="1" thickBot="1">
      <c r="A136" s="360"/>
      <c r="B136" s="253"/>
      <c r="C136" s="986"/>
      <c r="D136" s="110" t="s">
        <v>813</v>
      </c>
      <c r="E136" s="1026"/>
      <c r="F136" s="1025"/>
      <c r="G136" s="1062"/>
    </row>
    <row r="137" spans="1:7" ht="29.25" customHeight="1">
      <c r="A137" s="1126" t="s">
        <v>930</v>
      </c>
      <c r="B137" s="255" t="s">
        <v>931</v>
      </c>
      <c r="C137" s="971">
        <v>2210</v>
      </c>
      <c r="D137" s="143">
        <v>1411600</v>
      </c>
      <c r="E137" s="1120" t="s">
        <v>1081</v>
      </c>
      <c r="F137" s="1039" t="s">
        <v>27</v>
      </c>
      <c r="G137" s="1061" t="s">
        <v>58</v>
      </c>
    </row>
    <row r="138" spans="1:7" ht="104.25" customHeight="1" thickBot="1">
      <c r="A138" s="1127"/>
      <c r="B138" s="253"/>
      <c r="C138" s="986"/>
      <c r="D138" s="110" t="s">
        <v>932</v>
      </c>
      <c r="E138" s="1026"/>
      <c r="F138" s="1025"/>
      <c r="G138" s="1062"/>
    </row>
    <row r="139" spans="1:7" ht="49.5" customHeight="1">
      <c r="A139" s="361" t="s">
        <v>934</v>
      </c>
      <c r="B139" s="255" t="s">
        <v>933</v>
      </c>
      <c r="C139" s="971">
        <v>2210</v>
      </c>
      <c r="D139" s="143">
        <v>91900</v>
      </c>
      <c r="E139" s="1120" t="s">
        <v>1081</v>
      </c>
      <c r="F139" s="1039" t="s">
        <v>117</v>
      </c>
      <c r="G139" s="1061" t="s">
        <v>362</v>
      </c>
    </row>
    <row r="140" spans="1:7" ht="49.5" customHeight="1" thickBot="1">
      <c r="A140" s="360"/>
      <c r="B140" s="258"/>
      <c r="C140" s="254"/>
      <c r="D140" s="110" t="s">
        <v>935</v>
      </c>
      <c r="E140" s="1026"/>
      <c r="F140" s="1025"/>
      <c r="G140" s="1062"/>
    </row>
    <row r="141" spans="1:7" ht="49.5" hidden="1" customHeight="1">
      <c r="A141" s="361" t="s">
        <v>851</v>
      </c>
      <c r="B141" s="255" t="s">
        <v>330</v>
      </c>
      <c r="C141" s="252">
        <v>2210</v>
      </c>
      <c r="D141" s="143">
        <v>0</v>
      </c>
      <c r="E141" s="1120" t="s">
        <v>505</v>
      </c>
      <c r="F141" s="1039" t="s">
        <v>275</v>
      </c>
      <c r="G141" s="1061" t="s">
        <v>363</v>
      </c>
    </row>
    <row r="142" spans="1:7" ht="49.5" hidden="1" customHeight="1">
      <c r="A142" s="360"/>
      <c r="B142" s="258"/>
      <c r="C142" s="259"/>
      <c r="D142" s="110" t="s">
        <v>344</v>
      </c>
      <c r="E142" s="1026"/>
      <c r="F142" s="1025"/>
      <c r="G142" s="1062"/>
    </row>
    <row r="143" spans="1:7" ht="49.5" customHeight="1">
      <c r="A143" s="361" t="s">
        <v>936</v>
      </c>
      <c r="B143" s="255" t="s">
        <v>937</v>
      </c>
      <c r="C143" s="252">
        <v>2210</v>
      </c>
      <c r="D143" s="143">
        <v>52700</v>
      </c>
      <c r="E143" s="1120" t="s">
        <v>1081</v>
      </c>
      <c r="F143" s="1039" t="s">
        <v>25</v>
      </c>
      <c r="G143" s="1061" t="s">
        <v>362</v>
      </c>
    </row>
    <row r="144" spans="1:7" ht="49.5" customHeight="1">
      <c r="A144" s="360"/>
      <c r="B144" s="258"/>
      <c r="C144" s="259"/>
      <c r="D144" s="110" t="s">
        <v>938</v>
      </c>
      <c r="E144" s="1026"/>
      <c r="F144" s="1025"/>
      <c r="G144" s="1062"/>
    </row>
    <row r="145" spans="1:9" ht="49.5" hidden="1" customHeight="1">
      <c r="A145" s="361" t="s">
        <v>327</v>
      </c>
      <c r="B145" s="255" t="s">
        <v>328</v>
      </c>
      <c r="C145" s="252">
        <v>2210</v>
      </c>
      <c r="D145" s="148">
        <f>50000-500-2490-47010</f>
        <v>0</v>
      </c>
      <c r="E145" s="1121" t="s">
        <v>196</v>
      </c>
      <c r="F145" s="1039" t="s">
        <v>275</v>
      </c>
      <c r="G145" s="362" t="s">
        <v>353</v>
      </c>
    </row>
    <row r="146" spans="1:9" ht="16.5" hidden="1" customHeight="1">
      <c r="A146" s="360"/>
      <c r="B146" s="258"/>
      <c r="C146" s="259"/>
      <c r="D146" s="110" t="s">
        <v>354</v>
      </c>
      <c r="E146" s="1121"/>
      <c r="F146" s="1025"/>
      <c r="G146" s="363"/>
    </row>
    <row r="147" spans="1:9" ht="49.5" hidden="1" customHeight="1">
      <c r="A147" s="364" t="s">
        <v>355</v>
      </c>
      <c r="B147" s="298" t="s">
        <v>242</v>
      </c>
      <c r="C147" s="260">
        <v>2210</v>
      </c>
      <c r="D147" s="143">
        <v>0</v>
      </c>
      <c r="E147" s="1121" t="s">
        <v>196</v>
      </c>
      <c r="F147" s="329" t="s">
        <v>338</v>
      </c>
      <c r="G147" s="1061" t="s">
        <v>362</v>
      </c>
    </row>
    <row r="148" spans="1:9" ht="49.5" hidden="1" customHeight="1">
      <c r="A148" s="364"/>
      <c r="B148" s="261"/>
      <c r="C148" s="260"/>
      <c r="D148" s="110" t="s">
        <v>335</v>
      </c>
      <c r="E148" s="1121"/>
      <c r="F148" s="329"/>
      <c r="G148" s="1062"/>
    </row>
    <row r="149" spans="1:9" ht="49.5" hidden="1" customHeight="1">
      <c r="A149" s="361" t="s">
        <v>360</v>
      </c>
      <c r="B149" s="326" t="s">
        <v>361</v>
      </c>
      <c r="C149" s="252">
        <v>2210</v>
      </c>
      <c r="D149" s="143">
        <v>0</v>
      </c>
      <c r="E149" s="1121" t="s">
        <v>264</v>
      </c>
      <c r="F149" s="279" t="s">
        <v>338</v>
      </c>
      <c r="G149" s="1061" t="s">
        <v>362</v>
      </c>
    </row>
    <row r="150" spans="1:9" ht="49.5" hidden="1" customHeight="1">
      <c r="A150" s="360"/>
      <c r="B150" s="258"/>
      <c r="C150" s="254"/>
      <c r="D150" s="110" t="s">
        <v>335</v>
      </c>
      <c r="E150" s="1121"/>
      <c r="F150" s="280"/>
      <c r="G150" s="1062"/>
    </row>
    <row r="151" spans="1:9" ht="49.5" hidden="1" customHeight="1">
      <c r="A151" s="365"/>
      <c r="B151" s="262"/>
      <c r="C151" s="263"/>
      <c r="D151" s="148">
        <v>0</v>
      </c>
      <c r="E151" s="1121" t="s">
        <v>196</v>
      </c>
      <c r="F151" s="264" t="s">
        <v>275</v>
      </c>
      <c r="G151" s="1225" t="s">
        <v>317</v>
      </c>
    </row>
    <row r="152" spans="1:9" ht="49.5" hidden="1" customHeight="1">
      <c r="A152" s="366"/>
      <c r="B152" s="265"/>
      <c r="C152" s="266"/>
      <c r="D152" s="110" t="s">
        <v>319</v>
      </c>
      <c r="E152" s="1121"/>
      <c r="F152" s="267"/>
      <c r="G152" s="1226"/>
    </row>
    <row r="153" spans="1:9" ht="33" customHeight="1">
      <c r="A153" s="1128" t="s">
        <v>894</v>
      </c>
      <c r="B153" s="1035" t="s">
        <v>836</v>
      </c>
      <c r="C153" s="155">
        <v>2210</v>
      </c>
      <c r="D153" s="142">
        <v>873400</v>
      </c>
      <c r="E153" s="1026" t="s">
        <v>1081</v>
      </c>
      <c r="F153" s="454" t="s">
        <v>106</v>
      </c>
      <c r="G153" s="1227" t="s">
        <v>53</v>
      </c>
    </row>
    <row r="154" spans="1:9" ht="42" customHeight="1">
      <c r="A154" s="1129"/>
      <c r="B154" s="1036"/>
      <c r="C154" s="986"/>
      <c r="D154" s="110" t="s">
        <v>895</v>
      </c>
      <c r="E154" s="1026"/>
      <c r="F154" s="452"/>
      <c r="G154" s="1228"/>
    </row>
    <row r="155" spans="1:9" ht="39" customHeight="1">
      <c r="A155" s="1046" t="s">
        <v>900</v>
      </c>
      <c r="B155" s="922" t="s">
        <v>852</v>
      </c>
      <c r="C155" s="972">
        <v>2210</v>
      </c>
      <c r="D155" s="921">
        <v>28500</v>
      </c>
      <c r="E155" s="1113" t="s">
        <v>1084</v>
      </c>
      <c r="F155" s="912" t="s">
        <v>116</v>
      </c>
      <c r="G155" s="1067" t="s">
        <v>866</v>
      </c>
    </row>
    <row r="156" spans="1:9" ht="48.75" customHeight="1">
      <c r="A156" s="1047"/>
      <c r="B156" s="922"/>
      <c r="C156" s="29"/>
      <c r="D156" s="131" t="s">
        <v>901</v>
      </c>
      <c r="E156" s="1113"/>
      <c r="F156" s="911"/>
      <c r="G156" s="1068"/>
    </row>
    <row r="157" spans="1:9" ht="49.5" hidden="1" customHeight="1">
      <c r="A157" s="1046" t="s">
        <v>851</v>
      </c>
      <c r="B157" s="59" t="s">
        <v>849</v>
      </c>
      <c r="C157" s="914">
        <v>2210</v>
      </c>
      <c r="D157" s="923">
        <v>0</v>
      </c>
      <c r="E157" s="1113" t="s">
        <v>505</v>
      </c>
      <c r="F157" s="912" t="s">
        <v>116</v>
      </c>
      <c r="G157" s="1104" t="s">
        <v>866</v>
      </c>
      <c r="I157" s="9"/>
    </row>
    <row r="158" spans="1:9" ht="32.25" hidden="1" customHeight="1">
      <c r="A158" s="1047"/>
      <c r="B158" s="136"/>
      <c r="C158" s="29"/>
      <c r="D158" s="131" t="s">
        <v>850</v>
      </c>
      <c r="E158" s="1113"/>
      <c r="F158" s="911"/>
      <c r="G158" s="1068"/>
    </row>
    <row r="159" spans="1:9" ht="49.5" hidden="1" customHeight="1">
      <c r="A159" s="1013" t="s">
        <v>831</v>
      </c>
      <c r="B159" s="1035" t="s">
        <v>832</v>
      </c>
      <c r="C159" s="260">
        <v>2210</v>
      </c>
      <c r="D159" s="142">
        <v>0</v>
      </c>
      <c r="E159" s="1026" t="s">
        <v>505</v>
      </c>
      <c r="F159" s="899" t="s">
        <v>338</v>
      </c>
      <c r="G159" s="1112" t="s">
        <v>833</v>
      </c>
    </row>
    <row r="160" spans="1:9" ht="49.5" hidden="1" customHeight="1">
      <c r="A160" s="1014"/>
      <c r="B160" s="1036"/>
      <c r="C160" s="254"/>
      <c r="D160" s="110" t="s">
        <v>834</v>
      </c>
      <c r="E160" s="1026"/>
      <c r="F160" s="897"/>
      <c r="G160" s="1062"/>
    </row>
    <row r="161" spans="1:9" ht="49.5" customHeight="1">
      <c r="A161" s="1013" t="s">
        <v>779</v>
      </c>
      <c r="B161" s="255" t="s">
        <v>778</v>
      </c>
      <c r="C161" s="971">
        <v>2210</v>
      </c>
      <c r="D161" s="80">
        <v>160000</v>
      </c>
      <c r="E161" s="1026" t="s">
        <v>1081</v>
      </c>
      <c r="F161" s="279" t="s">
        <v>117</v>
      </c>
      <c r="G161" s="1061" t="s">
        <v>362</v>
      </c>
    </row>
    <row r="162" spans="1:9" ht="49.5" customHeight="1">
      <c r="A162" s="1014"/>
      <c r="B162" s="258"/>
      <c r="C162" s="986"/>
      <c r="D162" s="110" t="s">
        <v>911</v>
      </c>
      <c r="E162" s="1026"/>
      <c r="F162" s="280"/>
      <c r="G162" s="1062"/>
    </row>
    <row r="163" spans="1:9" ht="49.5" hidden="1" customHeight="1">
      <c r="A163" s="1128" t="s">
        <v>313</v>
      </c>
      <c r="B163" s="261" t="s">
        <v>314</v>
      </c>
      <c r="C163" s="155">
        <v>2210</v>
      </c>
      <c r="D163" s="144">
        <v>0</v>
      </c>
      <c r="E163" s="327" t="s">
        <v>177</v>
      </c>
      <c r="F163" s="329" t="s">
        <v>275</v>
      </c>
      <c r="G163" s="1112" t="s">
        <v>363</v>
      </c>
    </row>
    <row r="164" spans="1:9" ht="49.5" hidden="1" customHeight="1">
      <c r="A164" s="1014"/>
      <c r="B164" s="261"/>
      <c r="C164" s="987"/>
      <c r="D164" s="110" t="s">
        <v>295</v>
      </c>
      <c r="E164" s="327"/>
      <c r="F164" s="329"/>
      <c r="G164" s="1062"/>
    </row>
    <row r="165" spans="1:9" ht="29.25" customHeight="1">
      <c r="A165" s="1124" t="s">
        <v>922</v>
      </c>
      <c r="B165" s="255" t="s">
        <v>921</v>
      </c>
      <c r="C165" s="971">
        <v>2210</v>
      </c>
      <c r="D165" s="143">
        <v>6000</v>
      </c>
      <c r="E165" s="1026" t="s">
        <v>1082</v>
      </c>
      <c r="F165" s="1039" t="s">
        <v>27</v>
      </c>
      <c r="G165" s="1061" t="s">
        <v>362</v>
      </c>
    </row>
    <row r="166" spans="1:9" ht="48" customHeight="1">
      <c r="A166" s="1125"/>
      <c r="B166" s="253"/>
      <c r="C166" s="986"/>
      <c r="D166" s="110" t="s">
        <v>923</v>
      </c>
      <c r="E166" s="1026"/>
      <c r="F166" s="1025"/>
      <c r="G166" s="1062"/>
    </row>
    <row r="167" spans="1:9" ht="48" hidden="1" customHeight="1">
      <c r="A167" s="367" t="s">
        <v>320</v>
      </c>
      <c r="B167" s="255" t="s">
        <v>324</v>
      </c>
      <c r="C167" s="260">
        <v>2210</v>
      </c>
      <c r="D167" s="143">
        <v>0</v>
      </c>
      <c r="E167" s="1026" t="s">
        <v>177</v>
      </c>
      <c r="F167" s="329" t="s">
        <v>275</v>
      </c>
      <c r="G167" s="1061" t="s">
        <v>362</v>
      </c>
    </row>
    <row r="168" spans="1:9" ht="48" hidden="1" customHeight="1">
      <c r="A168" s="364"/>
      <c r="B168" s="154"/>
      <c r="C168" s="268"/>
      <c r="D168" s="110" t="s">
        <v>346</v>
      </c>
      <c r="E168" s="1026"/>
      <c r="F168" s="329"/>
      <c r="G168" s="1062"/>
    </row>
    <row r="169" spans="1:9" ht="44.25" hidden="1" customHeight="1">
      <c r="A169" s="1124" t="s">
        <v>808</v>
      </c>
      <c r="B169" s="1035" t="s">
        <v>511</v>
      </c>
      <c r="C169" s="1037">
        <v>2210</v>
      </c>
      <c r="D169" s="143">
        <v>0</v>
      </c>
      <c r="E169" s="1026" t="s">
        <v>505</v>
      </c>
      <c r="F169" s="1039" t="s">
        <v>244</v>
      </c>
      <c r="G169" s="1114" t="s">
        <v>53</v>
      </c>
    </row>
    <row r="170" spans="1:9" ht="39.75" hidden="1" customHeight="1">
      <c r="A170" s="1125"/>
      <c r="B170" s="1036"/>
      <c r="C170" s="1038"/>
      <c r="D170" s="124" t="s">
        <v>835</v>
      </c>
      <c r="E170" s="1026"/>
      <c r="F170" s="1025"/>
      <c r="G170" s="1115"/>
    </row>
    <row r="171" spans="1:9" ht="48" customHeight="1">
      <c r="A171" s="1136" t="s">
        <v>816</v>
      </c>
      <c r="B171" s="1139" t="s">
        <v>510</v>
      </c>
      <c r="C171" s="895">
        <v>2210</v>
      </c>
      <c r="D171" s="179">
        <v>1497000</v>
      </c>
      <c r="E171" s="1025" t="s">
        <v>1081</v>
      </c>
      <c r="F171" s="899" t="s">
        <v>116</v>
      </c>
      <c r="G171" s="1114" t="s">
        <v>868</v>
      </c>
    </row>
    <row r="172" spans="1:9" ht="57" customHeight="1">
      <c r="A172" s="1137"/>
      <c r="B172" s="1140"/>
      <c r="C172" s="896"/>
      <c r="D172" s="127" t="s">
        <v>914</v>
      </c>
      <c r="E172" s="1026"/>
      <c r="F172" s="897"/>
      <c r="G172" s="1115"/>
    </row>
    <row r="173" spans="1:9" ht="57" customHeight="1">
      <c r="A173" s="1013" t="s">
        <v>854</v>
      </c>
      <c r="B173" s="947" t="s">
        <v>855</v>
      </c>
      <c r="C173" s="930" t="s">
        <v>856</v>
      </c>
      <c r="D173" s="132">
        <v>2063200</v>
      </c>
      <c r="E173" s="1039" t="s">
        <v>1083</v>
      </c>
      <c r="F173" s="1039" t="s">
        <v>27</v>
      </c>
      <c r="G173" s="945" t="s">
        <v>58</v>
      </c>
    </row>
    <row r="174" spans="1:9" ht="42" customHeight="1" thickBot="1">
      <c r="A174" s="1014"/>
      <c r="B174" s="929"/>
      <c r="C174" s="864"/>
      <c r="D174" s="961" t="s">
        <v>942</v>
      </c>
      <c r="E174" s="1025"/>
      <c r="F174" s="1025"/>
      <c r="G174" s="946"/>
    </row>
    <row r="175" spans="1:9" ht="57" hidden="1" customHeight="1">
      <c r="A175" s="1146" t="s">
        <v>859</v>
      </c>
      <c r="B175" s="933" t="s">
        <v>860</v>
      </c>
      <c r="C175" s="934">
        <v>2210</v>
      </c>
      <c r="D175" s="931">
        <v>0</v>
      </c>
      <c r="E175" s="1049" t="s">
        <v>861</v>
      </c>
      <c r="F175" s="935" t="s">
        <v>492</v>
      </c>
      <c r="G175" s="924" t="s">
        <v>869</v>
      </c>
    </row>
    <row r="176" spans="1:9" ht="57" hidden="1" customHeight="1" thickBot="1">
      <c r="A176" s="1147"/>
      <c r="B176" s="936"/>
      <c r="C176" s="937"/>
      <c r="D176" s="932" t="s">
        <v>862</v>
      </c>
      <c r="E176" s="1155"/>
      <c r="F176" s="938"/>
      <c r="G176" s="925" t="s">
        <v>858</v>
      </c>
      <c r="I176" s="939">
        <f>D173+D175</f>
        <v>2063200</v>
      </c>
    </row>
    <row r="177" spans="1:7" ht="51" customHeight="1">
      <c r="A177" s="368" t="s">
        <v>912</v>
      </c>
      <c r="B177" s="894" t="s">
        <v>777</v>
      </c>
      <c r="C177" s="155">
        <v>2210</v>
      </c>
      <c r="D177" s="179">
        <v>191000</v>
      </c>
      <c r="E177" s="1025" t="s">
        <v>1086</v>
      </c>
      <c r="F177" s="899" t="s">
        <v>27</v>
      </c>
      <c r="G177" s="1114" t="s">
        <v>943</v>
      </c>
    </row>
    <row r="178" spans="1:7" ht="42" customHeight="1">
      <c r="A178" s="369"/>
      <c r="B178" s="443"/>
      <c r="C178" s="896"/>
      <c r="D178" s="110" t="s">
        <v>913</v>
      </c>
      <c r="E178" s="1026"/>
      <c r="F178" s="897"/>
      <c r="G178" s="1115"/>
    </row>
    <row r="179" spans="1:7" ht="35.25" customHeight="1">
      <c r="A179" s="1136" t="s">
        <v>1087</v>
      </c>
      <c r="B179" s="1077" t="s">
        <v>1088</v>
      </c>
      <c r="C179" s="1037">
        <v>2210</v>
      </c>
      <c r="D179" s="179">
        <v>72000</v>
      </c>
      <c r="E179" s="1039" t="s">
        <v>1081</v>
      </c>
      <c r="F179" s="1039" t="s">
        <v>116</v>
      </c>
      <c r="G179" s="1114" t="s">
        <v>830</v>
      </c>
    </row>
    <row r="180" spans="1:7" ht="33.75" customHeight="1" thickBot="1">
      <c r="A180" s="1137"/>
      <c r="B180" s="1078"/>
      <c r="C180" s="1038"/>
      <c r="D180" s="150" t="s">
        <v>550</v>
      </c>
      <c r="E180" s="1025"/>
      <c r="F180" s="1025"/>
      <c r="G180" s="1115"/>
    </row>
    <row r="181" spans="1:7" ht="48" hidden="1" customHeight="1">
      <c r="A181" s="1148" t="s">
        <v>417</v>
      </c>
      <c r="B181" s="1144" t="s">
        <v>396</v>
      </c>
      <c r="C181" s="1156">
        <v>2210</v>
      </c>
      <c r="D181" s="962"/>
      <c r="E181" s="1224" t="s">
        <v>392</v>
      </c>
      <c r="F181" s="1156" t="s">
        <v>116</v>
      </c>
      <c r="G181" s="1222" t="s">
        <v>364</v>
      </c>
    </row>
    <row r="182" spans="1:7" ht="35.25" hidden="1" customHeight="1" thickBot="1">
      <c r="A182" s="1149"/>
      <c r="B182" s="1145"/>
      <c r="C182" s="1157"/>
      <c r="D182" s="963" t="s">
        <v>395</v>
      </c>
      <c r="E182" s="1157"/>
      <c r="F182" s="1157"/>
      <c r="G182" s="1223"/>
    </row>
    <row r="183" spans="1:7" ht="48" hidden="1" customHeight="1">
      <c r="A183" s="370" t="s">
        <v>306</v>
      </c>
      <c r="B183" s="62" t="s">
        <v>296</v>
      </c>
      <c r="C183" s="331">
        <v>2210</v>
      </c>
      <c r="D183" s="143">
        <v>0</v>
      </c>
      <c r="E183" s="304" t="s">
        <v>177</v>
      </c>
      <c r="F183" s="292" t="s">
        <v>275</v>
      </c>
      <c r="G183" s="1219" t="s">
        <v>53</v>
      </c>
    </row>
    <row r="184" spans="1:7" ht="48" hidden="1" customHeight="1">
      <c r="A184" s="350"/>
      <c r="B184" s="139"/>
      <c r="C184" s="29"/>
      <c r="D184" s="131" t="s">
        <v>298</v>
      </c>
      <c r="E184" s="305"/>
      <c r="F184" s="293"/>
      <c r="G184" s="1220"/>
    </row>
    <row r="185" spans="1:7" ht="48" hidden="1" customHeight="1">
      <c r="A185" s="370" t="s">
        <v>291</v>
      </c>
      <c r="B185" s="59" t="s">
        <v>290</v>
      </c>
      <c r="C185" s="331">
        <v>2210</v>
      </c>
      <c r="D185" s="143">
        <v>0</v>
      </c>
      <c r="E185" s="304" t="s">
        <v>300</v>
      </c>
      <c r="F185" s="292" t="s">
        <v>275</v>
      </c>
      <c r="G185" s="1219" t="s">
        <v>53</v>
      </c>
    </row>
    <row r="186" spans="1:7" ht="48" hidden="1" customHeight="1">
      <c r="A186" s="350"/>
      <c r="B186" s="139"/>
      <c r="C186" s="29"/>
      <c r="D186" s="131" t="s">
        <v>299</v>
      </c>
      <c r="E186" s="305"/>
      <c r="F186" s="293"/>
      <c r="G186" s="1220"/>
    </row>
    <row r="187" spans="1:7" ht="48" hidden="1" customHeight="1">
      <c r="A187" s="370" t="s">
        <v>304</v>
      </c>
      <c r="B187" s="59" t="s">
        <v>292</v>
      </c>
      <c r="C187" s="331">
        <v>2210</v>
      </c>
      <c r="D187" s="151">
        <v>0</v>
      </c>
      <c r="E187" s="1081" t="s">
        <v>177</v>
      </c>
      <c r="F187" s="292" t="s">
        <v>275</v>
      </c>
      <c r="G187" s="1219" t="s">
        <v>364</v>
      </c>
    </row>
    <row r="188" spans="1:7" ht="48" hidden="1" customHeight="1">
      <c r="A188" s="350"/>
      <c r="B188" s="139"/>
      <c r="C188" s="29"/>
      <c r="D188" s="131" t="s">
        <v>347</v>
      </c>
      <c r="E188" s="1082"/>
      <c r="F188" s="293"/>
      <c r="G188" s="1220"/>
    </row>
    <row r="189" spans="1:7" ht="48" hidden="1" customHeight="1">
      <c r="A189" s="351" t="s">
        <v>308</v>
      </c>
      <c r="B189" s="136" t="s">
        <v>307</v>
      </c>
      <c r="C189" s="332">
        <v>2210</v>
      </c>
      <c r="D189" s="142">
        <v>0</v>
      </c>
      <c r="E189" s="1081" t="s">
        <v>177</v>
      </c>
      <c r="F189" s="300" t="s">
        <v>275</v>
      </c>
      <c r="G189" s="1221" t="s">
        <v>364</v>
      </c>
    </row>
    <row r="190" spans="1:7" ht="48" hidden="1" customHeight="1">
      <c r="A190" s="350"/>
      <c r="B190" s="139"/>
      <c r="C190" s="29"/>
      <c r="D190" s="131" t="s">
        <v>309</v>
      </c>
      <c r="E190" s="1082"/>
      <c r="F190" s="293"/>
      <c r="G190" s="1220"/>
    </row>
    <row r="191" spans="1:7" ht="48" hidden="1" customHeight="1">
      <c r="A191" s="371"/>
      <c r="B191" s="59"/>
      <c r="C191" s="138"/>
      <c r="D191" s="140">
        <v>0</v>
      </c>
      <c r="E191" s="1081" t="s">
        <v>177</v>
      </c>
      <c r="F191" s="292" t="s">
        <v>275</v>
      </c>
      <c r="G191" s="1219" t="s">
        <v>289</v>
      </c>
    </row>
    <row r="192" spans="1:7" ht="48" hidden="1" customHeight="1">
      <c r="A192" s="350"/>
      <c r="B192" s="139"/>
      <c r="C192" s="29"/>
      <c r="D192" s="131" t="s">
        <v>279</v>
      </c>
      <c r="E192" s="1082"/>
      <c r="F192" s="293"/>
      <c r="G192" s="1220"/>
    </row>
    <row r="193" spans="1:12" ht="35.25" hidden="1" customHeight="1">
      <c r="A193" s="351" t="s">
        <v>302</v>
      </c>
      <c r="B193" s="136" t="s">
        <v>305</v>
      </c>
      <c r="C193" s="332">
        <v>2210</v>
      </c>
      <c r="D193" s="142">
        <v>0</v>
      </c>
      <c r="E193" s="1081" t="s">
        <v>177</v>
      </c>
      <c r="F193" s="300" t="s">
        <v>275</v>
      </c>
      <c r="G193" s="1221" t="s">
        <v>364</v>
      </c>
    </row>
    <row r="194" spans="1:12" ht="48" hidden="1" customHeight="1">
      <c r="A194" s="351"/>
      <c r="B194" s="136"/>
      <c r="C194" s="137"/>
      <c r="D194" s="131" t="s">
        <v>310</v>
      </c>
      <c r="E194" s="1082"/>
      <c r="F194" s="300"/>
      <c r="G194" s="1220"/>
    </row>
    <row r="195" spans="1:12" ht="29.25" hidden="1" customHeight="1">
      <c r="A195" s="344"/>
      <c r="B195" s="59"/>
      <c r="C195" s="331"/>
      <c r="D195" s="141"/>
      <c r="E195" s="1182"/>
      <c r="F195" s="1081"/>
      <c r="G195" s="1104"/>
      <c r="J195" s="1217"/>
    </row>
    <row r="196" spans="1:12" ht="54.75" hidden="1" customHeight="1">
      <c r="A196" s="350"/>
      <c r="B196" s="14"/>
      <c r="C196" s="29"/>
      <c r="D196" s="131"/>
      <c r="E196" s="1183"/>
      <c r="F196" s="1082"/>
      <c r="G196" s="1068"/>
      <c r="J196" s="1218"/>
    </row>
    <row r="197" spans="1:12" ht="48.75" hidden="1" customHeight="1">
      <c r="A197" s="995" t="s">
        <v>135</v>
      </c>
      <c r="B197" s="1035" t="s">
        <v>136</v>
      </c>
      <c r="C197" s="1003">
        <v>2210</v>
      </c>
      <c r="D197" s="130">
        <v>0</v>
      </c>
      <c r="E197" s="1081" t="s">
        <v>118</v>
      </c>
      <c r="F197" s="1161" t="s">
        <v>107</v>
      </c>
      <c r="G197" s="274"/>
    </row>
    <row r="198" spans="1:12" ht="48" hidden="1" customHeight="1" thickBot="1">
      <c r="A198" s="1150"/>
      <c r="B198" s="1141"/>
      <c r="C198" s="1116"/>
      <c r="D198" s="206" t="s">
        <v>268</v>
      </c>
      <c r="E198" s="1117"/>
      <c r="F198" s="1079"/>
      <c r="G198" s="324"/>
    </row>
    <row r="199" spans="1:12" ht="29.25" customHeight="1" thickBot="1">
      <c r="A199" s="185" t="s">
        <v>10</v>
      </c>
      <c r="B199" s="186"/>
      <c r="C199" s="187"/>
      <c r="D199" s="209">
        <f>D73+D75+D77+D79+D81+D83+D85+D89+D93+D115+D125+D127+D129+D133+D137+D139+D143+D153+D155+D161+D165+D171+D173+D177+D179</f>
        <v>10000000</v>
      </c>
      <c r="E199" s="188"/>
      <c r="F199" s="188"/>
      <c r="G199" s="189"/>
      <c r="H199" s="93"/>
      <c r="I199" s="47"/>
      <c r="J199" s="112"/>
      <c r="K199" s="85"/>
      <c r="L199" s="85"/>
    </row>
    <row r="200" spans="1:12" ht="39" hidden="1" customHeight="1">
      <c r="A200" s="1009" t="s">
        <v>48</v>
      </c>
      <c r="B200" s="17" t="s">
        <v>14</v>
      </c>
      <c r="C200" s="207">
        <v>2240</v>
      </c>
      <c r="D200" s="208">
        <v>0</v>
      </c>
      <c r="E200" s="294" t="s">
        <v>11</v>
      </c>
      <c r="F200" s="281" t="s">
        <v>19</v>
      </c>
      <c r="G200" s="311" t="s">
        <v>9</v>
      </c>
    </row>
    <row r="201" spans="1:12" ht="62.25" hidden="1" customHeight="1">
      <c r="A201" s="1010"/>
      <c r="B201" s="11"/>
      <c r="C201" s="196"/>
      <c r="D201" s="12" t="s">
        <v>21</v>
      </c>
      <c r="E201" s="295"/>
      <c r="F201" s="273"/>
      <c r="G201" s="312"/>
    </row>
    <row r="202" spans="1:12" ht="49.5" hidden="1" customHeight="1">
      <c r="A202" s="372" t="s">
        <v>46</v>
      </c>
      <c r="B202" s="10" t="s">
        <v>14</v>
      </c>
      <c r="C202" s="195">
        <v>2240</v>
      </c>
      <c r="D202" s="18">
        <v>0</v>
      </c>
      <c r="E202" s="294" t="s">
        <v>11</v>
      </c>
      <c r="F202" s="281" t="s">
        <v>19</v>
      </c>
      <c r="G202" s="314" t="s">
        <v>9</v>
      </c>
    </row>
    <row r="203" spans="1:12" ht="53.25" hidden="1" customHeight="1">
      <c r="A203" s="372" t="s">
        <v>47</v>
      </c>
      <c r="B203" s="11"/>
      <c r="C203" s="197"/>
      <c r="D203" s="12" t="s">
        <v>20</v>
      </c>
      <c r="E203" s="294"/>
      <c r="F203" s="281"/>
      <c r="G203" s="373"/>
    </row>
    <row r="204" spans="1:12" ht="42" hidden="1" customHeight="1">
      <c r="A204" s="374" t="s">
        <v>22</v>
      </c>
      <c r="B204" s="10" t="s">
        <v>17</v>
      </c>
      <c r="C204" s="993">
        <v>2240</v>
      </c>
      <c r="D204" s="18">
        <v>0</v>
      </c>
      <c r="E204" s="1101" t="s">
        <v>11</v>
      </c>
      <c r="F204" s="1027" t="s">
        <v>19</v>
      </c>
      <c r="G204" s="1059" t="s">
        <v>9</v>
      </c>
    </row>
    <row r="205" spans="1:12" ht="49.5" hidden="1" customHeight="1">
      <c r="A205" s="375"/>
      <c r="B205" s="11"/>
      <c r="C205" s="994"/>
      <c r="D205" s="3" t="s">
        <v>16</v>
      </c>
      <c r="E205" s="1070"/>
      <c r="F205" s="1028"/>
      <c r="G205" s="1060"/>
    </row>
    <row r="206" spans="1:12" ht="49.5" hidden="1" customHeight="1">
      <c r="A206" s="1136" t="s">
        <v>495</v>
      </c>
      <c r="B206" s="1139" t="s">
        <v>393</v>
      </c>
      <c r="C206" s="1037">
        <v>2240</v>
      </c>
      <c r="D206" s="249">
        <v>0</v>
      </c>
      <c r="E206" s="1039" t="s">
        <v>177</v>
      </c>
      <c r="F206" s="1039" t="s">
        <v>116</v>
      </c>
      <c r="G206" s="1061" t="s">
        <v>53</v>
      </c>
    </row>
    <row r="207" spans="1:12" ht="49.5" hidden="1" customHeight="1">
      <c r="A207" s="1137"/>
      <c r="B207" s="1140"/>
      <c r="C207" s="1038"/>
      <c r="D207" s="251" t="s">
        <v>542</v>
      </c>
      <c r="E207" s="1025"/>
      <c r="F207" s="1025"/>
      <c r="G207" s="1062"/>
    </row>
    <row r="208" spans="1:12" ht="36" hidden="1" customHeight="1">
      <c r="A208" s="1013" t="s">
        <v>524</v>
      </c>
      <c r="B208" s="81" t="s">
        <v>523</v>
      </c>
      <c r="C208" s="1037">
        <v>2240</v>
      </c>
      <c r="D208" s="80">
        <v>0</v>
      </c>
      <c r="E208" s="1039" t="s">
        <v>177</v>
      </c>
      <c r="F208" s="1039" t="s">
        <v>338</v>
      </c>
      <c r="G208" s="1061" t="s">
        <v>59</v>
      </c>
    </row>
    <row r="209" spans="1:12" ht="44.25" hidden="1" customHeight="1">
      <c r="A209" s="1014"/>
      <c r="B209" s="253"/>
      <c r="C209" s="1038"/>
      <c r="D209" s="100" t="s">
        <v>525</v>
      </c>
      <c r="E209" s="1025"/>
      <c r="F209" s="1025"/>
      <c r="G209" s="1062"/>
      <c r="H209" s="92"/>
      <c r="L209" s="9"/>
    </row>
    <row r="210" spans="1:12" ht="42" hidden="1" customHeight="1">
      <c r="A210" s="376" t="s">
        <v>220</v>
      </c>
      <c r="B210" s="10" t="s">
        <v>219</v>
      </c>
      <c r="C210" s="283">
        <v>2240</v>
      </c>
      <c r="D210" s="116">
        <v>0</v>
      </c>
      <c r="E210" s="1027" t="s">
        <v>196</v>
      </c>
      <c r="F210" s="991" t="s">
        <v>107</v>
      </c>
      <c r="G210" s="1005" t="s">
        <v>59</v>
      </c>
    </row>
    <row r="211" spans="1:12" ht="28.5" hidden="1" customHeight="1">
      <c r="A211" s="377"/>
      <c r="B211" s="11"/>
      <c r="C211" s="284"/>
      <c r="D211" s="41" t="s">
        <v>212</v>
      </c>
      <c r="E211" s="1028"/>
      <c r="F211" s="992"/>
      <c r="G211" s="1006"/>
      <c r="H211" s="92"/>
    </row>
    <row r="212" spans="1:12" ht="28.5" hidden="1" customHeight="1">
      <c r="A212" s="378" t="s">
        <v>222</v>
      </c>
      <c r="B212" s="1094" t="s">
        <v>221</v>
      </c>
      <c r="C212" s="299">
        <v>2240</v>
      </c>
      <c r="D212" s="117">
        <v>0</v>
      </c>
      <c r="E212" s="1027" t="s">
        <v>196</v>
      </c>
      <c r="F212" s="281" t="s">
        <v>223</v>
      </c>
      <c r="G212" s="1005" t="s">
        <v>53</v>
      </c>
      <c r="H212" s="92"/>
    </row>
    <row r="213" spans="1:12" ht="28.5" hidden="1" customHeight="1">
      <c r="A213" s="378"/>
      <c r="B213" s="1090"/>
      <c r="C213" s="299"/>
      <c r="D213" s="41" t="s">
        <v>224</v>
      </c>
      <c r="E213" s="1028"/>
      <c r="F213" s="281"/>
      <c r="G213" s="1006"/>
      <c r="H213" s="92"/>
    </row>
    <row r="214" spans="1:12" ht="96.75" customHeight="1">
      <c r="A214" s="995" t="s">
        <v>567</v>
      </c>
      <c r="B214" s="10" t="s">
        <v>419</v>
      </c>
      <c r="C214" s="283">
        <v>2240</v>
      </c>
      <c r="D214" s="80">
        <f>8400000-580000</f>
        <v>7820000</v>
      </c>
      <c r="E214" s="1025" t="s">
        <v>1081</v>
      </c>
      <c r="F214" s="296" t="s">
        <v>19</v>
      </c>
      <c r="G214" s="1075" t="s">
        <v>568</v>
      </c>
    </row>
    <row r="215" spans="1:12" ht="36">
      <c r="A215" s="996"/>
      <c r="B215" s="379"/>
      <c r="C215" s="284"/>
      <c r="D215" s="41" t="s">
        <v>985</v>
      </c>
      <c r="E215" s="1026"/>
      <c r="F215" s="297"/>
      <c r="G215" s="1076"/>
      <c r="I215" s="9"/>
    </row>
    <row r="216" spans="1:12" ht="99" customHeight="1">
      <c r="A216" s="995" t="s">
        <v>522</v>
      </c>
      <c r="B216" s="10" t="s">
        <v>420</v>
      </c>
      <c r="C216" s="283">
        <v>2240</v>
      </c>
      <c r="D216" s="116">
        <v>580000</v>
      </c>
      <c r="E216" s="1039" t="s">
        <v>177</v>
      </c>
      <c r="F216" s="296" t="s">
        <v>19</v>
      </c>
      <c r="G216" s="1075" t="s">
        <v>372</v>
      </c>
    </row>
    <row r="217" spans="1:12" ht="30" customHeight="1">
      <c r="A217" s="1150"/>
      <c r="B217" s="379"/>
      <c r="C217" s="284"/>
      <c r="D217" s="100" t="s">
        <v>986</v>
      </c>
      <c r="E217" s="1025"/>
      <c r="F217" s="297"/>
      <c r="G217" s="1076"/>
    </row>
    <row r="218" spans="1:12" ht="39" customHeight="1">
      <c r="A218" s="995" t="s">
        <v>958</v>
      </c>
      <c r="B218" s="1094" t="s">
        <v>957</v>
      </c>
      <c r="C218" s="445">
        <v>2240</v>
      </c>
      <c r="D218" s="116">
        <v>2400</v>
      </c>
      <c r="E218" s="1025" t="s">
        <v>177</v>
      </c>
      <c r="F218" s="449" t="s">
        <v>27</v>
      </c>
      <c r="G218" s="448" t="s">
        <v>53</v>
      </c>
    </row>
    <row r="219" spans="1:12" ht="27" customHeight="1">
      <c r="A219" s="996"/>
      <c r="B219" s="1090"/>
      <c r="C219" s="446"/>
      <c r="D219" s="100" t="s">
        <v>401</v>
      </c>
      <c r="E219" s="1026"/>
      <c r="F219" s="447"/>
      <c r="G219" s="450"/>
    </row>
    <row r="220" spans="1:12" ht="57.75" hidden="1" customHeight="1">
      <c r="A220" s="995" t="s">
        <v>788</v>
      </c>
      <c r="B220" s="1094" t="s">
        <v>787</v>
      </c>
      <c r="C220" s="299">
        <v>2240</v>
      </c>
      <c r="D220" s="116">
        <v>0</v>
      </c>
      <c r="E220" s="1025" t="s">
        <v>505</v>
      </c>
      <c r="F220" s="309" t="s">
        <v>275</v>
      </c>
      <c r="G220" s="314" t="s">
        <v>53</v>
      </c>
    </row>
    <row r="221" spans="1:12" ht="67.5" hidden="1" customHeight="1">
      <c r="A221" s="996"/>
      <c r="B221" s="1090"/>
      <c r="C221" s="284"/>
      <c r="D221" s="158" t="s">
        <v>847</v>
      </c>
      <c r="E221" s="1026"/>
      <c r="F221" s="297"/>
      <c r="G221" s="380"/>
    </row>
    <row r="222" spans="1:12" ht="42" hidden="1" customHeight="1">
      <c r="A222" s="995" t="s">
        <v>793</v>
      </c>
      <c r="B222" s="1094" t="s">
        <v>786</v>
      </c>
      <c r="C222" s="299">
        <v>2240</v>
      </c>
      <c r="D222" s="116">
        <v>0</v>
      </c>
      <c r="E222" s="1025" t="s">
        <v>505</v>
      </c>
      <c r="F222" s="309" t="s">
        <v>244</v>
      </c>
      <c r="G222" s="873" t="s">
        <v>53</v>
      </c>
      <c r="I222">
        <v>-7000</v>
      </c>
      <c r="J222" s="9">
        <f>D206+D208+D214+D216+D220+D222+D224+D362</f>
        <v>8406000</v>
      </c>
      <c r="K222" t="s">
        <v>530</v>
      </c>
    </row>
    <row r="223" spans="1:12" ht="117.75" hidden="1" customHeight="1">
      <c r="A223" s="996"/>
      <c r="B223" s="1090"/>
      <c r="C223" s="433"/>
      <c r="D223" s="158" t="s">
        <v>806</v>
      </c>
      <c r="E223" s="1026"/>
      <c r="F223" s="434"/>
      <c r="G223" s="874"/>
      <c r="I223" t="s">
        <v>583</v>
      </c>
    </row>
    <row r="224" spans="1:12" ht="42" customHeight="1">
      <c r="A224" s="995" t="s">
        <v>587</v>
      </c>
      <c r="B224" s="1094" t="s">
        <v>584</v>
      </c>
      <c r="C224" s="435">
        <v>2240</v>
      </c>
      <c r="D224" s="116">
        <v>6000</v>
      </c>
      <c r="E224" s="1039" t="s">
        <v>177</v>
      </c>
      <c r="F224" s="437" t="s">
        <v>19</v>
      </c>
      <c r="G224" s="436" t="s">
        <v>53</v>
      </c>
    </row>
    <row r="225" spans="1:10" ht="31.5" customHeight="1">
      <c r="A225" s="996"/>
      <c r="B225" s="1090"/>
      <c r="C225" s="435"/>
      <c r="D225" s="100" t="s">
        <v>954</v>
      </c>
      <c r="E225" s="1025"/>
      <c r="F225" s="437"/>
      <c r="G225" s="381"/>
    </row>
    <row r="226" spans="1:10" ht="71.25" customHeight="1">
      <c r="A226" s="1013" t="s">
        <v>785</v>
      </c>
      <c r="B226" s="81" t="s">
        <v>532</v>
      </c>
      <c r="C226" s="1037">
        <v>2240</v>
      </c>
      <c r="D226" s="210">
        <v>802800</v>
      </c>
      <c r="E226" s="1039" t="s">
        <v>177</v>
      </c>
      <c r="F226" s="1039" t="s">
        <v>117</v>
      </c>
      <c r="G226" s="860" t="s">
        <v>53</v>
      </c>
    </row>
    <row r="227" spans="1:10" ht="60.75" customHeight="1">
      <c r="A227" s="1014"/>
      <c r="B227" s="253"/>
      <c r="C227" s="1038"/>
      <c r="D227" s="150" t="s">
        <v>955</v>
      </c>
      <c r="E227" s="1025"/>
      <c r="F227" s="1025"/>
      <c r="G227" s="859" t="s">
        <v>956</v>
      </c>
    </row>
    <row r="228" spans="1:10" s="156" customFormat="1" ht="39" customHeight="1">
      <c r="A228" s="1142" t="s">
        <v>784</v>
      </c>
      <c r="B228" s="154" t="s">
        <v>532</v>
      </c>
      <c r="C228" s="863" t="s">
        <v>533</v>
      </c>
      <c r="D228" s="160">
        <v>620000</v>
      </c>
      <c r="E228" s="1039" t="s">
        <v>177</v>
      </c>
      <c r="F228" s="862" t="s">
        <v>275</v>
      </c>
      <c r="G228" s="1292" t="s">
        <v>950</v>
      </c>
    </row>
    <row r="229" spans="1:10" s="156" customFormat="1" ht="128.25" customHeight="1">
      <c r="A229" s="1143"/>
      <c r="B229" s="256"/>
      <c r="C229" s="864"/>
      <c r="D229" s="100" t="s">
        <v>951</v>
      </c>
      <c r="E229" s="1025"/>
      <c r="F229" s="862"/>
      <c r="G229" s="1293"/>
      <c r="J229" s="271"/>
    </row>
    <row r="230" spans="1:10" ht="51" hidden="1" customHeight="1">
      <c r="A230" s="382" t="s">
        <v>61</v>
      </c>
      <c r="B230" s="10" t="s">
        <v>62</v>
      </c>
      <c r="C230" s="993">
        <v>2240</v>
      </c>
      <c r="D230" s="38">
        <v>0</v>
      </c>
      <c r="E230" s="1101" t="s">
        <v>63</v>
      </c>
      <c r="F230" s="1027" t="s">
        <v>25</v>
      </c>
      <c r="G230" s="383" t="s">
        <v>53</v>
      </c>
    </row>
    <row r="231" spans="1:10" ht="27" hidden="1" customHeight="1">
      <c r="A231" s="377"/>
      <c r="B231" s="11"/>
      <c r="C231" s="994"/>
      <c r="D231" s="12" t="s">
        <v>64</v>
      </c>
      <c r="E231" s="1070"/>
      <c r="F231" s="1028"/>
      <c r="G231" s="384"/>
    </row>
    <row r="232" spans="1:10" ht="50.25" hidden="1" customHeight="1">
      <c r="A232" s="378" t="s">
        <v>28</v>
      </c>
      <c r="B232" s="10" t="s">
        <v>60</v>
      </c>
      <c r="C232" s="299">
        <v>2240</v>
      </c>
      <c r="D232" s="38">
        <v>0</v>
      </c>
      <c r="E232" s="313" t="s">
        <v>11</v>
      </c>
      <c r="F232" s="302" t="s">
        <v>25</v>
      </c>
      <c r="G232" s="1059" t="s">
        <v>53</v>
      </c>
    </row>
    <row r="233" spans="1:10" ht="30.75" hidden="1" customHeight="1">
      <c r="A233" s="377"/>
      <c r="B233" s="11"/>
      <c r="C233" s="284"/>
      <c r="D233" s="3" t="s">
        <v>29</v>
      </c>
      <c r="E233" s="297"/>
      <c r="F233" s="303"/>
      <c r="G233" s="1060"/>
    </row>
    <row r="234" spans="1:10" ht="45" hidden="1" customHeight="1">
      <c r="A234" s="382" t="s">
        <v>61</v>
      </c>
      <c r="B234" s="10" t="s">
        <v>62</v>
      </c>
      <c r="C234" s="993">
        <v>2240</v>
      </c>
      <c r="D234" s="38">
        <v>0</v>
      </c>
      <c r="E234" s="1101" t="s">
        <v>63</v>
      </c>
      <c r="F234" s="1027" t="s">
        <v>116</v>
      </c>
      <c r="G234" s="383" t="s">
        <v>53</v>
      </c>
    </row>
    <row r="235" spans="1:10" ht="27" hidden="1" customHeight="1">
      <c r="A235" s="377"/>
      <c r="B235" s="11"/>
      <c r="C235" s="994"/>
      <c r="D235" s="12" t="s">
        <v>149</v>
      </c>
      <c r="E235" s="1070"/>
      <c r="F235" s="1028"/>
      <c r="G235" s="384"/>
    </row>
    <row r="236" spans="1:10" s="221" customFormat="1" ht="48.75" hidden="1" customHeight="1">
      <c r="A236" s="1015" t="s">
        <v>421</v>
      </c>
      <c r="B236" s="13" t="s">
        <v>422</v>
      </c>
      <c r="C236" s="207">
        <v>2240</v>
      </c>
      <c r="D236" s="243">
        <v>0</v>
      </c>
      <c r="E236" s="1294" t="s">
        <v>112</v>
      </c>
      <c r="F236" s="281" t="s">
        <v>19</v>
      </c>
      <c r="G236" s="318" t="s">
        <v>53</v>
      </c>
      <c r="H236" s="220"/>
    </row>
    <row r="237" spans="1:10" s="221" customFormat="1" ht="51.75" hidden="1" customHeight="1">
      <c r="A237" s="1016"/>
      <c r="B237" s="23"/>
      <c r="C237" s="207"/>
      <c r="D237" s="244" t="s">
        <v>488</v>
      </c>
      <c r="E237" s="1195"/>
      <c r="F237" s="281"/>
      <c r="G237" s="385"/>
    </row>
    <row r="238" spans="1:10" ht="51.75" hidden="1" customHeight="1">
      <c r="A238" s="1017" t="s">
        <v>421</v>
      </c>
      <c r="B238" s="10" t="s">
        <v>62</v>
      </c>
      <c r="C238" s="118">
        <v>2240</v>
      </c>
      <c r="D238" s="242">
        <v>0</v>
      </c>
      <c r="E238" s="1101" t="s">
        <v>112</v>
      </c>
      <c r="F238" s="309" t="s">
        <v>19</v>
      </c>
      <c r="G238" s="383" t="s">
        <v>53</v>
      </c>
    </row>
    <row r="239" spans="1:10" ht="35.25" hidden="1" customHeight="1">
      <c r="A239" s="1018"/>
      <c r="B239" s="17"/>
      <c r="C239" s="118"/>
      <c r="D239" s="12" t="s">
        <v>489</v>
      </c>
      <c r="E239" s="1070"/>
      <c r="F239" s="309"/>
      <c r="G239" s="386" t="s">
        <v>368</v>
      </c>
    </row>
    <row r="240" spans="1:10" ht="53.25" customHeight="1">
      <c r="A240" s="1046" t="s">
        <v>952</v>
      </c>
      <c r="B240" s="1011" t="s">
        <v>397</v>
      </c>
      <c r="C240" s="1029">
        <v>2240</v>
      </c>
      <c r="D240" s="143">
        <f>21200+29200</f>
        <v>50400</v>
      </c>
      <c r="E240" s="1039" t="s">
        <v>177</v>
      </c>
      <c r="F240" s="991" t="s">
        <v>25</v>
      </c>
      <c r="G240" s="1118" t="s">
        <v>58</v>
      </c>
      <c r="J240" s="9"/>
    </row>
    <row r="241" spans="1:13" ht="31.5" customHeight="1">
      <c r="A241" s="1047"/>
      <c r="B241" s="1012"/>
      <c r="C241" s="1030"/>
      <c r="D241" s="75" t="s">
        <v>953</v>
      </c>
      <c r="E241" s="1025"/>
      <c r="F241" s="992"/>
      <c r="G241" s="1119"/>
    </row>
    <row r="242" spans="1:13" ht="48" hidden="1" customHeight="1">
      <c r="A242" s="1015" t="s">
        <v>423</v>
      </c>
      <c r="B242" s="1011" t="s">
        <v>397</v>
      </c>
      <c r="C242" s="1029">
        <v>2240</v>
      </c>
      <c r="D242" s="80">
        <v>0</v>
      </c>
      <c r="E242" s="1039" t="s">
        <v>177</v>
      </c>
      <c r="F242" s="991" t="s">
        <v>566</v>
      </c>
      <c r="G242" s="1118" t="s">
        <v>65</v>
      </c>
    </row>
    <row r="243" spans="1:13" ht="16.5" hidden="1" customHeight="1">
      <c r="A243" s="1016"/>
      <c r="B243" s="1012"/>
      <c r="C243" s="1030"/>
      <c r="D243" s="75" t="s">
        <v>373</v>
      </c>
      <c r="E243" s="1025"/>
      <c r="F243" s="992"/>
      <c r="G243" s="1119"/>
    </row>
    <row r="244" spans="1:13" ht="56.25" hidden="1" customHeight="1">
      <c r="A244" s="1015" t="s">
        <v>795</v>
      </c>
      <c r="B244" s="1011" t="s">
        <v>796</v>
      </c>
      <c r="C244" s="1029">
        <v>2240</v>
      </c>
      <c r="D244" s="141">
        <v>0</v>
      </c>
      <c r="E244" s="991" t="s">
        <v>392</v>
      </c>
      <c r="F244" s="991" t="s">
        <v>117</v>
      </c>
      <c r="G244" s="1104" t="s">
        <v>53</v>
      </c>
    </row>
    <row r="245" spans="1:13" ht="44.25" hidden="1" customHeight="1">
      <c r="A245" s="1016"/>
      <c r="B245" s="1012"/>
      <c r="C245" s="1030"/>
      <c r="D245" s="222" t="s">
        <v>794</v>
      </c>
      <c r="E245" s="992"/>
      <c r="F245" s="992"/>
      <c r="G245" s="1068"/>
    </row>
    <row r="246" spans="1:13" ht="64.5" customHeight="1">
      <c r="A246" s="1251" t="s">
        <v>879</v>
      </c>
      <c r="B246" s="1001" t="s">
        <v>425</v>
      </c>
      <c r="C246" s="934">
        <v>2240</v>
      </c>
      <c r="D246" s="974">
        <v>14330000</v>
      </c>
      <c r="E246" s="1048" t="s">
        <v>1081</v>
      </c>
      <c r="F246" s="1260" t="s">
        <v>871</v>
      </c>
      <c r="G246" s="1207" t="s">
        <v>880</v>
      </c>
    </row>
    <row r="247" spans="1:13" ht="88.5" customHeight="1">
      <c r="A247" s="1252"/>
      <c r="B247" s="1002"/>
      <c r="C247" s="975"/>
      <c r="D247" s="976" t="s">
        <v>884</v>
      </c>
      <c r="E247" s="1049"/>
      <c r="F247" s="1048"/>
      <c r="G247" s="1208"/>
      <c r="H247" s="178"/>
    </row>
    <row r="248" spans="1:13" ht="88.5" customHeight="1">
      <c r="A248" s="977" t="s">
        <v>881</v>
      </c>
      <c r="B248" s="1001" t="s">
        <v>425</v>
      </c>
      <c r="C248" s="934">
        <v>2240</v>
      </c>
      <c r="D248" s="974">
        <v>7867468.3300000001</v>
      </c>
      <c r="E248" s="1048" t="s">
        <v>1081</v>
      </c>
      <c r="F248" s="1260" t="s">
        <v>1022</v>
      </c>
      <c r="G248" s="1207" t="s">
        <v>880</v>
      </c>
      <c r="H248" s="178"/>
      <c r="J248" s="9"/>
      <c r="L248" s="9"/>
      <c r="M248" s="964"/>
    </row>
    <row r="249" spans="1:13" ht="50.25" customHeight="1">
      <c r="A249" s="978"/>
      <c r="B249" s="1002"/>
      <c r="C249" s="975"/>
      <c r="D249" s="976" t="s">
        <v>882</v>
      </c>
      <c r="E249" s="1049"/>
      <c r="F249" s="1048"/>
      <c r="G249" s="1208"/>
      <c r="H249" s="178"/>
    </row>
    <row r="250" spans="1:13" ht="63" hidden="1" customHeight="1">
      <c r="A250" s="1013" t="s">
        <v>846</v>
      </c>
      <c r="B250" s="928" t="s">
        <v>843</v>
      </c>
      <c r="C250" s="930" t="s">
        <v>533</v>
      </c>
      <c r="D250" s="79">
        <v>0</v>
      </c>
      <c r="E250" s="1039" t="s">
        <v>392</v>
      </c>
      <c r="F250" s="1039" t="s">
        <v>492</v>
      </c>
      <c r="G250" s="926" t="s">
        <v>53</v>
      </c>
      <c r="H250" s="178"/>
    </row>
    <row r="251" spans="1:13" ht="63" hidden="1" customHeight="1">
      <c r="A251" s="1014"/>
      <c r="B251" s="929"/>
      <c r="C251" s="864"/>
      <c r="D251" s="150" t="s">
        <v>845</v>
      </c>
      <c r="E251" s="1025"/>
      <c r="F251" s="1025"/>
      <c r="G251" s="927" t="s">
        <v>844</v>
      </c>
      <c r="H251" s="178"/>
    </row>
    <row r="252" spans="1:13" ht="101.25" hidden="1" customHeight="1">
      <c r="A252" s="1128" t="s">
        <v>792</v>
      </c>
      <c r="B252" s="902" t="s">
        <v>532</v>
      </c>
      <c r="C252" s="903"/>
      <c r="D252" s="909">
        <v>0</v>
      </c>
      <c r="E252" s="1025" t="s">
        <v>505</v>
      </c>
      <c r="F252" s="1295" t="s">
        <v>106</v>
      </c>
      <c r="G252" s="1205" t="s">
        <v>865</v>
      </c>
      <c r="H252" s="178"/>
      <c r="I252" s="9"/>
    </row>
    <row r="253" spans="1:13" ht="55.5" hidden="1" customHeight="1">
      <c r="A253" s="1014"/>
      <c r="B253" s="902"/>
      <c r="C253" s="903"/>
      <c r="D253" s="100" t="s">
        <v>828</v>
      </c>
      <c r="E253" s="1026"/>
      <c r="F253" s="1022"/>
      <c r="G253" s="1206"/>
      <c r="H253" s="178"/>
    </row>
    <row r="254" spans="1:13" ht="70.5" customHeight="1">
      <c r="A254" s="1017" t="s">
        <v>543</v>
      </c>
      <c r="B254" s="999" t="s">
        <v>425</v>
      </c>
      <c r="C254" s="440" t="s">
        <v>533</v>
      </c>
      <c r="D254" s="151">
        <f>1920131.67-4</f>
        <v>1920127.67</v>
      </c>
      <c r="E254" s="1039" t="s">
        <v>177</v>
      </c>
      <c r="F254" s="438" t="s">
        <v>25</v>
      </c>
      <c r="G254" s="1075" t="s">
        <v>372</v>
      </c>
      <c r="H254" s="178"/>
      <c r="J254" s="9"/>
    </row>
    <row r="255" spans="1:13" ht="58.5" customHeight="1">
      <c r="A255" s="1018"/>
      <c r="B255" s="1000"/>
      <c r="C255" s="157"/>
      <c r="D255" s="46" t="s">
        <v>1024</v>
      </c>
      <c r="E255" s="1025"/>
      <c r="F255" s="439"/>
      <c r="G255" s="1076"/>
      <c r="H255" s="178"/>
    </row>
    <row r="256" spans="1:13" ht="51" hidden="1" customHeight="1">
      <c r="A256" s="1136" t="s">
        <v>781</v>
      </c>
      <c r="B256" s="1139" t="s">
        <v>782</v>
      </c>
      <c r="C256" s="155">
        <v>2240</v>
      </c>
      <c r="D256" s="143">
        <v>0</v>
      </c>
      <c r="E256" s="1025" t="s">
        <v>505</v>
      </c>
      <c r="F256" s="865" t="s">
        <v>492</v>
      </c>
      <c r="G256" s="1296" t="s">
        <v>53</v>
      </c>
    </row>
    <row r="257" spans="1:10" ht="30" hidden="1" customHeight="1">
      <c r="A257" s="1137"/>
      <c r="B257" s="1140"/>
      <c r="C257" s="861"/>
      <c r="D257" s="110" t="s">
        <v>536</v>
      </c>
      <c r="E257" s="1026"/>
      <c r="F257" s="866"/>
      <c r="G257" s="1206"/>
    </row>
    <row r="258" spans="1:10" ht="47.25" hidden="1" customHeight="1">
      <c r="A258" s="995" t="s">
        <v>604</v>
      </c>
      <c r="B258" s="17" t="s">
        <v>429</v>
      </c>
      <c r="C258" s="118">
        <v>2240</v>
      </c>
      <c r="D258" s="941">
        <v>0</v>
      </c>
      <c r="E258" s="1039" t="s">
        <v>505</v>
      </c>
      <c r="F258" s="1161" t="s">
        <v>871</v>
      </c>
      <c r="G258" s="1005" t="s">
        <v>873</v>
      </c>
    </row>
    <row r="259" spans="1:10" ht="54.75" hidden="1" customHeight="1">
      <c r="A259" s="996"/>
      <c r="B259" s="11"/>
      <c r="C259" s="940"/>
      <c r="D259" s="46" t="s">
        <v>817</v>
      </c>
      <c r="E259" s="1025"/>
      <c r="F259" s="1080"/>
      <c r="G259" s="1006"/>
    </row>
    <row r="260" spans="1:10" ht="43.5" hidden="1" customHeight="1">
      <c r="A260" s="995" t="s">
        <v>597</v>
      </c>
      <c r="B260" s="17" t="s">
        <v>429</v>
      </c>
      <c r="C260" s="118">
        <v>2240</v>
      </c>
      <c r="D260" s="942">
        <v>0</v>
      </c>
      <c r="E260" s="1039" t="s">
        <v>177</v>
      </c>
      <c r="F260" s="1079" t="s">
        <v>25</v>
      </c>
      <c r="G260" s="1075" t="s">
        <v>372</v>
      </c>
    </row>
    <row r="261" spans="1:10" ht="48.75" hidden="1" customHeight="1">
      <c r="A261" s="996"/>
      <c r="B261" s="17"/>
      <c r="C261" s="118"/>
      <c r="D261" s="46" t="s">
        <v>589</v>
      </c>
      <c r="E261" s="1025"/>
      <c r="F261" s="1080"/>
      <c r="G261" s="1076"/>
      <c r="I261" s="9"/>
    </row>
    <row r="262" spans="1:10" ht="33" customHeight="1">
      <c r="A262" s="1019" t="s">
        <v>874</v>
      </c>
      <c r="B262" s="154" t="s">
        <v>875</v>
      </c>
      <c r="C262" s="867">
        <v>2240</v>
      </c>
      <c r="D262" s="979">
        <v>2404800</v>
      </c>
      <c r="E262" s="1025" t="s">
        <v>1081</v>
      </c>
      <c r="F262" s="1204" t="s">
        <v>822</v>
      </c>
      <c r="G262" s="1205" t="s">
        <v>876</v>
      </c>
    </row>
    <row r="263" spans="1:10" ht="45.75" customHeight="1">
      <c r="A263" s="1020"/>
      <c r="B263" s="253"/>
      <c r="C263" s="965"/>
      <c r="D263" s="980" t="s">
        <v>877</v>
      </c>
      <c r="E263" s="1026"/>
      <c r="F263" s="1025"/>
      <c r="G263" s="1206"/>
    </row>
    <row r="264" spans="1:10" ht="27" customHeight="1">
      <c r="A264" s="1019" t="s">
        <v>878</v>
      </c>
      <c r="B264" s="154" t="s">
        <v>875</v>
      </c>
      <c r="C264" s="867">
        <v>2240</v>
      </c>
      <c r="D264" s="979">
        <v>620604</v>
      </c>
      <c r="E264" s="1025" t="s">
        <v>1081</v>
      </c>
      <c r="F264" s="1204" t="s">
        <v>883</v>
      </c>
      <c r="G264" s="1061" t="s">
        <v>876</v>
      </c>
    </row>
    <row r="265" spans="1:10" ht="42" customHeight="1">
      <c r="A265" s="1020"/>
      <c r="B265" s="253"/>
      <c r="C265" s="965"/>
      <c r="D265" s="980" t="s">
        <v>1021</v>
      </c>
      <c r="E265" s="1026"/>
      <c r="F265" s="1025"/>
      <c r="G265" s="1062"/>
      <c r="I265" s="9"/>
      <c r="J265" s="9"/>
    </row>
    <row r="266" spans="1:10" ht="56.25" hidden="1" customHeight="1">
      <c r="A266" s="1013" t="s">
        <v>826</v>
      </c>
      <c r="B266" s="154" t="s">
        <v>825</v>
      </c>
      <c r="C266" s="867">
        <v>2240</v>
      </c>
      <c r="D266" s="116">
        <v>0</v>
      </c>
      <c r="E266" s="1025" t="s">
        <v>1081</v>
      </c>
      <c r="F266" s="900" t="s">
        <v>338</v>
      </c>
      <c r="G266" s="1061" t="s">
        <v>842</v>
      </c>
    </row>
    <row r="267" spans="1:10" ht="138.75" hidden="1" customHeight="1">
      <c r="A267" s="1014"/>
      <c r="B267" s="253"/>
      <c r="C267" s="867"/>
      <c r="D267" s="120" t="s">
        <v>824</v>
      </c>
      <c r="E267" s="1026"/>
      <c r="F267" s="893"/>
      <c r="G267" s="1062"/>
    </row>
    <row r="268" spans="1:10" ht="42" customHeight="1">
      <c r="A268" s="1013" t="s">
        <v>959</v>
      </c>
      <c r="B268" s="901" t="s">
        <v>1092</v>
      </c>
      <c r="C268" s="867">
        <v>2240</v>
      </c>
      <c r="D268" s="116">
        <v>45000</v>
      </c>
      <c r="E268" s="1025" t="s">
        <v>1081</v>
      </c>
      <c r="F268" s="944" t="s">
        <v>107</v>
      </c>
      <c r="G268" s="1061" t="s">
        <v>568</v>
      </c>
    </row>
    <row r="269" spans="1:10" ht="38.25" customHeight="1">
      <c r="A269" s="1014"/>
      <c r="B269" s="253"/>
      <c r="C269" s="965"/>
      <c r="D269" s="120" t="s">
        <v>827</v>
      </c>
      <c r="E269" s="1026"/>
      <c r="F269" s="893"/>
      <c r="G269" s="1062"/>
    </row>
    <row r="270" spans="1:10" ht="55.5" hidden="1" customHeight="1">
      <c r="A270" s="1017" t="s">
        <v>538</v>
      </c>
      <c r="B270" s="10" t="s">
        <v>539</v>
      </c>
      <c r="C270" s="1003">
        <v>2240</v>
      </c>
      <c r="D270" s="116">
        <v>0</v>
      </c>
      <c r="E270" s="1039" t="s">
        <v>177</v>
      </c>
      <c r="F270" s="991" t="s">
        <v>27</v>
      </c>
      <c r="G270" s="1005" t="s">
        <v>619</v>
      </c>
    </row>
    <row r="271" spans="1:10" ht="45.75" hidden="1" customHeight="1">
      <c r="A271" s="1018"/>
      <c r="B271" s="11"/>
      <c r="C271" s="1004"/>
      <c r="D271" s="41" t="s">
        <v>544</v>
      </c>
      <c r="E271" s="1025"/>
      <c r="F271" s="992"/>
      <c r="G271" s="1006"/>
      <c r="H271" s="92"/>
    </row>
    <row r="272" spans="1:10" ht="52.5" hidden="1" customHeight="1">
      <c r="A272" s="1013" t="s">
        <v>799</v>
      </c>
      <c r="B272" s="10" t="s">
        <v>14</v>
      </c>
      <c r="C272" s="283">
        <v>2240</v>
      </c>
      <c r="D272" s="74">
        <v>0</v>
      </c>
      <c r="E272" s="1025" t="s">
        <v>505</v>
      </c>
      <c r="F272" s="1079" t="s">
        <v>223</v>
      </c>
      <c r="G272" s="1059" t="s">
        <v>872</v>
      </c>
    </row>
    <row r="273" spans="1:10" ht="78" hidden="1" customHeight="1">
      <c r="A273" s="1014"/>
      <c r="B273" s="11"/>
      <c r="C273" s="284"/>
      <c r="D273" s="75" t="s">
        <v>800</v>
      </c>
      <c r="E273" s="1026"/>
      <c r="F273" s="1080"/>
      <c r="G273" s="1060"/>
      <c r="H273" s="92"/>
    </row>
    <row r="274" spans="1:10" ht="28.5" hidden="1" customHeight="1">
      <c r="A274" s="1007" t="s">
        <v>839</v>
      </c>
      <c r="B274" s="81" t="s">
        <v>131</v>
      </c>
      <c r="C274" s="1023">
        <v>2240</v>
      </c>
      <c r="D274" s="130">
        <v>0</v>
      </c>
      <c r="E274" s="1025" t="s">
        <v>505</v>
      </c>
      <c r="F274" s="1021" t="s">
        <v>338</v>
      </c>
      <c r="G274" s="1039" t="s">
        <v>93</v>
      </c>
      <c r="H274" s="92"/>
    </row>
    <row r="275" spans="1:10" ht="43.5" hidden="1" customHeight="1">
      <c r="A275" s="1008"/>
      <c r="B275" s="908"/>
      <c r="C275" s="1024"/>
      <c r="D275" s="150" t="s">
        <v>837</v>
      </c>
      <c r="E275" s="1026"/>
      <c r="F275" s="1022"/>
      <c r="G275" s="1025"/>
      <c r="H275" s="92"/>
    </row>
    <row r="276" spans="1:10" ht="51" hidden="1" customHeight="1">
      <c r="A276" s="1007" t="s">
        <v>840</v>
      </c>
      <c r="B276" s="81" t="s">
        <v>119</v>
      </c>
      <c r="C276" s="1037">
        <v>2240</v>
      </c>
      <c r="D276" s="130">
        <v>0</v>
      </c>
      <c r="E276" s="1025" t="s">
        <v>505</v>
      </c>
      <c r="F276" s="1021" t="s">
        <v>338</v>
      </c>
      <c r="G276" s="1039" t="s">
        <v>93</v>
      </c>
      <c r="H276" s="92"/>
    </row>
    <row r="277" spans="1:10" ht="68.25" hidden="1" customHeight="1">
      <c r="A277" s="1008"/>
      <c r="B277" s="908"/>
      <c r="C277" s="1038"/>
      <c r="D277" s="150" t="s">
        <v>837</v>
      </c>
      <c r="E277" s="1026"/>
      <c r="F277" s="1022"/>
      <c r="G277" s="1025"/>
      <c r="H277" s="92"/>
    </row>
    <row r="278" spans="1:10" ht="31.5" customHeight="1">
      <c r="A278" s="1063" t="s">
        <v>987</v>
      </c>
      <c r="B278" s="905" t="s">
        <v>838</v>
      </c>
      <c r="C278" s="155">
        <v>2240</v>
      </c>
      <c r="D278" s="130">
        <v>2109600</v>
      </c>
      <c r="E278" s="1025" t="s">
        <v>1084</v>
      </c>
      <c r="F278" s="1021" t="s">
        <v>223</v>
      </c>
      <c r="G278" s="1077" t="s">
        <v>988</v>
      </c>
      <c r="H278" s="92"/>
    </row>
    <row r="279" spans="1:10" ht="63" customHeight="1">
      <c r="A279" s="1063"/>
      <c r="B279" s="906"/>
      <c r="C279" s="904"/>
      <c r="D279" s="150" t="s">
        <v>989</v>
      </c>
      <c r="E279" s="1026"/>
      <c r="F279" s="1022"/>
      <c r="G279" s="1078"/>
      <c r="H279" s="92"/>
    </row>
    <row r="280" spans="1:10" ht="38.25" customHeight="1">
      <c r="A280" s="1102" t="s">
        <v>990</v>
      </c>
      <c r="B280" s="109" t="s">
        <v>841</v>
      </c>
      <c r="C280" s="155"/>
      <c r="D280" s="130">
        <v>299760</v>
      </c>
      <c r="E280" s="1025" t="s">
        <v>1081</v>
      </c>
      <c r="F280" s="1021" t="s">
        <v>338</v>
      </c>
      <c r="G280" s="1077" t="s">
        <v>988</v>
      </c>
      <c r="H280" s="92"/>
    </row>
    <row r="281" spans="1:10" ht="39" customHeight="1">
      <c r="A281" s="1103"/>
      <c r="B281" s="907"/>
      <c r="C281" s="155"/>
      <c r="D281" s="150" t="s">
        <v>1020</v>
      </c>
      <c r="E281" s="1026"/>
      <c r="F281" s="1022"/>
      <c r="G281" s="1078"/>
      <c r="H281" s="92"/>
      <c r="J281" s="9"/>
    </row>
    <row r="282" spans="1:10" ht="25.5" hidden="1" customHeight="1">
      <c r="A282" s="1091" t="s">
        <v>801</v>
      </c>
      <c r="B282" s="10" t="s">
        <v>14</v>
      </c>
      <c r="C282" s="283">
        <v>2240</v>
      </c>
      <c r="D282" s="79">
        <v>0</v>
      </c>
      <c r="E282" s="1025" t="s">
        <v>505</v>
      </c>
      <c r="F282" s="1079" t="s">
        <v>223</v>
      </c>
      <c r="G282" s="1059" t="s">
        <v>870</v>
      </c>
    </row>
    <row r="283" spans="1:10" ht="161.25" hidden="1" customHeight="1">
      <c r="A283" s="1092"/>
      <c r="B283" s="11"/>
      <c r="C283" s="284"/>
      <c r="D283" s="150" t="s">
        <v>798</v>
      </c>
      <c r="E283" s="1026"/>
      <c r="F283" s="1080"/>
      <c r="G283" s="1060"/>
      <c r="H283" s="92"/>
    </row>
    <row r="284" spans="1:10" ht="30" hidden="1" customHeight="1">
      <c r="A284" s="389" t="s">
        <v>183</v>
      </c>
      <c r="B284" s="10" t="s">
        <v>184</v>
      </c>
      <c r="C284" s="283">
        <v>2240</v>
      </c>
      <c r="D284" s="125">
        <v>0</v>
      </c>
      <c r="E284" s="272"/>
      <c r="F284" s="301"/>
      <c r="G284" s="1059" t="s">
        <v>58</v>
      </c>
    </row>
    <row r="285" spans="1:10" ht="69.75" hidden="1" customHeight="1">
      <c r="A285" s="390"/>
      <c r="B285" s="11"/>
      <c r="C285" s="284"/>
      <c r="D285" s="150" t="s">
        <v>321</v>
      </c>
      <c r="E285" s="273" t="s">
        <v>113</v>
      </c>
      <c r="F285" s="303" t="s">
        <v>117</v>
      </c>
      <c r="G285" s="1060"/>
      <c r="H285" s="92"/>
    </row>
    <row r="286" spans="1:10" ht="50.25" hidden="1" customHeight="1">
      <c r="A286" s="285" t="s">
        <v>334</v>
      </c>
      <c r="B286" s="13" t="s">
        <v>333</v>
      </c>
      <c r="C286" s="283">
        <v>2240</v>
      </c>
      <c r="D286" s="79">
        <v>0</v>
      </c>
      <c r="E286" s="991" t="s">
        <v>323</v>
      </c>
      <c r="F286" s="301"/>
      <c r="G286" s="1059" t="s">
        <v>58</v>
      </c>
      <c r="H286" s="92"/>
    </row>
    <row r="287" spans="1:10" ht="43.5" hidden="1" customHeight="1">
      <c r="A287" s="390"/>
      <c r="B287" s="11"/>
      <c r="C287" s="284"/>
      <c r="D287" s="150" t="s">
        <v>322</v>
      </c>
      <c r="E287" s="992"/>
      <c r="F287" s="303" t="s">
        <v>275</v>
      </c>
      <c r="G287" s="1060"/>
      <c r="H287" s="92"/>
    </row>
    <row r="288" spans="1:10" ht="43.5" hidden="1" customHeight="1">
      <c r="A288" s="391" t="s">
        <v>248</v>
      </c>
      <c r="B288" s="129" t="s">
        <v>249</v>
      </c>
      <c r="C288" s="118">
        <v>2240</v>
      </c>
      <c r="D288" s="133">
        <v>0</v>
      </c>
      <c r="E288" s="1101" t="s">
        <v>196</v>
      </c>
      <c r="F288" s="281" t="s">
        <v>338</v>
      </c>
      <c r="G288" s="1059" t="s">
        <v>58</v>
      </c>
      <c r="H288" s="92"/>
    </row>
    <row r="289" spans="1:8" ht="43.5" hidden="1" customHeight="1">
      <c r="A289" s="392"/>
      <c r="B289" s="11"/>
      <c r="C289" s="73"/>
      <c r="D289" s="120" t="s">
        <v>342</v>
      </c>
      <c r="E289" s="1070"/>
      <c r="F289" s="273"/>
      <c r="G289" s="1060"/>
      <c r="H289" s="92"/>
    </row>
    <row r="290" spans="1:8" ht="36" hidden="1" customHeight="1">
      <c r="A290" s="1164" t="s">
        <v>187</v>
      </c>
      <c r="B290" s="10" t="s">
        <v>14</v>
      </c>
      <c r="C290" s="299">
        <v>2240</v>
      </c>
      <c r="D290" s="79">
        <v>0</v>
      </c>
      <c r="E290" s="991" t="s">
        <v>185</v>
      </c>
      <c r="F290" s="991" t="s">
        <v>117</v>
      </c>
      <c r="G290" s="1059" t="s">
        <v>58</v>
      </c>
    </row>
    <row r="291" spans="1:8" ht="58.5" hidden="1" customHeight="1">
      <c r="A291" s="1165"/>
      <c r="B291" s="17"/>
      <c r="C291" s="299"/>
      <c r="D291" s="150" t="s">
        <v>225</v>
      </c>
      <c r="E291" s="992"/>
      <c r="F291" s="992"/>
      <c r="G291" s="1060"/>
      <c r="H291" s="92"/>
    </row>
    <row r="292" spans="1:8" ht="16.5" hidden="1" customHeight="1">
      <c r="A292" s="1052" t="s">
        <v>166</v>
      </c>
      <c r="B292" s="1011" t="s">
        <v>167</v>
      </c>
      <c r="C292" s="1029">
        <v>2240</v>
      </c>
      <c r="D292" s="79">
        <f>199000-32727-48836-6837.6-10000-12992.1- 49128-17000-21479.3</f>
        <v>0</v>
      </c>
      <c r="E292" s="997" t="s">
        <v>196</v>
      </c>
      <c r="F292" s="997" t="s">
        <v>106</v>
      </c>
      <c r="G292" s="1096" t="s">
        <v>53</v>
      </c>
    </row>
    <row r="293" spans="1:8" ht="42.75" hidden="1" customHeight="1" thickBot="1">
      <c r="A293" s="1053"/>
      <c r="B293" s="1054"/>
      <c r="C293" s="1160"/>
      <c r="D293" s="961" t="s">
        <v>229</v>
      </c>
      <c r="E293" s="1084"/>
      <c r="F293" s="1084"/>
      <c r="G293" s="1097"/>
      <c r="H293" s="92" t="s">
        <v>181</v>
      </c>
    </row>
    <row r="294" spans="1:8" ht="42.75" hidden="1" customHeight="1">
      <c r="A294" s="113" t="s">
        <v>214</v>
      </c>
      <c r="B294" s="1011" t="s">
        <v>213</v>
      </c>
      <c r="C294" s="1029">
        <v>2240</v>
      </c>
      <c r="D294" s="79">
        <v>0</v>
      </c>
      <c r="E294" s="997" t="s">
        <v>196</v>
      </c>
      <c r="F294" s="997" t="s">
        <v>107</v>
      </c>
      <c r="G294" s="1096" t="s">
        <v>53</v>
      </c>
      <c r="H294" s="92"/>
    </row>
    <row r="295" spans="1:8" ht="42.75" hidden="1" customHeight="1" thickBot="1">
      <c r="A295" s="114"/>
      <c r="B295" s="1054"/>
      <c r="C295" s="1160"/>
      <c r="D295" s="961" t="s">
        <v>215</v>
      </c>
      <c r="E295" s="1084"/>
      <c r="F295" s="1084"/>
      <c r="G295" s="1097"/>
      <c r="H295" s="92"/>
    </row>
    <row r="296" spans="1:8" ht="23.25" hidden="1" customHeight="1">
      <c r="A296" s="1050" t="s">
        <v>430</v>
      </c>
      <c r="B296" s="1105" t="s">
        <v>428</v>
      </c>
      <c r="C296" s="1106">
        <v>2240</v>
      </c>
      <c r="D296" s="190">
        <v>0</v>
      </c>
      <c r="E296" s="1107" t="s">
        <v>264</v>
      </c>
      <c r="F296" s="1107" t="s">
        <v>25</v>
      </c>
      <c r="G296" s="1108" t="s">
        <v>53</v>
      </c>
      <c r="H296" s="92"/>
    </row>
    <row r="297" spans="1:8" ht="42.75" hidden="1" customHeight="1">
      <c r="A297" s="1051"/>
      <c r="B297" s="1012"/>
      <c r="C297" s="1030"/>
      <c r="D297" s="150" t="s">
        <v>400</v>
      </c>
      <c r="E297" s="998"/>
      <c r="F297" s="998"/>
      <c r="G297" s="1109"/>
      <c r="H297" s="92"/>
    </row>
    <row r="298" spans="1:8" ht="42.75" hidden="1" customHeight="1">
      <c r="A298" s="1057" t="s">
        <v>431</v>
      </c>
      <c r="B298" s="1087" t="s">
        <v>432</v>
      </c>
      <c r="C298" s="1029">
        <v>2240</v>
      </c>
      <c r="D298" s="132">
        <v>0</v>
      </c>
      <c r="E298" s="997" t="s">
        <v>264</v>
      </c>
      <c r="F298" s="997" t="s">
        <v>25</v>
      </c>
      <c r="G298" s="1096" t="s">
        <v>53</v>
      </c>
      <c r="H298" s="115"/>
    </row>
    <row r="299" spans="1:8" ht="17.25" hidden="1" customHeight="1" thickBot="1">
      <c r="A299" s="1058"/>
      <c r="B299" s="1154"/>
      <c r="C299" s="1030"/>
      <c r="D299" s="150" t="s">
        <v>369</v>
      </c>
      <c r="E299" s="998"/>
      <c r="F299" s="998"/>
      <c r="G299" s="1109"/>
      <c r="H299" s="92"/>
    </row>
    <row r="300" spans="1:8" ht="27.75" hidden="1" customHeight="1">
      <c r="A300" s="287" t="s">
        <v>195</v>
      </c>
      <c r="B300" s="101" t="s">
        <v>194</v>
      </c>
      <c r="C300" s="320">
        <v>2240</v>
      </c>
      <c r="D300" s="967">
        <v>0</v>
      </c>
      <c r="E300" s="1083" t="s">
        <v>177</v>
      </c>
      <c r="F300" s="321" t="s">
        <v>117</v>
      </c>
      <c r="G300" s="1096" t="s">
        <v>53</v>
      </c>
      <c r="H300" s="92"/>
    </row>
    <row r="301" spans="1:8" ht="42.75" hidden="1" customHeight="1" thickBot="1">
      <c r="A301" s="288"/>
      <c r="B301" s="103"/>
      <c r="C301" s="291"/>
      <c r="D301" s="150" t="s">
        <v>188</v>
      </c>
      <c r="E301" s="1084"/>
      <c r="F301" s="317"/>
      <c r="G301" s="1097"/>
      <c r="H301" s="92"/>
    </row>
    <row r="302" spans="1:8" ht="42.75" hidden="1" customHeight="1">
      <c r="A302" s="289" t="s">
        <v>190</v>
      </c>
      <c r="B302" s="101" t="s">
        <v>189</v>
      </c>
      <c r="C302" s="290">
        <v>2240</v>
      </c>
      <c r="D302" s="967">
        <v>0</v>
      </c>
      <c r="E302" s="1083" t="s">
        <v>177</v>
      </c>
      <c r="F302" s="316" t="s">
        <v>117</v>
      </c>
      <c r="G302" s="1096" t="s">
        <v>53</v>
      </c>
      <c r="H302" s="92"/>
    </row>
    <row r="303" spans="1:8" ht="42.75" hidden="1" customHeight="1" thickBot="1">
      <c r="A303" s="393"/>
      <c r="B303" s="104"/>
      <c r="C303" s="105"/>
      <c r="D303" s="150" t="s">
        <v>193</v>
      </c>
      <c r="E303" s="1084"/>
      <c r="F303" s="106"/>
      <c r="G303" s="1097"/>
      <c r="H303" s="92"/>
    </row>
    <row r="304" spans="1:8" ht="42.75" hidden="1" customHeight="1">
      <c r="A304" s="287" t="s">
        <v>191</v>
      </c>
      <c r="B304" s="101" t="s">
        <v>192</v>
      </c>
      <c r="C304" s="320">
        <v>2240</v>
      </c>
      <c r="D304" s="967">
        <v>0</v>
      </c>
      <c r="E304" s="319" t="s">
        <v>177</v>
      </c>
      <c r="F304" s="321" t="s">
        <v>117</v>
      </c>
      <c r="G304" s="1096" t="s">
        <v>53</v>
      </c>
      <c r="H304" s="92"/>
    </row>
    <row r="305" spans="1:8" ht="25.5" hidden="1" customHeight="1" thickBot="1">
      <c r="A305" s="287"/>
      <c r="B305" s="99"/>
      <c r="C305" s="320"/>
      <c r="D305" s="150" t="s">
        <v>197</v>
      </c>
      <c r="E305" s="321"/>
      <c r="F305" s="321"/>
      <c r="G305" s="1097"/>
      <c r="H305" s="92"/>
    </row>
    <row r="306" spans="1:8" ht="25.5" hidden="1" customHeight="1">
      <c r="A306" s="1085" t="s">
        <v>144</v>
      </c>
      <c r="B306" s="1094" t="s">
        <v>148</v>
      </c>
      <c r="C306" s="283">
        <v>2240</v>
      </c>
      <c r="D306" s="79">
        <v>0</v>
      </c>
      <c r="E306" s="1161" t="s">
        <v>147</v>
      </c>
      <c r="F306" s="1079" t="s">
        <v>116</v>
      </c>
      <c r="G306" s="1098" t="s">
        <v>53</v>
      </c>
    </row>
    <row r="307" spans="1:8" ht="30.75" hidden="1" customHeight="1">
      <c r="A307" s="1086"/>
      <c r="B307" s="1090"/>
      <c r="C307" s="284"/>
      <c r="D307" s="150" t="s">
        <v>146</v>
      </c>
      <c r="E307" s="1080"/>
      <c r="F307" s="1080"/>
      <c r="G307" s="1099"/>
    </row>
    <row r="308" spans="1:8" ht="25.5" hidden="1" customHeight="1">
      <c r="A308" s="1085" t="s">
        <v>145</v>
      </c>
      <c r="B308" s="1094" t="s">
        <v>151</v>
      </c>
      <c r="C308" s="283">
        <v>2240</v>
      </c>
      <c r="D308" s="79">
        <v>0</v>
      </c>
      <c r="E308" s="1161" t="s">
        <v>147</v>
      </c>
      <c r="F308" s="1079" t="s">
        <v>116</v>
      </c>
      <c r="G308" s="1098" t="s">
        <v>53</v>
      </c>
    </row>
    <row r="309" spans="1:8" ht="25.5" hidden="1" customHeight="1">
      <c r="A309" s="1086"/>
      <c r="B309" s="1090"/>
      <c r="C309" s="284"/>
      <c r="D309" s="150" t="s">
        <v>200</v>
      </c>
      <c r="E309" s="1080"/>
      <c r="F309" s="1080"/>
      <c r="G309" s="1099"/>
    </row>
    <row r="310" spans="1:8" s="115" customFormat="1" ht="44.25" customHeight="1">
      <c r="A310" s="1055" t="s">
        <v>1093</v>
      </c>
      <c r="B310" s="1152" t="s">
        <v>963</v>
      </c>
      <c r="C310" s="1178">
        <v>2240</v>
      </c>
      <c r="D310" s="190">
        <v>4822200</v>
      </c>
      <c r="E310" s="997" t="s">
        <v>1089</v>
      </c>
      <c r="F310" s="997" t="s">
        <v>107</v>
      </c>
      <c r="G310" s="1100" t="s">
        <v>53</v>
      </c>
    </row>
    <row r="311" spans="1:8" s="115" customFormat="1" ht="54" customHeight="1">
      <c r="A311" s="1056"/>
      <c r="B311" s="1153"/>
      <c r="C311" s="1179"/>
      <c r="D311" s="41" t="s">
        <v>964</v>
      </c>
      <c r="E311" s="998"/>
      <c r="F311" s="998"/>
      <c r="G311" s="1100"/>
    </row>
    <row r="312" spans="1:8" ht="48" customHeight="1">
      <c r="A312" s="1013" t="s">
        <v>961</v>
      </c>
      <c r="B312" s="10" t="s">
        <v>960</v>
      </c>
      <c r="C312" s="322">
        <v>2240</v>
      </c>
      <c r="D312" s="132">
        <v>3202500</v>
      </c>
      <c r="E312" s="1162" t="s">
        <v>1090</v>
      </c>
      <c r="F312" s="991" t="s">
        <v>27</v>
      </c>
      <c r="G312" s="948" t="s">
        <v>53</v>
      </c>
    </row>
    <row r="313" spans="1:8" ht="36" customHeight="1">
      <c r="A313" s="1014"/>
      <c r="B313" s="11"/>
      <c r="C313" s="323"/>
      <c r="D313" s="100" t="s">
        <v>962</v>
      </c>
      <c r="E313" s="1163"/>
      <c r="F313" s="992"/>
      <c r="G313" s="346"/>
    </row>
    <row r="314" spans="1:8" ht="48" customHeight="1">
      <c r="A314" s="1013" t="s">
        <v>1006</v>
      </c>
      <c r="B314" s="10" t="s">
        <v>991</v>
      </c>
      <c r="C314" s="118">
        <v>2240</v>
      </c>
      <c r="D314" s="132">
        <v>3600000</v>
      </c>
      <c r="E314" s="16" t="s">
        <v>1004</v>
      </c>
      <c r="F314" s="15" t="s">
        <v>116</v>
      </c>
      <c r="G314" s="394" t="s">
        <v>53</v>
      </c>
    </row>
    <row r="315" spans="1:8" ht="25.5" customHeight="1">
      <c r="A315" s="1014"/>
      <c r="B315" s="11"/>
      <c r="C315" s="323"/>
      <c r="D315" s="100" t="s">
        <v>1005</v>
      </c>
      <c r="E315" s="966" t="s">
        <v>1011</v>
      </c>
      <c r="F315" s="19"/>
      <c r="G315" s="346"/>
    </row>
    <row r="316" spans="1:8" ht="54" customHeight="1">
      <c r="A316" s="1013" t="s">
        <v>1002</v>
      </c>
      <c r="B316" s="10" t="s">
        <v>991</v>
      </c>
      <c r="C316" s="118">
        <v>2240</v>
      </c>
      <c r="D316" s="132">
        <v>270000</v>
      </c>
      <c r="E316" s="16" t="s">
        <v>1091</v>
      </c>
      <c r="F316" s="949" t="s">
        <v>106</v>
      </c>
      <c r="G316" s="394" t="s">
        <v>53</v>
      </c>
    </row>
    <row r="317" spans="1:8" ht="25.5" customHeight="1">
      <c r="A317" s="1014"/>
      <c r="B317" s="17"/>
      <c r="C317" s="118"/>
      <c r="D317" s="41" t="s">
        <v>1003</v>
      </c>
      <c r="E317" s="988" t="s">
        <v>1011</v>
      </c>
      <c r="F317" s="15"/>
      <c r="G317" s="396"/>
    </row>
    <row r="318" spans="1:8" ht="42.75" customHeight="1">
      <c r="A318" s="1013" t="s">
        <v>1001</v>
      </c>
      <c r="B318" s="81" t="s">
        <v>1000</v>
      </c>
      <c r="C318" s="322">
        <v>2240</v>
      </c>
      <c r="D318" s="132">
        <v>3480000</v>
      </c>
      <c r="E318" s="7" t="s">
        <v>994</v>
      </c>
      <c r="F318" s="272" t="s">
        <v>116</v>
      </c>
      <c r="G318" s="1044" t="s">
        <v>53</v>
      </c>
    </row>
    <row r="319" spans="1:8" ht="38.25" customHeight="1">
      <c r="A319" s="1014"/>
      <c r="B319" s="11"/>
      <c r="C319" s="73"/>
      <c r="D319" s="100" t="s">
        <v>993</v>
      </c>
      <c r="E319" s="966" t="s">
        <v>1011</v>
      </c>
      <c r="F319" s="273"/>
      <c r="G319" s="1045"/>
    </row>
    <row r="320" spans="1:8" s="221" customFormat="1" ht="45" customHeight="1">
      <c r="A320" s="1046" t="s">
        <v>995</v>
      </c>
      <c r="B320" s="1011" t="s">
        <v>992</v>
      </c>
      <c r="C320" s="1029">
        <v>2240</v>
      </c>
      <c r="D320" s="132">
        <v>960000</v>
      </c>
      <c r="E320" s="997" t="s">
        <v>1010</v>
      </c>
      <c r="F320" s="991" t="s">
        <v>116</v>
      </c>
      <c r="G320" s="1104" t="s">
        <v>53</v>
      </c>
    </row>
    <row r="321" spans="1:8" s="221" customFormat="1" ht="27.75" customHeight="1">
      <c r="A321" s="1047"/>
      <c r="B321" s="1012"/>
      <c r="C321" s="1030"/>
      <c r="D321" s="989" t="s">
        <v>996</v>
      </c>
      <c r="E321" s="998"/>
      <c r="F321" s="992"/>
      <c r="G321" s="1068"/>
    </row>
    <row r="322" spans="1:8" s="221" customFormat="1" ht="46.5" customHeight="1">
      <c r="A322" s="1046" t="s">
        <v>998</v>
      </c>
      <c r="B322" s="1011" t="s">
        <v>997</v>
      </c>
      <c r="C322" s="1029">
        <v>2240</v>
      </c>
      <c r="D322" s="132">
        <v>1500000</v>
      </c>
      <c r="E322" s="997" t="s">
        <v>1008</v>
      </c>
      <c r="F322" s="991" t="s">
        <v>116</v>
      </c>
      <c r="G322" s="1071" t="s">
        <v>53</v>
      </c>
    </row>
    <row r="323" spans="1:8" s="221" customFormat="1" ht="46.5" customHeight="1">
      <c r="A323" s="1047"/>
      <c r="B323" s="1012"/>
      <c r="C323" s="1030"/>
      <c r="D323" s="990" t="s">
        <v>999</v>
      </c>
      <c r="E323" s="998"/>
      <c r="F323" s="992"/>
      <c r="G323" s="1093"/>
    </row>
    <row r="324" spans="1:8" s="221" customFormat="1" ht="32.25" customHeight="1">
      <c r="A324" s="1046" t="s">
        <v>1013</v>
      </c>
      <c r="B324" s="1011" t="s">
        <v>1007</v>
      </c>
      <c r="C324" s="1029">
        <v>2240</v>
      </c>
      <c r="D324" s="132">
        <v>5400000</v>
      </c>
      <c r="E324" s="997" t="s">
        <v>1094</v>
      </c>
      <c r="F324" s="991" t="s">
        <v>107</v>
      </c>
      <c r="G324" s="1071" t="s">
        <v>53</v>
      </c>
    </row>
    <row r="325" spans="1:8" s="221" customFormat="1" ht="36.75" customHeight="1">
      <c r="A325" s="1047"/>
      <c r="B325" s="1012"/>
      <c r="C325" s="1030"/>
      <c r="D325" s="88" t="s">
        <v>1009</v>
      </c>
      <c r="E325" s="998"/>
      <c r="F325" s="992"/>
      <c r="G325" s="1093"/>
    </row>
    <row r="326" spans="1:8" s="221" customFormat="1" ht="46.5" customHeight="1">
      <c r="A326" s="1046" t="s">
        <v>1012</v>
      </c>
      <c r="B326" s="1011" t="s">
        <v>796</v>
      </c>
      <c r="C326" s="1029">
        <v>2240</v>
      </c>
      <c r="D326" s="132">
        <v>550000</v>
      </c>
      <c r="E326" s="997" t="s">
        <v>1094</v>
      </c>
      <c r="F326" s="991" t="s">
        <v>107</v>
      </c>
      <c r="G326" s="1071" t="s">
        <v>53</v>
      </c>
    </row>
    <row r="327" spans="1:8" s="221" customFormat="1" ht="28.5" customHeight="1">
      <c r="A327" s="1047"/>
      <c r="B327" s="1012"/>
      <c r="C327" s="1030"/>
      <c r="D327" s="88" t="s">
        <v>1014</v>
      </c>
      <c r="E327" s="998"/>
      <c r="F327" s="992"/>
      <c r="G327" s="1093"/>
    </row>
    <row r="328" spans="1:8" s="221" customFormat="1" ht="46.5" customHeight="1">
      <c r="A328" s="1046" t="s">
        <v>1015</v>
      </c>
      <c r="B328" s="953" t="s">
        <v>796</v>
      </c>
      <c r="C328" s="950">
        <v>2240</v>
      </c>
      <c r="D328" s="132">
        <v>390000</v>
      </c>
      <c r="E328" s="997" t="s">
        <v>1095</v>
      </c>
      <c r="F328" s="991" t="s">
        <v>107</v>
      </c>
      <c r="G328" s="1071" t="s">
        <v>53</v>
      </c>
    </row>
    <row r="329" spans="1:8" s="221" customFormat="1" ht="32.25" customHeight="1">
      <c r="A329" s="1047"/>
      <c r="B329" s="953"/>
      <c r="C329" s="950"/>
      <c r="D329" s="88" t="s">
        <v>1016</v>
      </c>
      <c r="E329" s="998"/>
      <c r="F329" s="992"/>
      <c r="G329" s="1093"/>
    </row>
    <row r="330" spans="1:8" ht="47.25" customHeight="1">
      <c r="A330" s="382" t="s">
        <v>45</v>
      </c>
      <c r="B330" s="10" t="s">
        <v>186</v>
      </c>
      <c r="C330" s="322">
        <v>2240</v>
      </c>
      <c r="D330" s="132">
        <v>94000</v>
      </c>
      <c r="E330" s="310" t="s">
        <v>1081</v>
      </c>
      <c r="F330" s="991" t="s">
        <v>107</v>
      </c>
      <c r="G330" s="1044" t="s">
        <v>53</v>
      </c>
    </row>
    <row r="331" spans="1:8" ht="30.75" customHeight="1">
      <c r="A331" s="377"/>
      <c r="B331" s="11"/>
      <c r="C331" s="73"/>
      <c r="D331" s="120" t="s">
        <v>965</v>
      </c>
      <c r="E331" s="297"/>
      <c r="F331" s="992"/>
      <c r="G331" s="1045"/>
      <c r="H331" s="92"/>
    </row>
    <row r="332" spans="1:8" ht="67.5" hidden="1" customHeight="1">
      <c r="A332" s="1017" t="s">
        <v>435</v>
      </c>
      <c r="B332" s="1089" t="s">
        <v>436</v>
      </c>
      <c r="C332" s="118">
        <v>2240</v>
      </c>
      <c r="D332" s="160">
        <v>0</v>
      </c>
      <c r="E332" s="1095" t="s">
        <v>24</v>
      </c>
      <c r="F332" s="1065" t="s">
        <v>116</v>
      </c>
      <c r="G332" s="1066" t="s">
        <v>53</v>
      </c>
    </row>
    <row r="333" spans="1:8" ht="33.75" hidden="1" customHeight="1">
      <c r="A333" s="1018"/>
      <c r="B333" s="1090"/>
      <c r="C333" s="198"/>
      <c r="D333" s="158" t="s">
        <v>380</v>
      </c>
      <c r="E333" s="1028"/>
      <c r="F333" s="992"/>
      <c r="G333" s="1066"/>
    </row>
    <row r="334" spans="1:8" ht="102" hidden="1" customHeight="1">
      <c r="A334" s="1057" t="s">
        <v>440</v>
      </c>
      <c r="B334" s="1087" t="s">
        <v>439</v>
      </c>
      <c r="C334" s="1029">
        <v>2240</v>
      </c>
      <c r="D334" s="80">
        <v>0</v>
      </c>
      <c r="E334" s="1065" t="s">
        <v>392</v>
      </c>
      <c r="F334" s="1081" t="s">
        <v>25</v>
      </c>
      <c r="G334" s="1059" t="s">
        <v>58</v>
      </c>
    </row>
    <row r="335" spans="1:8" ht="97.5" hidden="1" customHeight="1">
      <c r="A335" s="1058"/>
      <c r="B335" s="1088"/>
      <c r="C335" s="1030"/>
      <c r="D335" s="100" t="s">
        <v>371</v>
      </c>
      <c r="E335" s="992"/>
      <c r="F335" s="1082"/>
      <c r="G335" s="1060"/>
    </row>
    <row r="336" spans="1:8" ht="33.75" hidden="1" customHeight="1">
      <c r="A336" s="1057" t="s">
        <v>442</v>
      </c>
      <c r="B336" s="1087" t="s">
        <v>441</v>
      </c>
      <c r="C336" s="1029">
        <v>2240</v>
      </c>
      <c r="D336" s="80">
        <v>0</v>
      </c>
      <c r="E336" s="1065" t="s">
        <v>392</v>
      </c>
      <c r="F336" s="1081" t="s">
        <v>25</v>
      </c>
      <c r="G336" s="1059" t="s">
        <v>53</v>
      </c>
    </row>
    <row r="337" spans="1:9" ht="29.25" hidden="1" customHeight="1">
      <c r="A337" s="1058"/>
      <c r="B337" s="1088"/>
      <c r="C337" s="1030"/>
      <c r="D337" s="100" t="s">
        <v>401</v>
      </c>
      <c r="E337" s="992"/>
      <c r="F337" s="1082"/>
      <c r="G337" s="1060"/>
    </row>
    <row r="338" spans="1:9" ht="52.5" hidden="1" customHeight="1">
      <c r="A338" s="995" t="s">
        <v>538</v>
      </c>
      <c r="B338" s="10" t="s">
        <v>539</v>
      </c>
      <c r="C338" s="1003">
        <v>2240</v>
      </c>
      <c r="D338" s="116">
        <v>0</v>
      </c>
      <c r="E338" s="1101" t="s">
        <v>11</v>
      </c>
      <c r="F338" s="991" t="s">
        <v>244</v>
      </c>
      <c r="G338" s="1005" t="s">
        <v>59</v>
      </c>
    </row>
    <row r="339" spans="1:9" ht="57" hidden="1" customHeight="1">
      <c r="A339" s="996"/>
      <c r="B339" s="11"/>
      <c r="C339" s="1004"/>
      <c r="D339" s="100" t="s">
        <v>540</v>
      </c>
      <c r="E339" s="1070"/>
      <c r="F339" s="992"/>
      <c r="G339" s="1006"/>
    </row>
    <row r="340" spans="1:9" ht="42.75" customHeight="1">
      <c r="A340" s="1091" t="s">
        <v>783</v>
      </c>
      <c r="B340" s="1035" t="s">
        <v>977</v>
      </c>
      <c r="C340" s="1037">
        <v>2240</v>
      </c>
      <c r="D340" s="143">
        <f>5841.6-1.6</f>
        <v>5840</v>
      </c>
      <c r="E340" s="1039" t="s">
        <v>1096</v>
      </c>
      <c r="F340" s="1039" t="s">
        <v>829</v>
      </c>
      <c r="G340" s="1110" t="s">
        <v>58</v>
      </c>
      <c r="H340" s="156"/>
      <c r="I340" s="156"/>
    </row>
    <row r="341" spans="1:9" ht="38.25" customHeight="1">
      <c r="A341" s="1092"/>
      <c r="B341" s="1036"/>
      <c r="C341" s="1038"/>
      <c r="D341" s="100" t="s">
        <v>1023</v>
      </c>
      <c r="E341" s="1025"/>
      <c r="F341" s="1025"/>
      <c r="G341" s="1111"/>
      <c r="H341" s="156"/>
      <c r="I341" s="156"/>
    </row>
    <row r="342" spans="1:9" ht="63" customHeight="1">
      <c r="A342" s="1052" t="s">
        <v>975</v>
      </c>
      <c r="B342" s="1011" t="s">
        <v>971</v>
      </c>
      <c r="C342" s="1029">
        <v>2240</v>
      </c>
      <c r="D342" s="143">
        <v>9400</v>
      </c>
      <c r="E342" s="1065" t="s">
        <v>1081</v>
      </c>
      <c r="F342" s="1081" t="s">
        <v>223</v>
      </c>
      <c r="G342" s="1059" t="s">
        <v>53</v>
      </c>
    </row>
    <row r="343" spans="1:9" ht="29.25" customHeight="1">
      <c r="A343" s="1051"/>
      <c r="B343" s="1012"/>
      <c r="C343" s="1030"/>
      <c r="D343" s="41" t="s">
        <v>976</v>
      </c>
      <c r="E343" s="992"/>
      <c r="F343" s="1082"/>
      <c r="G343" s="1060"/>
    </row>
    <row r="344" spans="1:9" ht="44.25" customHeight="1">
      <c r="A344" s="1057" t="s">
        <v>452</v>
      </c>
      <c r="B344" s="1011" t="s">
        <v>978</v>
      </c>
      <c r="C344" s="1029">
        <v>2240</v>
      </c>
      <c r="D344" s="132">
        <v>190000</v>
      </c>
      <c r="E344" s="1025" t="s">
        <v>1081</v>
      </c>
      <c r="F344" s="1081" t="s">
        <v>25</v>
      </c>
      <c r="G344" s="1005" t="s">
        <v>58</v>
      </c>
      <c r="H344" s="92"/>
    </row>
    <row r="345" spans="1:9" ht="26.25" customHeight="1">
      <c r="A345" s="1058"/>
      <c r="B345" s="1012"/>
      <c r="C345" s="1030"/>
      <c r="D345" s="150" t="s">
        <v>970</v>
      </c>
      <c r="E345" s="1026"/>
      <c r="F345" s="1082"/>
      <c r="G345" s="1006"/>
    </row>
    <row r="346" spans="1:9" ht="21.75" customHeight="1">
      <c r="A346" s="1057" t="s">
        <v>973</v>
      </c>
      <c r="B346" s="1011" t="s">
        <v>971</v>
      </c>
      <c r="C346" s="1029">
        <v>2240</v>
      </c>
      <c r="D346" s="132">
        <v>62500</v>
      </c>
      <c r="E346" s="1025" t="s">
        <v>1081</v>
      </c>
      <c r="F346" s="1081" t="s">
        <v>275</v>
      </c>
      <c r="G346" s="1044" t="s">
        <v>58</v>
      </c>
    </row>
    <row r="347" spans="1:9" ht="48.75" customHeight="1">
      <c r="A347" s="1058"/>
      <c r="B347" s="1012"/>
      <c r="C347" s="1030"/>
      <c r="D347" s="150" t="s">
        <v>966</v>
      </c>
      <c r="E347" s="1026"/>
      <c r="F347" s="1082"/>
      <c r="G347" s="1045"/>
    </row>
    <row r="348" spans="1:9" ht="59.25" customHeight="1">
      <c r="A348" s="1052" t="s">
        <v>974</v>
      </c>
      <c r="B348" s="1011" t="s">
        <v>972</v>
      </c>
      <c r="C348" s="1029">
        <v>2240</v>
      </c>
      <c r="D348" s="132">
        <v>50000</v>
      </c>
      <c r="E348" s="1025" t="s">
        <v>1081</v>
      </c>
      <c r="F348" s="1081" t="s">
        <v>275</v>
      </c>
      <c r="G348" s="1044" t="s">
        <v>53</v>
      </c>
    </row>
    <row r="349" spans="1:9" ht="27.75" customHeight="1">
      <c r="A349" s="1051"/>
      <c r="B349" s="1012"/>
      <c r="C349" s="1030"/>
      <c r="D349" s="150" t="s">
        <v>969</v>
      </c>
      <c r="E349" s="1026"/>
      <c r="F349" s="1082"/>
      <c r="G349" s="1045"/>
    </row>
    <row r="350" spans="1:9" ht="51.75" customHeight="1">
      <c r="A350" s="1052" t="s">
        <v>979</v>
      </c>
      <c r="B350" s="888" t="s">
        <v>971</v>
      </c>
      <c r="C350" s="890">
        <v>2240</v>
      </c>
      <c r="D350" s="132">
        <v>480000</v>
      </c>
      <c r="E350" s="1039" t="s">
        <v>968</v>
      </c>
      <c r="F350" s="1081" t="s">
        <v>117</v>
      </c>
      <c r="G350" s="1044" t="s">
        <v>53</v>
      </c>
    </row>
    <row r="351" spans="1:9" ht="24" customHeight="1">
      <c r="A351" s="1051"/>
      <c r="B351" s="889"/>
      <c r="C351" s="891"/>
      <c r="D351" s="150" t="s">
        <v>967</v>
      </c>
      <c r="E351" s="1025"/>
      <c r="F351" s="1082"/>
      <c r="G351" s="1045"/>
    </row>
    <row r="352" spans="1:9" ht="45.75" customHeight="1">
      <c r="A352" s="1042" t="s">
        <v>980</v>
      </c>
      <c r="B352" s="1035" t="s">
        <v>787</v>
      </c>
      <c r="C352" s="1037">
        <v>2240</v>
      </c>
      <c r="D352" s="132">
        <v>2302400</v>
      </c>
      <c r="E352" s="1025" t="s">
        <v>1081</v>
      </c>
      <c r="F352" s="1039" t="s">
        <v>117</v>
      </c>
      <c r="G352" s="1040" t="s">
        <v>867</v>
      </c>
    </row>
    <row r="353" spans="1:8" ht="40.5" customHeight="1">
      <c r="A353" s="1043"/>
      <c r="B353" s="1036"/>
      <c r="C353" s="1038"/>
      <c r="D353" s="150" t="s">
        <v>981</v>
      </c>
      <c r="E353" s="1026"/>
      <c r="F353" s="1025"/>
      <c r="G353" s="1041"/>
    </row>
    <row r="354" spans="1:8" ht="31.5" customHeight="1">
      <c r="A354" s="1042" t="s">
        <v>983</v>
      </c>
      <c r="B354" s="1035" t="s">
        <v>982</v>
      </c>
      <c r="C354" s="1037">
        <v>2240</v>
      </c>
      <c r="D354" s="132">
        <v>418000</v>
      </c>
      <c r="E354" s="1025" t="s">
        <v>1081</v>
      </c>
      <c r="F354" s="1039" t="s">
        <v>107</v>
      </c>
      <c r="G354" s="1040" t="s">
        <v>865</v>
      </c>
    </row>
    <row r="355" spans="1:8" ht="51.75" customHeight="1">
      <c r="A355" s="1043"/>
      <c r="B355" s="1036"/>
      <c r="C355" s="1038"/>
      <c r="D355" s="150" t="s">
        <v>984</v>
      </c>
      <c r="E355" s="1026"/>
      <c r="F355" s="1025"/>
      <c r="G355" s="1041"/>
    </row>
    <row r="356" spans="1:8" ht="31.5" customHeight="1">
      <c r="A356" s="1052" t="s">
        <v>1018</v>
      </c>
      <c r="B356" s="916" t="s">
        <v>1017</v>
      </c>
      <c r="C356" s="914">
        <v>2240</v>
      </c>
      <c r="D356" s="132">
        <v>4000</v>
      </c>
      <c r="E356" s="992" t="s">
        <v>1081</v>
      </c>
      <c r="F356" s="910" t="s">
        <v>244</v>
      </c>
      <c r="G356" s="981" t="s">
        <v>53</v>
      </c>
    </row>
    <row r="357" spans="1:8" ht="46.5" customHeight="1">
      <c r="A357" s="1051"/>
      <c r="B357" s="913"/>
      <c r="C357" s="914"/>
      <c r="D357" s="88" t="s">
        <v>1019</v>
      </c>
      <c r="E357" s="1113"/>
      <c r="F357" s="911"/>
      <c r="G357" s="982"/>
    </row>
    <row r="358" spans="1:8" ht="41.25" customHeight="1">
      <c r="A358" s="1052" t="s">
        <v>1097</v>
      </c>
      <c r="B358" s="916" t="s">
        <v>848</v>
      </c>
      <c r="C358" s="914">
        <v>2240</v>
      </c>
      <c r="D358" s="223">
        <v>11200000</v>
      </c>
      <c r="E358" s="1113" t="s">
        <v>1081</v>
      </c>
      <c r="F358" s="917" t="s">
        <v>27</v>
      </c>
      <c r="G358" s="983" t="s">
        <v>1060</v>
      </c>
    </row>
    <row r="359" spans="1:8" ht="41.25" customHeight="1">
      <c r="A359" s="1050"/>
      <c r="B359" s="916"/>
      <c r="C359" s="914"/>
      <c r="D359" s="918" t="s">
        <v>1061</v>
      </c>
      <c r="E359" s="1113"/>
      <c r="F359" s="919"/>
      <c r="G359" s="982"/>
    </row>
    <row r="360" spans="1:8" ht="41.25" hidden="1" customHeight="1">
      <c r="A360" s="1196" t="s">
        <v>853</v>
      </c>
      <c r="B360" s="1011" t="s">
        <v>848</v>
      </c>
      <c r="C360" s="1029">
        <v>2240</v>
      </c>
      <c r="D360" s="223">
        <v>0</v>
      </c>
      <c r="E360" s="992" t="s">
        <v>505</v>
      </c>
      <c r="F360" s="920" t="s">
        <v>338</v>
      </c>
      <c r="G360" s="915" t="s">
        <v>53</v>
      </c>
    </row>
    <row r="361" spans="1:8" ht="41.25" hidden="1" customHeight="1">
      <c r="A361" s="1197"/>
      <c r="B361" s="1012"/>
      <c r="C361" s="1030"/>
      <c r="D361" s="918" t="s">
        <v>807</v>
      </c>
      <c r="E361" s="991"/>
      <c r="F361" s="920"/>
      <c r="G361" s="915"/>
    </row>
    <row r="362" spans="1:8" ht="39" hidden="1" customHeight="1">
      <c r="A362" s="397" t="s">
        <v>592</v>
      </c>
      <c r="B362" s="10" t="s">
        <v>593</v>
      </c>
      <c r="C362" s="322">
        <v>2240</v>
      </c>
      <c r="D362" s="125">
        <v>0</v>
      </c>
      <c r="E362" s="1101" t="s">
        <v>596</v>
      </c>
      <c r="F362" s="1158"/>
      <c r="G362" s="1005" t="s">
        <v>595</v>
      </c>
    </row>
    <row r="363" spans="1:8" ht="63" hidden="1" customHeight="1">
      <c r="A363" s="392"/>
      <c r="B363" s="11"/>
      <c r="C363" s="73"/>
      <c r="D363" s="100" t="s">
        <v>594</v>
      </c>
      <c r="E363" s="1070"/>
      <c r="F363" s="1159"/>
      <c r="G363" s="1006"/>
      <c r="H363" s="92"/>
    </row>
    <row r="364" spans="1:8" ht="29.25" hidden="1" customHeight="1">
      <c r="A364" s="397" t="s">
        <v>238</v>
      </c>
      <c r="B364" s="119" t="s">
        <v>237</v>
      </c>
      <c r="C364" s="322">
        <v>2240</v>
      </c>
      <c r="D364" s="132">
        <v>0</v>
      </c>
      <c r="E364" s="1027" t="s">
        <v>196</v>
      </c>
      <c r="F364" s="281" t="s">
        <v>223</v>
      </c>
      <c r="G364" s="1005" t="s">
        <v>53</v>
      </c>
      <c r="H364" s="92"/>
    </row>
    <row r="365" spans="1:8" ht="29.25" hidden="1" customHeight="1">
      <c r="A365" s="392"/>
      <c r="B365" s="11"/>
      <c r="C365" s="73"/>
      <c r="D365" s="124" t="s">
        <v>231</v>
      </c>
      <c r="E365" s="1028"/>
      <c r="F365" s="281"/>
      <c r="G365" s="1006"/>
      <c r="H365" s="92"/>
    </row>
    <row r="366" spans="1:8" ht="29.25" hidden="1" customHeight="1">
      <c r="A366" s="391" t="s">
        <v>248</v>
      </c>
      <c r="B366" s="129" t="s">
        <v>249</v>
      </c>
      <c r="C366" s="118">
        <v>2240</v>
      </c>
      <c r="D366" s="133">
        <v>0</v>
      </c>
      <c r="E366" s="1101" t="s">
        <v>196</v>
      </c>
      <c r="F366" s="281" t="s">
        <v>223</v>
      </c>
      <c r="G366" s="1005" t="s">
        <v>53</v>
      </c>
      <c r="H366" s="92"/>
    </row>
    <row r="367" spans="1:8" ht="29.25" hidden="1" customHeight="1">
      <c r="A367" s="392"/>
      <c r="B367" s="11"/>
      <c r="C367" s="73"/>
      <c r="D367" s="120" t="s">
        <v>230</v>
      </c>
      <c r="E367" s="1070"/>
      <c r="F367" s="273"/>
      <c r="G367" s="1006"/>
      <c r="H367" s="92"/>
    </row>
    <row r="368" spans="1:8" ht="52.5" hidden="1" customHeight="1">
      <c r="A368" s="1057" t="s">
        <v>453</v>
      </c>
      <c r="B368" s="1151" t="s">
        <v>445</v>
      </c>
      <c r="C368" s="1029">
        <v>2240</v>
      </c>
      <c r="D368" s="143">
        <v>0</v>
      </c>
      <c r="E368" s="1065" t="s">
        <v>392</v>
      </c>
      <c r="F368" s="1081" t="s">
        <v>117</v>
      </c>
      <c r="G368" s="1066" t="s">
        <v>53</v>
      </c>
      <c r="H368" s="92"/>
    </row>
    <row r="369" spans="1:8" ht="29.25" hidden="1" customHeight="1">
      <c r="A369" s="1058"/>
      <c r="B369" s="1088"/>
      <c r="C369" s="1030"/>
      <c r="D369" s="124" t="s">
        <v>402</v>
      </c>
      <c r="E369" s="992"/>
      <c r="F369" s="1082"/>
      <c r="G369" s="1006"/>
      <c r="H369" s="92"/>
    </row>
    <row r="370" spans="1:8" ht="29.25" hidden="1" customHeight="1">
      <c r="A370" s="1057" t="s">
        <v>454</v>
      </c>
      <c r="B370" s="1151" t="s">
        <v>446</v>
      </c>
      <c r="C370" s="1029">
        <v>2240</v>
      </c>
      <c r="D370" s="133">
        <v>0</v>
      </c>
      <c r="E370" s="1065" t="s">
        <v>264</v>
      </c>
      <c r="F370" s="1081" t="s">
        <v>106</v>
      </c>
      <c r="G370" s="1066" t="s">
        <v>53</v>
      </c>
      <c r="H370" s="92"/>
    </row>
    <row r="371" spans="1:8" ht="49.5" hidden="1" customHeight="1">
      <c r="A371" s="1058"/>
      <c r="B371" s="1088"/>
      <c r="C371" s="1030"/>
      <c r="D371" s="124" t="s">
        <v>378</v>
      </c>
      <c r="E371" s="992"/>
      <c r="F371" s="1082"/>
      <c r="G371" s="1006"/>
      <c r="H371" s="92"/>
    </row>
    <row r="372" spans="1:8" ht="43.5" hidden="1" customHeight="1">
      <c r="A372" s="391" t="s">
        <v>377</v>
      </c>
      <c r="B372" s="119" t="s">
        <v>280</v>
      </c>
      <c r="C372" s="118">
        <v>2240</v>
      </c>
      <c r="D372" s="133">
        <v>0</v>
      </c>
      <c r="E372" s="1069" t="s">
        <v>11</v>
      </c>
      <c r="F372" s="281" t="s">
        <v>275</v>
      </c>
      <c r="G372" s="1066" t="s">
        <v>53</v>
      </c>
      <c r="H372" s="92"/>
    </row>
    <row r="373" spans="1:8" ht="47.25" hidden="1" customHeight="1">
      <c r="A373" s="392"/>
      <c r="B373" s="11"/>
      <c r="C373" s="73"/>
      <c r="D373" s="124" t="s">
        <v>281</v>
      </c>
      <c r="E373" s="1070"/>
      <c r="F373" s="273"/>
      <c r="G373" s="1006"/>
      <c r="H373" s="92"/>
    </row>
    <row r="374" spans="1:8" ht="29.25" hidden="1" customHeight="1">
      <c r="A374" s="391" t="s">
        <v>282</v>
      </c>
      <c r="B374" s="135" t="s">
        <v>287</v>
      </c>
      <c r="C374" s="118">
        <v>2240</v>
      </c>
      <c r="D374" s="133">
        <v>0</v>
      </c>
      <c r="E374" s="1069" t="s">
        <v>81</v>
      </c>
      <c r="F374" s="281" t="s">
        <v>275</v>
      </c>
      <c r="G374" s="1066" t="s">
        <v>58</v>
      </c>
      <c r="H374" s="92"/>
    </row>
    <row r="375" spans="1:8" ht="45" hidden="1" customHeight="1">
      <c r="A375" s="392"/>
      <c r="B375" s="11"/>
      <c r="C375" s="73"/>
      <c r="D375" s="124" t="s">
        <v>359</v>
      </c>
      <c r="E375" s="1070"/>
      <c r="F375" s="273"/>
      <c r="G375" s="1006"/>
      <c r="H375" s="92"/>
    </row>
    <row r="376" spans="1:8" ht="45" hidden="1" customHeight="1">
      <c r="A376" s="391" t="s">
        <v>282</v>
      </c>
      <c r="B376" s="135" t="s">
        <v>287</v>
      </c>
      <c r="C376" s="118">
        <v>2240</v>
      </c>
      <c r="D376" s="133">
        <v>0</v>
      </c>
      <c r="E376" s="1069" t="s">
        <v>81</v>
      </c>
      <c r="F376" s="281" t="s">
        <v>338</v>
      </c>
      <c r="G376" s="1066" t="s">
        <v>365</v>
      </c>
      <c r="H376" s="92"/>
    </row>
    <row r="377" spans="1:8" ht="45" hidden="1" customHeight="1">
      <c r="A377" s="392"/>
      <c r="B377" s="11"/>
      <c r="C377" s="73"/>
      <c r="D377" s="150" t="s">
        <v>349</v>
      </c>
      <c r="E377" s="1070"/>
      <c r="F377" s="273"/>
      <c r="G377" s="1006"/>
      <c r="H377" s="92"/>
    </row>
    <row r="378" spans="1:8" ht="45" hidden="1" customHeight="1">
      <c r="A378" s="1057" t="s">
        <v>455</v>
      </c>
      <c r="B378" s="1192" t="s">
        <v>447</v>
      </c>
      <c r="C378" s="1029">
        <v>2240</v>
      </c>
      <c r="D378" s="133">
        <v>0</v>
      </c>
      <c r="E378" s="1069" t="s">
        <v>264</v>
      </c>
      <c r="F378" s="1081" t="s">
        <v>116</v>
      </c>
      <c r="G378" s="1066" t="s">
        <v>58</v>
      </c>
      <c r="H378" s="92"/>
    </row>
    <row r="379" spans="1:8" ht="45" hidden="1" customHeight="1">
      <c r="A379" s="1058"/>
      <c r="B379" s="1193"/>
      <c r="C379" s="1030"/>
      <c r="D379" s="124" t="s">
        <v>375</v>
      </c>
      <c r="E379" s="1070"/>
      <c r="F379" s="1082"/>
      <c r="G379" s="1006"/>
      <c r="H379" s="92"/>
    </row>
    <row r="380" spans="1:8" s="221" customFormat="1" ht="45" hidden="1" customHeight="1">
      <c r="A380" s="1190" t="s">
        <v>456</v>
      </c>
      <c r="B380" s="224" t="s">
        <v>448</v>
      </c>
      <c r="C380" s="207">
        <v>2240</v>
      </c>
      <c r="D380" s="225">
        <v>0</v>
      </c>
      <c r="E380" s="1194" t="s">
        <v>11</v>
      </c>
      <c r="F380" s="281" t="s">
        <v>117</v>
      </c>
      <c r="G380" s="1067" t="s">
        <v>58</v>
      </c>
      <c r="H380" s="220"/>
    </row>
    <row r="381" spans="1:8" s="221" customFormat="1" ht="45" hidden="1" customHeight="1">
      <c r="A381" s="1191"/>
      <c r="B381" s="14"/>
      <c r="C381" s="197"/>
      <c r="D381" s="226" t="s">
        <v>367</v>
      </c>
      <c r="E381" s="1195"/>
      <c r="F381" s="273"/>
      <c r="G381" s="1068"/>
      <c r="H381" s="220"/>
    </row>
    <row r="382" spans="1:8" ht="45" hidden="1" customHeight="1">
      <c r="A382" s="1015" t="s">
        <v>458</v>
      </c>
      <c r="B382" s="1211" t="s">
        <v>457</v>
      </c>
      <c r="C382" s="118">
        <v>2240</v>
      </c>
      <c r="D382" s="133">
        <v>0</v>
      </c>
      <c r="E382" s="1069" t="s">
        <v>11</v>
      </c>
      <c r="F382" s="281" t="s">
        <v>106</v>
      </c>
      <c r="G382" s="1066" t="s">
        <v>58</v>
      </c>
      <c r="H382" s="92"/>
    </row>
    <row r="383" spans="1:8" ht="45" hidden="1" customHeight="1">
      <c r="A383" s="1016"/>
      <c r="B383" s="1212"/>
      <c r="C383" s="73"/>
      <c r="D383" s="124" t="s">
        <v>381</v>
      </c>
      <c r="E383" s="1070"/>
      <c r="F383" s="273"/>
      <c r="G383" s="1006"/>
      <c r="H383" s="92"/>
    </row>
    <row r="384" spans="1:8" ht="45" hidden="1" customHeight="1">
      <c r="A384" s="391" t="s">
        <v>284</v>
      </c>
      <c r="B384" s="119" t="s">
        <v>285</v>
      </c>
      <c r="C384" s="118">
        <v>2240</v>
      </c>
      <c r="D384" s="133">
        <v>0</v>
      </c>
      <c r="E384" s="1069" t="s">
        <v>264</v>
      </c>
      <c r="F384" s="281" t="s">
        <v>275</v>
      </c>
      <c r="G384" s="1066" t="s">
        <v>58</v>
      </c>
      <c r="H384" s="92"/>
    </row>
    <row r="385" spans="1:12" ht="45" hidden="1" customHeight="1">
      <c r="A385" s="392"/>
      <c r="B385" s="11"/>
      <c r="C385" s="73"/>
      <c r="D385" s="124" t="s">
        <v>283</v>
      </c>
      <c r="E385" s="1070"/>
      <c r="F385" s="273"/>
      <c r="G385" s="1006"/>
      <c r="H385" s="92"/>
    </row>
    <row r="386" spans="1:12" ht="55.5" hidden="1" customHeight="1">
      <c r="A386" s="1200" t="s">
        <v>460</v>
      </c>
      <c r="B386" s="1198" t="s">
        <v>459</v>
      </c>
      <c r="C386" s="228">
        <v>2240</v>
      </c>
      <c r="D386" s="229">
        <v>0</v>
      </c>
      <c r="E386" s="1202" t="s">
        <v>11</v>
      </c>
      <c r="F386" s="219" t="s">
        <v>106</v>
      </c>
      <c r="G386" s="1073" t="s">
        <v>58</v>
      </c>
      <c r="H386" s="92"/>
    </row>
    <row r="387" spans="1:12" ht="45" hidden="1" customHeight="1">
      <c r="A387" s="1201"/>
      <c r="B387" s="1199"/>
      <c r="C387" s="230"/>
      <c r="D387" s="231" t="s">
        <v>286</v>
      </c>
      <c r="E387" s="1203"/>
      <c r="F387" s="247"/>
      <c r="G387" s="1074"/>
      <c r="H387" s="92"/>
    </row>
    <row r="388" spans="1:12" ht="45" hidden="1" customHeight="1">
      <c r="A388" s="1057" t="s">
        <v>461</v>
      </c>
      <c r="B388" s="1192" t="s">
        <v>462</v>
      </c>
      <c r="C388" s="1029">
        <v>2240</v>
      </c>
      <c r="D388" s="133">
        <v>0</v>
      </c>
      <c r="E388" s="1069" t="s">
        <v>264</v>
      </c>
      <c r="F388" s="1081" t="s">
        <v>106</v>
      </c>
      <c r="G388" s="1066" t="s">
        <v>53</v>
      </c>
      <c r="H388" s="92"/>
    </row>
    <row r="389" spans="1:12" ht="45" hidden="1" customHeight="1">
      <c r="A389" s="1058"/>
      <c r="B389" s="1193"/>
      <c r="C389" s="1030"/>
      <c r="D389" s="124" t="s">
        <v>376</v>
      </c>
      <c r="E389" s="1070"/>
      <c r="F389" s="1082"/>
      <c r="G389" s="1006"/>
      <c r="H389" s="92"/>
    </row>
    <row r="390" spans="1:12" ht="42.75" hidden="1" customHeight="1">
      <c r="A390" s="1057" t="s">
        <v>464</v>
      </c>
      <c r="B390" s="1192" t="s">
        <v>463</v>
      </c>
      <c r="C390" s="1029">
        <v>2240</v>
      </c>
      <c r="D390" s="133">
        <v>0</v>
      </c>
      <c r="E390" s="1065" t="s">
        <v>392</v>
      </c>
      <c r="F390" s="1081" t="s">
        <v>116</v>
      </c>
      <c r="G390" s="1066" t="s">
        <v>58</v>
      </c>
      <c r="H390" s="92"/>
    </row>
    <row r="391" spans="1:12" ht="51.75" hidden="1" customHeight="1">
      <c r="A391" s="1058"/>
      <c r="B391" s="1193"/>
      <c r="C391" s="1030"/>
      <c r="D391" s="126" t="s">
        <v>379</v>
      </c>
      <c r="E391" s="992"/>
      <c r="F391" s="1082"/>
      <c r="G391" s="1006"/>
      <c r="H391" s="92"/>
    </row>
    <row r="392" spans="1:12" ht="41.25" hidden="1" customHeight="1">
      <c r="A392" s="995" t="s">
        <v>130</v>
      </c>
      <c r="B392" s="81" t="s">
        <v>131</v>
      </c>
      <c r="C392" s="1213">
        <v>2240</v>
      </c>
      <c r="D392" s="36">
        <v>0</v>
      </c>
      <c r="E392" s="1215" t="s">
        <v>118</v>
      </c>
      <c r="F392" s="1161" t="s">
        <v>116</v>
      </c>
      <c r="G392" s="398" t="s">
        <v>115</v>
      </c>
    </row>
    <row r="393" spans="1:12" ht="20.25" hidden="1" customHeight="1">
      <c r="A393" s="996"/>
      <c r="B393" s="76"/>
      <c r="C393" s="1214"/>
      <c r="D393" s="46" t="s">
        <v>132</v>
      </c>
      <c r="E393" s="1216"/>
      <c r="F393" s="1080"/>
      <c r="G393" s="324"/>
    </row>
    <row r="394" spans="1:12" ht="55.5" hidden="1" customHeight="1">
      <c r="A394" s="995" t="s">
        <v>133</v>
      </c>
      <c r="B394" s="81" t="s">
        <v>119</v>
      </c>
      <c r="C394" s="1003">
        <v>2240</v>
      </c>
      <c r="D394" s="36">
        <v>0</v>
      </c>
      <c r="E394" s="1081" t="s">
        <v>118</v>
      </c>
      <c r="F394" s="1161" t="s">
        <v>116</v>
      </c>
      <c r="G394" s="398" t="s">
        <v>115</v>
      </c>
    </row>
    <row r="395" spans="1:12" ht="29.25" hidden="1" customHeight="1">
      <c r="A395" s="996"/>
      <c r="B395" s="76"/>
      <c r="C395" s="1004"/>
      <c r="D395" s="46" t="s">
        <v>134</v>
      </c>
      <c r="E395" s="1082"/>
      <c r="F395" s="1080"/>
      <c r="G395" s="324"/>
      <c r="I395" s="92"/>
      <c r="K395" s="92"/>
    </row>
    <row r="396" spans="1:12" ht="27" customHeight="1" thickBot="1">
      <c r="A396" s="430" t="s">
        <v>13</v>
      </c>
      <c r="B396" s="191"/>
      <c r="C396" s="192"/>
      <c r="D396" s="205">
        <f>D214+D216+D218+D224+D226+D228+D240+D246+D248+D254+D262+D264+D268+D278+D280+D310+D312+D314+D316+D318+D320+D322+D324+D326+D328+D330+D340+D342+D344+D346+D348+D350+D352+D354+D356+D358</f>
        <v>78469800</v>
      </c>
      <c r="E396" s="192"/>
      <c r="F396" s="192"/>
      <c r="G396" s="193"/>
      <c r="H396" s="93"/>
      <c r="I396" s="47"/>
      <c r="J396" s="9"/>
      <c r="K396" s="87"/>
      <c r="L396" s="77"/>
    </row>
    <row r="397" spans="1:12" ht="27" hidden="1" customHeight="1">
      <c r="A397" s="399" t="s">
        <v>96</v>
      </c>
      <c r="B397" s="425" t="s">
        <v>97</v>
      </c>
      <c r="C397" s="299">
        <v>2282</v>
      </c>
      <c r="D397" s="426">
        <v>0</v>
      </c>
      <c r="E397" s="1188" t="s">
        <v>789</v>
      </c>
      <c r="F397" s="1189"/>
      <c r="G397" s="1064" t="s">
        <v>58</v>
      </c>
      <c r="H397" s="93"/>
      <c r="I397" s="47"/>
      <c r="J397" s="892"/>
      <c r="K397" s="87"/>
      <c r="L397" s="134"/>
    </row>
    <row r="398" spans="1:12" ht="44.25" hidden="1" customHeight="1">
      <c r="A398" s="399"/>
      <c r="B398" s="72"/>
      <c r="C398" s="284"/>
      <c r="D398" s="12" t="s">
        <v>98</v>
      </c>
      <c r="E398" s="1070"/>
      <c r="F398" s="1159"/>
      <c r="G398" s="1060"/>
      <c r="H398" s="93"/>
      <c r="I398" s="47"/>
      <c r="K398" s="97"/>
      <c r="L398" s="77"/>
    </row>
    <row r="399" spans="1:12" ht="39.75" hidden="1" customHeight="1">
      <c r="A399" s="400" t="s">
        <v>182</v>
      </c>
      <c r="B399" s="6"/>
      <c r="C399" s="4"/>
      <c r="D399" s="199">
        <f>D397</f>
        <v>0</v>
      </c>
      <c r="E399" s="4"/>
      <c r="F399" s="4"/>
      <c r="G399" s="340"/>
      <c r="H399" s="52"/>
      <c r="I399" s="47"/>
      <c r="K399" s="87"/>
      <c r="L399" s="77"/>
    </row>
    <row r="400" spans="1:12" ht="43.5" customHeight="1">
      <c r="A400" s="995" t="s">
        <v>1025</v>
      </c>
      <c r="B400" s="1209" t="s">
        <v>1027</v>
      </c>
      <c r="C400" s="1095">
        <v>3110</v>
      </c>
      <c r="D400" s="34">
        <v>5395300</v>
      </c>
      <c r="E400" s="1065" t="s">
        <v>505</v>
      </c>
      <c r="F400" s="1065" t="s">
        <v>223</v>
      </c>
      <c r="G400" s="1071" t="s">
        <v>58</v>
      </c>
    </row>
    <row r="401" spans="1:10" ht="53.25" customHeight="1">
      <c r="A401" s="996"/>
      <c r="B401" s="1210"/>
      <c r="C401" s="1028"/>
      <c r="D401" s="42" t="s">
        <v>1026</v>
      </c>
      <c r="E401" s="992"/>
      <c r="F401" s="992"/>
      <c r="G401" s="1072"/>
      <c r="H401" s="9"/>
    </row>
    <row r="402" spans="1:10" ht="43.5" customHeight="1">
      <c r="A402" s="995" t="s">
        <v>1028</v>
      </c>
      <c r="B402" s="1094" t="s">
        <v>37</v>
      </c>
      <c r="C402" s="43">
        <v>3110</v>
      </c>
      <c r="D402" s="34">
        <v>49200000</v>
      </c>
      <c r="E402" s="991" t="s">
        <v>505</v>
      </c>
      <c r="F402" s="1161" t="s">
        <v>107</v>
      </c>
      <c r="G402" s="1044" t="s">
        <v>53</v>
      </c>
    </row>
    <row r="403" spans="1:10" ht="38.25" customHeight="1">
      <c r="A403" s="996"/>
      <c r="B403" s="1090"/>
      <c r="C403" s="43"/>
      <c r="D403" s="41" t="s">
        <v>1029</v>
      </c>
      <c r="E403" s="992"/>
      <c r="F403" s="1080"/>
      <c r="G403" s="1045"/>
    </row>
    <row r="404" spans="1:10" ht="75.75" customHeight="1">
      <c r="A404" s="995" t="s">
        <v>1031</v>
      </c>
      <c r="B404" s="1094" t="s">
        <v>1030</v>
      </c>
      <c r="C404" s="1186">
        <v>3110</v>
      </c>
      <c r="D404" s="34">
        <v>20582200</v>
      </c>
      <c r="E404" s="876" t="s">
        <v>505</v>
      </c>
      <c r="F404" s="1161" t="s">
        <v>106</v>
      </c>
      <c r="G404" s="1044" t="s">
        <v>1033</v>
      </c>
    </row>
    <row r="405" spans="1:10" ht="76.5" customHeight="1">
      <c r="A405" s="996"/>
      <c r="B405" s="1090"/>
      <c r="C405" s="1187"/>
      <c r="D405" s="41" t="s">
        <v>1032</v>
      </c>
      <c r="E405" s="968" t="s">
        <v>1011</v>
      </c>
      <c r="F405" s="1080"/>
      <c r="G405" s="1045"/>
    </row>
    <row r="406" spans="1:10" ht="78.75" hidden="1" customHeight="1">
      <c r="A406" s="403" t="s">
        <v>41</v>
      </c>
      <c r="B406" s="1094" t="s">
        <v>42</v>
      </c>
      <c r="C406" s="43">
        <v>3110</v>
      </c>
      <c r="D406" s="34">
        <f>3960000-3960000</f>
        <v>0</v>
      </c>
      <c r="E406" s="302" t="s">
        <v>11</v>
      </c>
      <c r="F406" s="302" t="s">
        <v>27</v>
      </c>
      <c r="G406" s="1005" t="s">
        <v>159</v>
      </c>
    </row>
    <row r="407" spans="1:10" ht="93.75" hidden="1" customHeight="1">
      <c r="A407" s="282"/>
      <c r="B407" s="1090"/>
      <c r="C407" s="43"/>
      <c r="D407" s="41" t="s">
        <v>156</v>
      </c>
      <c r="E407" s="303" t="s">
        <v>109</v>
      </c>
      <c r="F407" s="303"/>
      <c r="G407" s="1006"/>
    </row>
    <row r="408" spans="1:10" ht="27" hidden="1" customHeight="1">
      <c r="A408" s="403" t="s">
        <v>49</v>
      </c>
      <c r="B408" s="1094" t="s">
        <v>43</v>
      </c>
      <c r="C408" s="307">
        <v>3110</v>
      </c>
      <c r="D408" s="146">
        <f>6128320.65+2659727.35-8788048</f>
        <v>0</v>
      </c>
      <c r="E408" s="302" t="s">
        <v>11</v>
      </c>
      <c r="F408" s="302" t="s">
        <v>106</v>
      </c>
      <c r="G408" s="1005" t="s">
        <v>58</v>
      </c>
    </row>
    <row r="409" spans="1:10" ht="60" hidden="1" customHeight="1">
      <c r="A409" s="282"/>
      <c r="B409" s="1090"/>
      <c r="C409" s="308"/>
      <c r="D409" s="41" t="s">
        <v>348</v>
      </c>
      <c r="E409" s="302" t="s">
        <v>109</v>
      </c>
      <c r="F409" s="302"/>
      <c r="G409" s="1006"/>
      <c r="H409" s="92"/>
    </row>
    <row r="410" spans="1:10" ht="34.5" hidden="1" customHeight="1">
      <c r="A410" s="403" t="s">
        <v>38</v>
      </c>
      <c r="B410" s="1094" t="s">
        <v>51</v>
      </c>
      <c r="C410" s="43">
        <v>3110</v>
      </c>
      <c r="D410" s="79">
        <v>0</v>
      </c>
      <c r="E410" s="301" t="s">
        <v>264</v>
      </c>
      <c r="F410" s="301" t="s">
        <v>27</v>
      </c>
      <c r="G410" s="1005" t="s">
        <v>58</v>
      </c>
      <c r="J410" s="92"/>
    </row>
    <row r="411" spans="1:10" ht="43.5" hidden="1" customHeight="1">
      <c r="A411" s="282"/>
      <c r="B411" s="1090"/>
      <c r="C411" s="308"/>
      <c r="D411" s="41" t="s">
        <v>332</v>
      </c>
      <c r="E411" s="303"/>
      <c r="F411" s="303"/>
      <c r="G411" s="1006"/>
      <c r="H411" s="92"/>
    </row>
    <row r="412" spans="1:10" ht="33.75" hidden="1" customHeight="1">
      <c r="A412" s="403" t="s">
        <v>218</v>
      </c>
      <c r="B412" s="1094" t="s">
        <v>216</v>
      </c>
      <c r="C412" s="43">
        <v>3110</v>
      </c>
      <c r="D412" s="74">
        <v>0</v>
      </c>
      <c r="E412" s="302" t="s">
        <v>11</v>
      </c>
      <c r="F412" s="302" t="s">
        <v>107</v>
      </c>
      <c r="G412" s="311" t="s">
        <v>211</v>
      </c>
      <c r="H412" s="92"/>
    </row>
    <row r="413" spans="1:10" ht="43.5" hidden="1" customHeight="1">
      <c r="A413" s="403"/>
      <c r="B413" s="1090"/>
      <c r="C413" s="43"/>
      <c r="D413" s="41" t="s">
        <v>217</v>
      </c>
      <c r="E413" s="302"/>
      <c r="F413" s="302"/>
      <c r="G413" s="311"/>
      <c r="H413" s="92"/>
    </row>
    <row r="414" spans="1:10" ht="26.25" hidden="1" customHeight="1">
      <c r="A414" s="1124" t="s">
        <v>125</v>
      </c>
      <c r="B414" s="1094" t="s">
        <v>114</v>
      </c>
      <c r="C414" s="43">
        <v>3110</v>
      </c>
      <c r="D414" s="79">
        <v>0</v>
      </c>
      <c r="E414" s="301" t="s">
        <v>11</v>
      </c>
      <c r="F414" s="301" t="s">
        <v>25</v>
      </c>
      <c r="G414" s="1005" t="s">
        <v>53</v>
      </c>
    </row>
    <row r="415" spans="1:10" ht="39" hidden="1" customHeight="1">
      <c r="A415" s="1125"/>
      <c r="B415" s="1090"/>
      <c r="C415" s="308"/>
      <c r="D415" s="41" t="s">
        <v>245</v>
      </c>
      <c r="E415" s="303"/>
      <c r="F415" s="303"/>
      <c r="G415" s="1006"/>
    </row>
    <row r="416" spans="1:10" ht="26.25" hidden="1" customHeight="1">
      <c r="A416" s="1013" t="s">
        <v>247</v>
      </c>
      <c r="B416" s="107" t="s">
        <v>246</v>
      </c>
      <c r="C416" s="1039">
        <v>3110</v>
      </c>
      <c r="D416" s="108">
        <v>0</v>
      </c>
      <c r="E416" s="1039" t="s">
        <v>264</v>
      </c>
      <c r="F416" s="279" t="s">
        <v>275</v>
      </c>
      <c r="G416" s="325" t="s">
        <v>53</v>
      </c>
    </row>
    <row r="417" spans="1:12" ht="44.25" hidden="1" customHeight="1">
      <c r="A417" s="1129"/>
      <c r="B417" s="306"/>
      <c r="C417" s="1025"/>
      <c r="D417" s="127" t="s">
        <v>331</v>
      </c>
      <c r="E417" s="1025"/>
      <c r="F417" s="128"/>
      <c r="G417" s="349"/>
    </row>
    <row r="418" spans="1:12" ht="52.5" customHeight="1">
      <c r="A418" s="1013" t="s">
        <v>1034</v>
      </c>
      <c r="B418" s="1302" t="s">
        <v>1035</v>
      </c>
      <c r="C418" s="1039">
        <v>3110</v>
      </c>
      <c r="D418" s="108">
        <v>30000000</v>
      </c>
      <c r="E418" s="1025" t="s">
        <v>505</v>
      </c>
      <c r="F418" s="1300" t="s">
        <v>27</v>
      </c>
      <c r="G418" s="1184" t="s">
        <v>53</v>
      </c>
    </row>
    <row r="419" spans="1:12" ht="51.75" customHeight="1">
      <c r="A419" s="1129"/>
      <c r="B419" s="1303"/>
      <c r="C419" s="1025"/>
      <c r="D419" s="110" t="s">
        <v>1036</v>
      </c>
      <c r="E419" s="1026"/>
      <c r="F419" s="1301"/>
      <c r="G419" s="1185"/>
      <c r="H419" s="92"/>
    </row>
    <row r="420" spans="1:12" ht="34.5" customHeight="1">
      <c r="A420" s="995" t="s">
        <v>1098</v>
      </c>
      <c r="B420" s="1094" t="s">
        <v>1037</v>
      </c>
      <c r="C420" s="35">
        <v>3110</v>
      </c>
      <c r="D420" s="969">
        <v>1423500</v>
      </c>
      <c r="E420" s="1081" t="s">
        <v>1039</v>
      </c>
      <c r="F420" s="302" t="s">
        <v>116</v>
      </c>
      <c r="G420" s="1044" t="s">
        <v>53</v>
      </c>
    </row>
    <row r="421" spans="1:12" ht="42" customHeight="1">
      <c r="A421" s="996"/>
      <c r="B421" s="1090"/>
      <c r="C421" s="35"/>
      <c r="D421" s="12" t="s">
        <v>1038</v>
      </c>
      <c r="E421" s="1082"/>
      <c r="F421" s="302"/>
      <c r="G421" s="1045"/>
    </row>
    <row r="422" spans="1:12" ht="42" customHeight="1">
      <c r="A422" s="1297" t="s">
        <v>1041</v>
      </c>
      <c r="B422" s="59" t="s">
        <v>1043</v>
      </c>
      <c r="C422" s="331">
        <v>3110</v>
      </c>
      <c r="D422" s="141">
        <v>10409300</v>
      </c>
      <c r="E422" s="1081" t="s">
        <v>1039</v>
      </c>
      <c r="F422" s="1081" t="s">
        <v>107</v>
      </c>
      <c r="G422" s="1071" t="s">
        <v>58</v>
      </c>
    </row>
    <row r="423" spans="1:12" ht="59.25" customHeight="1">
      <c r="A423" s="1298"/>
      <c r="B423" s="14"/>
      <c r="C423" s="29"/>
      <c r="D423" s="131" t="s">
        <v>1040</v>
      </c>
      <c r="E423" s="1082"/>
      <c r="F423" s="1082"/>
      <c r="G423" s="1093"/>
    </row>
    <row r="424" spans="1:12" ht="42" customHeight="1">
      <c r="A424" s="995" t="s">
        <v>1044</v>
      </c>
      <c r="B424" s="59" t="s">
        <v>1042</v>
      </c>
      <c r="C424" s="35">
        <v>3110</v>
      </c>
      <c r="D424" s="969">
        <v>1012300</v>
      </c>
      <c r="E424" s="1182" t="s">
        <v>1046</v>
      </c>
      <c r="F424" s="302" t="s">
        <v>244</v>
      </c>
      <c r="G424" s="1071" t="s">
        <v>53</v>
      </c>
    </row>
    <row r="425" spans="1:12" ht="56.25" customHeight="1">
      <c r="A425" s="996"/>
      <c r="B425" s="952"/>
      <c r="C425" s="35"/>
      <c r="D425" s="131" t="s">
        <v>1045</v>
      </c>
      <c r="E425" s="1183"/>
      <c r="F425" s="951"/>
      <c r="G425" s="1093"/>
    </row>
    <row r="426" spans="1:12" ht="52.5" customHeight="1">
      <c r="A426" s="995" t="s">
        <v>1049</v>
      </c>
      <c r="B426" s="315" t="s">
        <v>1047</v>
      </c>
      <c r="C426" s="1213">
        <v>3110</v>
      </c>
      <c r="D426" s="34">
        <v>52800</v>
      </c>
      <c r="E426" s="1081" t="s">
        <v>505</v>
      </c>
      <c r="F426" s="949" t="s">
        <v>223</v>
      </c>
      <c r="G426" s="1044" t="s">
        <v>53</v>
      </c>
    </row>
    <row r="427" spans="1:12" ht="42" customHeight="1">
      <c r="A427" s="996"/>
      <c r="B427" s="315"/>
      <c r="C427" s="1214"/>
      <c r="D427" s="12" t="s">
        <v>1048</v>
      </c>
      <c r="E427" s="1082"/>
      <c r="F427" s="302"/>
      <c r="G427" s="1045"/>
    </row>
    <row r="428" spans="1:12" ht="70.5" customHeight="1">
      <c r="A428" s="995" t="s">
        <v>1051</v>
      </c>
      <c r="B428" s="10" t="s">
        <v>1050</v>
      </c>
      <c r="C428" s="1003">
        <v>3110</v>
      </c>
      <c r="D428" s="36">
        <v>72000</v>
      </c>
      <c r="E428" s="1081" t="s">
        <v>505</v>
      </c>
      <c r="F428" s="1161" t="s">
        <v>223</v>
      </c>
      <c r="G428" s="1180" t="s">
        <v>1033</v>
      </c>
    </row>
    <row r="429" spans="1:12" ht="31.5" customHeight="1">
      <c r="A429" s="996"/>
      <c r="B429" s="37"/>
      <c r="C429" s="1004"/>
      <c r="D429" s="46" t="s">
        <v>1054</v>
      </c>
      <c r="E429" s="1082"/>
      <c r="F429" s="1080"/>
      <c r="G429" s="1181"/>
    </row>
    <row r="430" spans="1:12" ht="40.5" customHeight="1">
      <c r="A430" s="995" t="s">
        <v>1053</v>
      </c>
      <c r="B430" s="84" t="s">
        <v>1052</v>
      </c>
      <c r="C430" s="1003">
        <v>3110</v>
      </c>
      <c r="D430" s="36">
        <v>64800</v>
      </c>
      <c r="E430" s="1081" t="s">
        <v>505</v>
      </c>
      <c r="F430" s="1161" t="s">
        <v>223</v>
      </c>
      <c r="G430" s="984" t="s">
        <v>53</v>
      </c>
      <c r="L430" s="78"/>
    </row>
    <row r="431" spans="1:12" ht="38.25" customHeight="1">
      <c r="A431" s="996"/>
      <c r="B431" s="11"/>
      <c r="C431" s="1004"/>
      <c r="D431" s="46" t="s">
        <v>1055</v>
      </c>
      <c r="E431" s="1082"/>
      <c r="F431" s="1080"/>
      <c r="G431" s="985"/>
      <c r="H431" s="970"/>
      <c r="I431" s="87"/>
    </row>
    <row r="432" spans="1:12" ht="40.5" customHeight="1">
      <c r="A432" s="995" t="s">
        <v>1058</v>
      </c>
      <c r="B432" s="1035" t="s">
        <v>1057</v>
      </c>
      <c r="C432" s="1003">
        <v>3110</v>
      </c>
      <c r="D432" s="130">
        <v>662400000</v>
      </c>
      <c r="E432" s="1081" t="s">
        <v>1071</v>
      </c>
      <c r="F432" s="1161" t="s">
        <v>25</v>
      </c>
      <c r="G432" s="984" t="s">
        <v>1056</v>
      </c>
      <c r="L432" s="78"/>
    </row>
    <row r="433" spans="1:13" ht="63" customHeight="1">
      <c r="A433" s="996"/>
      <c r="B433" s="1036"/>
      <c r="C433" s="1004"/>
      <c r="D433" s="46" t="s">
        <v>1072</v>
      </c>
      <c r="E433" s="1082"/>
      <c r="F433" s="1080"/>
      <c r="G433" s="985"/>
      <c r="H433" s="970"/>
      <c r="I433" s="87"/>
    </row>
    <row r="434" spans="1:13" ht="40.5" hidden="1" customHeight="1">
      <c r="A434" s="995" t="s">
        <v>139</v>
      </c>
      <c r="B434" s="1094" t="s">
        <v>104</v>
      </c>
      <c r="C434" s="1003">
        <v>3110</v>
      </c>
      <c r="D434" s="36">
        <v>0</v>
      </c>
      <c r="E434" s="1081" t="s">
        <v>121</v>
      </c>
      <c r="F434" s="1161" t="s">
        <v>117</v>
      </c>
      <c r="G434" s="274" t="s">
        <v>115</v>
      </c>
      <c r="L434" s="78"/>
    </row>
    <row r="435" spans="1:13" ht="40.5" hidden="1" customHeight="1">
      <c r="A435" s="996"/>
      <c r="B435" s="1090"/>
      <c r="C435" s="1004"/>
      <c r="D435" s="46" t="s">
        <v>150</v>
      </c>
      <c r="E435" s="1082"/>
      <c r="F435" s="1080"/>
      <c r="G435" s="346"/>
    </row>
    <row r="436" spans="1:13" ht="27.75" customHeight="1">
      <c r="A436" s="339" t="s">
        <v>12</v>
      </c>
      <c r="B436" s="5"/>
      <c r="C436" s="4"/>
      <c r="D436" s="71">
        <f>D400+D402+D404+D418+D420+D422+D424+D426+D428+D430+D432</f>
        <v>780612200</v>
      </c>
      <c r="E436" s="4"/>
      <c r="F436" s="4"/>
      <c r="G436" s="340"/>
      <c r="H436" s="52"/>
      <c r="I436" s="47"/>
      <c r="J436" s="9"/>
      <c r="K436" s="112"/>
      <c r="L436" s="82"/>
      <c r="M436" s="83"/>
    </row>
    <row r="437" spans="1:13" ht="60" customHeight="1">
      <c r="A437" s="1013" t="s">
        <v>1099</v>
      </c>
      <c r="B437" s="1176" t="s">
        <v>1100</v>
      </c>
      <c r="C437" s="1039">
        <v>3122</v>
      </c>
      <c r="D437" s="943">
        <v>84796000</v>
      </c>
      <c r="E437" s="1039" t="s">
        <v>1062</v>
      </c>
      <c r="F437" s="1171" t="s">
        <v>19</v>
      </c>
      <c r="G437" s="1114" t="s">
        <v>1064</v>
      </c>
      <c r="H437" s="53"/>
      <c r="I437" s="47"/>
      <c r="K437" s="9"/>
    </row>
    <row r="438" spans="1:13" ht="140.25" customHeight="1">
      <c r="A438" s="1129"/>
      <c r="B438" s="1177"/>
      <c r="C438" s="1025"/>
      <c r="D438" s="127" t="s">
        <v>1069</v>
      </c>
      <c r="E438" s="1025"/>
      <c r="F438" s="1172"/>
      <c r="G438" s="1115"/>
      <c r="H438" s="98"/>
      <c r="I438" s="47"/>
      <c r="K438" s="9"/>
    </row>
    <row r="439" spans="1:13" ht="42" customHeight="1">
      <c r="A439" s="1013" t="s">
        <v>1063</v>
      </c>
      <c r="B439" s="1299" t="s">
        <v>1059</v>
      </c>
      <c r="C439" s="1039">
        <v>3122</v>
      </c>
      <c r="D439" s="943">
        <v>53047500</v>
      </c>
      <c r="E439" s="1039" t="s">
        <v>1062</v>
      </c>
      <c r="F439" s="1171" t="s">
        <v>25</v>
      </c>
      <c r="G439" s="1114" t="s">
        <v>1065</v>
      </c>
      <c r="H439" s="98"/>
      <c r="I439" s="47"/>
      <c r="K439" s="9"/>
    </row>
    <row r="440" spans="1:13" ht="129.75" customHeight="1">
      <c r="A440" s="1014"/>
      <c r="B440" s="1177"/>
      <c r="C440" s="1025"/>
      <c r="D440" s="127" t="s">
        <v>1068</v>
      </c>
      <c r="E440" s="1025"/>
      <c r="F440" s="1172"/>
      <c r="G440" s="1115"/>
      <c r="H440" s="98"/>
      <c r="I440" s="47"/>
      <c r="K440" s="9"/>
    </row>
    <row r="441" spans="1:13" ht="35.25" customHeight="1">
      <c r="A441" s="408" t="s">
        <v>586</v>
      </c>
      <c r="B441" s="94"/>
      <c r="C441" s="95"/>
      <c r="D441" s="96">
        <f>D437+D439</f>
        <v>137843500</v>
      </c>
      <c r="E441" s="95"/>
      <c r="F441" s="95"/>
      <c r="G441" s="409"/>
      <c r="H441" s="53"/>
      <c r="I441" s="47"/>
      <c r="K441" s="9"/>
    </row>
    <row r="442" spans="1:13" ht="35.25" customHeight="1">
      <c r="A442" s="1019" t="s">
        <v>790</v>
      </c>
      <c r="B442" s="1231" t="s">
        <v>1101</v>
      </c>
      <c r="C442" s="1233">
        <v>3142</v>
      </c>
      <c r="D442" s="943">
        <v>287220300</v>
      </c>
      <c r="E442" s="1039" t="s">
        <v>1066</v>
      </c>
      <c r="F442" s="1171" t="s">
        <v>25</v>
      </c>
      <c r="G442" s="1114" t="s">
        <v>1070</v>
      </c>
      <c r="H442" s="53"/>
      <c r="I442" s="47"/>
      <c r="K442" s="9"/>
    </row>
    <row r="443" spans="1:13" ht="135" customHeight="1">
      <c r="A443" s="1020"/>
      <c r="B443" s="1232"/>
      <c r="C443" s="1234"/>
      <c r="D443" s="127" t="s">
        <v>1067</v>
      </c>
      <c r="E443" s="1025"/>
      <c r="F443" s="1172"/>
      <c r="G443" s="1115"/>
      <c r="H443" s="53"/>
      <c r="I443" s="47"/>
      <c r="K443" s="9"/>
    </row>
    <row r="444" spans="1:13" ht="35.25" customHeight="1">
      <c r="A444" s="6" t="s">
        <v>791</v>
      </c>
      <c r="B444" s="94"/>
      <c r="C444" s="95"/>
      <c r="D444" s="96">
        <f>D442</f>
        <v>287220300</v>
      </c>
      <c r="E444" s="95"/>
      <c r="F444" s="95"/>
      <c r="G444" s="95"/>
      <c r="H444" s="53"/>
      <c r="I444" s="47"/>
      <c r="K444" s="9"/>
    </row>
    <row r="445" spans="1:13" ht="38.25" customHeight="1">
      <c r="A445" s="1173"/>
      <c r="B445" s="1174"/>
      <c r="C445" s="1174"/>
      <c r="D445" s="1174"/>
      <c r="E445" s="1174"/>
      <c r="F445" s="1174"/>
      <c r="G445" s="1175"/>
    </row>
    <row r="446" spans="1:13" ht="27" customHeight="1">
      <c r="A446" s="1166"/>
      <c r="B446" s="410"/>
      <c r="C446" s="411"/>
      <c r="D446" s="1167"/>
      <c r="E446" s="1167"/>
      <c r="F446" s="1167"/>
      <c r="G446" s="1168"/>
    </row>
    <row r="447" spans="1:13" ht="25.5" customHeight="1">
      <c r="A447" s="1166"/>
      <c r="B447" s="410"/>
      <c r="C447" s="412"/>
      <c r="D447" s="1169"/>
      <c r="E447" s="1169"/>
      <c r="F447" s="1169"/>
      <c r="G447" s="1170"/>
    </row>
    <row r="448" spans="1:13" ht="15.75">
      <c r="A448" s="413"/>
      <c r="B448" s="414"/>
      <c r="C448" s="410"/>
      <c r="D448" s="414"/>
      <c r="E448" s="415"/>
      <c r="F448" s="415"/>
      <c r="G448" s="416"/>
    </row>
    <row r="449" spans="1:12" ht="30" hidden="1" customHeight="1">
      <c r="A449" s="1166"/>
      <c r="B449" s="410"/>
      <c r="C449" s="411"/>
      <c r="D449" s="1167"/>
      <c r="E449" s="1167"/>
      <c r="F449" s="1167"/>
      <c r="G449" s="1168"/>
    </row>
    <row r="450" spans="1:12" ht="12.75" hidden="1" customHeight="1">
      <c r="A450" s="1166"/>
      <c r="B450" s="410"/>
      <c r="C450" s="412"/>
      <c r="D450" s="1169"/>
      <c r="E450" s="1169"/>
      <c r="F450" s="1169"/>
      <c r="G450" s="1170"/>
    </row>
    <row r="451" spans="1:12" ht="12.75" hidden="1" customHeight="1">
      <c r="A451" s="417"/>
      <c r="B451" s="410"/>
      <c r="C451" s="412"/>
      <c r="D451" s="418"/>
      <c r="E451" s="418"/>
      <c r="F451" s="418"/>
      <c r="G451" s="419"/>
    </row>
    <row r="452" spans="1:12" ht="21.75" hidden="1" customHeight="1">
      <c r="A452" s="1166"/>
      <c r="B452" s="410"/>
      <c r="C452" s="411"/>
      <c r="D452" s="1167"/>
      <c r="E452" s="1167"/>
      <c r="F452" s="1167"/>
      <c r="G452" s="1168"/>
      <c r="H452" s="92">
        <v>66282560</v>
      </c>
    </row>
    <row r="453" spans="1:12" ht="12.75" customHeight="1">
      <c r="A453" s="1166"/>
      <c r="B453" s="410"/>
      <c r="C453" s="412"/>
      <c r="D453" s="1169"/>
      <c r="E453" s="1169"/>
      <c r="F453" s="1169"/>
      <c r="G453" s="1170"/>
    </row>
    <row r="454" spans="1:12" ht="12.75" customHeight="1" thickBot="1">
      <c r="A454" s="420"/>
      <c r="B454" s="421"/>
      <c r="C454" s="422"/>
      <c r="D454" s="423"/>
      <c r="E454" s="423"/>
      <c r="F454" s="423"/>
      <c r="G454" s="424"/>
    </row>
    <row r="455" spans="1:12" ht="23.25">
      <c r="D455" s="431"/>
      <c r="H455" s="47"/>
      <c r="K455" s="77"/>
      <c r="L455" s="85"/>
    </row>
  </sheetData>
  <mergeCells count="766">
    <mergeCell ref="B412:B413"/>
    <mergeCell ref="A414:A415"/>
    <mergeCell ref="B414:B415"/>
    <mergeCell ref="B418:B419"/>
    <mergeCell ref="A416:A417"/>
    <mergeCell ref="B344:B345"/>
    <mergeCell ref="A334:A335"/>
    <mergeCell ref="G346:G347"/>
    <mergeCell ref="A342:A343"/>
    <mergeCell ref="B342:B343"/>
    <mergeCell ref="F439:F440"/>
    <mergeCell ref="A402:A403"/>
    <mergeCell ref="E402:E403"/>
    <mergeCell ref="A404:A405"/>
    <mergeCell ref="A422:A423"/>
    <mergeCell ref="A424:A425"/>
    <mergeCell ref="A426:A427"/>
    <mergeCell ref="C426:C427"/>
    <mergeCell ref="E426:E427"/>
    <mergeCell ref="A439:A440"/>
    <mergeCell ref="B439:B440"/>
    <mergeCell ref="C439:C440"/>
    <mergeCell ref="B406:B407"/>
    <mergeCell ref="A418:A419"/>
    <mergeCell ref="C418:C419"/>
    <mergeCell ref="E418:E419"/>
    <mergeCell ref="F418:F419"/>
    <mergeCell ref="B420:B421"/>
    <mergeCell ref="E420:E421"/>
    <mergeCell ref="E230:E231"/>
    <mergeCell ref="F264:F265"/>
    <mergeCell ref="E248:E249"/>
    <mergeCell ref="F248:F249"/>
    <mergeCell ref="G228:G229"/>
    <mergeCell ref="C226:C227"/>
    <mergeCell ref="E226:E227"/>
    <mergeCell ref="C230:C231"/>
    <mergeCell ref="G244:G245"/>
    <mergeCell ref="E264:E265"/>
    <mergeCell ref="E262:E263"/>
    <mergeCell ref="E234:E235"/>
    <mergeCell ref="F234:F235"/>
    <mergeCell ref="F230:F231"/>
    <mergeCell ref="E236:E237"/>
    <mergeCell ref="E238:E239"/>
    <mergeCell ref="F240:F241"/>
    <mergeCell ref="G240:G241"/>
    <mergeCell ref="F242:F243"/>
    <mergeCell ref="C240:C241"/>
    <mergeCell ref="E250:E251"/>
    <mergeCell ref="F250:F251"/>
    <mergeCell ref="G260:G261"/>
    <mergeCell ref="E252:E253"/>
    <mergeCell ref="G214:G215"/>
    <mergeCell ref="G216:G217"/>
    <mergeCell ref="F226:F227"/>
    <mergeCell ref="G210:G211"/>
    <mergeCell ref="E218:E219"/>
    <mergeCell ref="E224:E225"/>
    <mergeCell ref="E220:E221"/>
    <mergeCell ref="E222:E223"/>
    <mergeCell ref="G212:G213"/>
    <mergeCell ref="E210:E211"/>
    <mergeCell ref="E214:E215"/>
    <mergeCell ref="E216:E217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E21:E22"/>
    <mergeCell ref="F21:F22"/>
    <mergeCell ref="A46:A47"/>
    <mergeCell ref="A27:A28"/>
    <mergeCell ref="A30:A31"/>
    <mergeCell ref="A44:A45"/>
    <mergeCell ref="C23:C24"/>
    <mergeCell ref="E23:E24"/>
    <mergeCell ref="G69:G70"/>
    <mergeCell ref="E71:E72"/>
    <mergeCell ref="F71:F72"/>
    <mergeCell ref="G71:G72"/>
    <mergeCell ref="C50:C51"/>
    <mergeCell ref="F352:F353"/>
    <mergeCell ref="G352:G353"/>
    <mergeCell ref="A352:A353"/>
    <mergeCell ref="A127:A128"/>
    <mergeCell ref="F246:F247"/>
    <mergeCell ref="G246:G247"/>
    <mergeCell ref="B242:B243"/>
    <mergeCell ref="F244:F245"/>
    <mergeCell ref="E87:E88"/>
    <mergeCell ref="C65:C66"/>
    <mergeCell ref="C89:C90"/>
    <mergeCell ref="E89:E90"/>
    <mergeCell ref="F89:F90"/>
    <mergeCell ref="G89:G90"/>
    <mergeCell ref="E73:E74"/>
    <mergeCell ref="E75:E76"/>
    <mergeCell ref="E77:E78"/>
    <mergeCell ref="E79:E80"/>
    <mergeCell ref="E50:E51"/>
    <mergeCell ref="F23:F24"/>
    <mergeCell ref="G23:G24"/>
    <mergeCell ref="A50:A51"/>
    <mergeCell ref="A268:A269"/>
    <mergeCell ref="A1:G1"/>
    <mergeCell ref="A2:F2"/>
    <mergeCell ref="A3:G3"/>
    <mergeCell ref="B4:E4"/>
    <mergeCell ref="A5:G5"/>
    <mergeCell ref="E8:E13"/>
    <mergeCell ref="F8:F13"/>
    <mergeCell ref="G8:G13"/>
    <mergeCell ref="A8:A9"/>
    <mergeCell ref="A10:A11"/>
    <mergeCell ref="A12:A13"/>
    <mergeCell ref="E65:E66"/>
    <mergeCell ref="F65:F66"/>
    <mergeCell ref="G65:G66"/>
    <mergeCell ref="C67:C68"/>
    <mergeCell ref="E67:E68"/>
    <mergeCell ref="F67:F68"/>
    <mergeCell ref="G67:G68"/>
    <mergeCell ref="E83:E84"/>
    <mergeCell ref="E81:E82"/>
    <mergeCell ref="E442:E443"/>
    <mergeCell ref="F442:F443"/>
    <mergeCell ref="G442:G443"/>
    <mergeCell ref="C292:C293"/>
    <mergeCell ref="A18:A19"/>
    <mergeCell ref="A21:A22"/>
    <mergeCell ref="B23:B24"/>
    <mergeCell ref="A23:A24"/>
    <mergeCell ref="A246:A247"/>
    <mergeCell ref="A256:A257"/>
    <mergeCell ref="B256:B257"/>
    <mergeCell ref="A258:A259"/>
    <mergeCell ref="A262:A263"/>
    <mergeCell ref="G21:G22"/>
    <mergeCell ref="A25:A26"/>
    <mergeCell ref="B40:B47"/>
    <mergeCell ref="E40:E47"/>
    <mergeCell ref="C27:C28"/>
    <mergeCell ref="E27:E28"/>
    <mergeCell ref="F27:F28"/>
    <mergeCell ref="C25:C26"/>
    <mergeCell ref="B352:B353"/>
    <mergeCell ref="C352:C353"/>
    <mergeCell ref="E352:E353"/>
    <mergeCell ref="A442:A443"/>
    <mergeCell ref="B442:B443"/>
    <mergeCell ref="C442:C443"/>
    <mergeCell ref="B62:B63"/>
    <mergeCell ref="E62:E63"/>
    <mergeCell ref="F62:F63"/>
    <mergeCell ref="G62:G63"/>
    <mergeCell ref="F50:F51"/>
    <mergeCell ref="G50:G51"/>
    <mergeCell ref="C57:C58"/>
    <mergeCell ref="E57:E58"/>
    <mergeCell ref="F57:F58"/>
    <mergeCell ref="G57:G58"/>
    <mergeCell ref="B48:B55"/>
    <mergeCell ref="E48:E49"/>
    <mergeCell ref="E52:E53"/>
    <mergeCell ref="E54:E55"/>
    <mergeCell ref="C60:C61"/>
    <mergeCell ref="B60:B61"/>
    <mergeCell ref="E60:E61"/>
    <mergeCell ref="F60:F61"/>
    <mergeCell ref="G60:G61"/>
    <mergeCell ref="E69:E70"/>
    <mergeCell ref="F69:F70"/>
    <mergeCell ref="E85:E8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A89:A90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B119:B120"/>
    <mergeCell ref="A121:A122"/>
    <mergeCell ref="A119:A120"/>
    <mergeCell ref="A115:A116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G129:G130"/>
    <mergeCell ref="E127:E128"/>
    <mergeCell ref="F127:F128"/>
    <mergeCell ref="G127:G128"/>
    <mergeCell ref="F123:F124"/>
    <mergeCell ref="E129:E130"/>
    <mergeCell ref="F129:F130"/>
    <mergeCell ref="E131:E132"/>
    <mergeCell ref="F131:F132"/>
    <mergeCell ref="E123:E124"/>
    <mergeCell ref="E133:E134"/>
    <mergeCell ref="F133:F134"/>
    <mergeCell ref="E147:E148"/>
    <mergeCell ref="G147:G148"/>
    <mergeCell ref="B153:B154"/>
    <mergeCell ref="E153:E154"/>
    <mergeCell ref="G139:G140"/>
    <mergeCell ref="E141:E142"/>
    <mergeCell ref="F141:F142"/>
    <mergeCell ref="G141:G142"/>
    <mergeCell ref="G149:G150"/>
    <mergeCell ref="F139:F140"/>
    <mergeCell ref="E149:E150"/>
    <mergeCell ref="G151:G152"/>
    <mergeCell ref="G153:G154"/>
    <mergeCell ref="E143:E144"/>
    <mergeCell ref="F143:F144"/>
    <mergeCell ref="E151:E152"/>
    <mergeCell ref="G181:G182"/>
    <mergeCell ref="G183:G184"/>
    <mergeCell ref="G185:G186"/>
    <mergeCell ref="F181:F182"/>
    <mergeCell ref="E193:E194"/>
    <mergeCell ref="G193:G194"/>
    <mergeCell ref="E195:E196"/>
    <mergeCell ref="F195:F196"/>
    <mergeCell ref="G195:G196"/>
    <mergeCell ref="E181:E182"/>
    <mergeCell ref="J195:J196"/>
    <mergeCell ref="E187:E188"/>
    <mergeCell ref="G187:G188"/>
    <mergeCell ref="E189:E190"/>
    <mergeCell ref="G189:G190"/>
    <mergeCell ref="E191:E192"/>
    <mergeCell ref="G191:G192"/>
    <mergeCell ref="F197:F198"/>
    <mergeCell ref="F204:F205"/>
    <mergeCell ref="E240:E241"/>
    <mergeCell ref="E258:E259"/>
    <mergeCell ref="G248:G249"/>
    <mergeCell ref="A400:A401"/>
    <mergeCell ref="E374:E375"/>
    <mergeCell ref="E376:E377"/>
    <mergeCell ref="E366:E367"/>
    <mergeCell ref="B400:B401"/>
    <mergeCell ref="C400:C401"/>
    <mergeCell ref="E400:E401"/>
    <mergeCell ref="F400:F401"/>
    <mergeCell ref="B382:B383"/>
    <mergeCell ref="A382:A383"/>
    <mergeCell ref="A392:A393"/>
    <mergeCell ref="C392:C393"/>
    <mergeCell ref="E392:E393"/>
    <mergeCell ref="F392:F393"/>
    <mergeCell ref="A390:A391"/>
    <mergeCell ref="B390:B391"/>
    <mergeCell ref="C390:C391"/>
    <mergeCell ref="G298:G299"/>
    <mergeCell ref="G292:G293"/>
    <mergeCell ref="G294:G295"/>
    <mergeCell ref="E298:E299"/>
    <mergeCell ref="A388:A389"/>
    <mergeCell ref="B388:B389"/>
    <mergeCell ref="C388:C389"/>
    <mergeCell ref="F388:F389"/>
    <mergeCell ref="A394:A395"/>
    <mergeCell ref="C394:C395"/>
    <mergeCell ref="E394:E395"/>
    <mergeCell ref="F394:F395"/>
    <mergeCell ref="G258:G259"/>
    <mergeCell ref="F262:F263"/>
    <mergeCell ref="G262:G263"/>
    <mergeCell ref="F260:F261"/>
    <mergeCell ref="E272:E273"/>
    <mergeCell ref="G288:G289"/>
    <mergeCell ref="G264:G265"/>
    <mergeCell ref="F258:F259"/>
    <mergeCell ref="B348:B349"/>
    <mergeCell ref="C348:C349"/>
    <mergeCell ref="E348:E349"/>
    <mergeCell ref="F348:F349"/>
    <mergeCell ref="G348:G349"/>
    <mergeCell ref="A324:A325"/>
    <mergeCell ref="B324:B325"/>
    <mergeCell ref="C324:C325"/>
    <mergeCell ref="B386:B387"/>
    <mergeCell ref="A386:A387"/>
    <mergeCell ref="E384:E385"/>
    <mergeCell ref="A346:A347"/>
    <mergeCell ref="B346:B347"/>
    <mergeCell ref="E350:E351"/>
    <mergeCell ref="F350:F351"/>
    <mergeCell ref="A348:A349"/>
    <mergeCell ref="E364:E365"/>
    <mergeCell ref="A350:A351"/>
    <mergeCell ref="E368:E369"/>
    <mergeCell ref="E370:E371"/>
    <mergeCell ref="E386:E387"/>
    <mergeCell ref="E346:E347"/>
    <mergeCell ref="A380:A381"/>
    <mergeCell ref="A378:A379"/>
    <mergeCell ref="B378:B379"/>
    <mergeCell ref="E378:E379"/>
    <mergeCell ref="E380:E381"/>
    <mergeCell ref="E382:E383"/>
    <mergeCell ref="A356:A357"/>
    <mergeCell ref="A358:A359"/>
    <mergeCell ref="A360:A361"/>
    <mergeCell ref="B360:B361"/>
    <mergeCell ref="B408:B409"/>
    <mergeCell ref="G408:G409"/>
    <mergeCell ref="B410:B411"/>
    <mergeCell ref="G410:G411"/>
    <mergeCell ref="B402:B403"/>
    <mergeCell ref="F402:F403"/>
    <mergeCell ref="G402:G403"/>
    <mergeCell ref="B404:B405"/>
    <mergeCell ref="C404:C405"/>
    <mergeCell ref="F404:F405"/>
    <mergeCell ref="G404:G405"/>
    <mergeCell ref="C416:C417"/>
    <mergeCell ref="E416:E417"/>
    <mergeCell ref="G426:G427"/>
    <mergeCell ref="A428:A429"/>
    <mergeCell ref="C428:C429"/>
    <mergeCell ref="E428:E429"/>
    <mergeCell ref="F428:F429"/>
    <mergeCell ref="G428:G429"/>
    <mergeCell ref="G420:G421"/>
    <mergeCell ref="E422:E423"/>
    <mergeCell ref="F422:F423"/>
    <mergeCell ref="G422:G423"/>
    <mergeCell ref="E424:E425"/>
    <mergeCell ref="G424:G425"/>
    <mergeCell ref="G418:G419"/>
    <mergeCell ref="A434:A435"/>
    <mergeCell ref="B434:B435"/>
    <mergeCell ref="C434:C435"/>
    <mergeCell ref="E434:E435"/>
    <mergeCell ref="F434:F435"/>
    <mergeCell ref="A430:A431"/>
    <mergeCell ref="C430:C431"/>
    <mergeCell ref="E430:E431"/>
    <mergeCell ref="F430:F431"/>
    <mergeCell ref="A432:A433"/>
    <mergeCell ref="B432:B433"/>
    <mergeCell ref="C432:C433"/>
    <mergeCell ref="E432:E433"/>
    <mergeCell ref="F432:F433"/>
    <mergeCell ref="E439:E440"/>
    <mergeCell ref="G439:G440"/>
    <mergeCell ref="A290:A291"/>
    <mergeCell ref="A452:A453"/>
    <mergeCell ref="D452:G452"/>
    <mergeCell ref="D453:G453"/>
    <mergeCell ref="C437:C438"/>
    <mergeCell ref="E437:E438"/>
    <mergeCell ref="F437:F438"/>
    <mergeCell ref="G437:G438"/>
    <mergeCell ref="A445:G445"/>
    <mergeCell ref="A446:A447"/>
    <mergeCell ref="D446:G446"/>
    <mergeCell ref="D447:G447"/>
    <mergeCell ref="B437:B438"/>
    <mergeCell ref="A437:A438"/>
    <mergeCell ref="A449:A450"/>
    <mergeCell ref="D449:G449"/>
    <mergeCell ref="D450:G450"/>
    <mergeCell ref="C378:C379"/>
    <mergeCell ref="F378:F379"/>
    <mergeCell ref="F330:F331"/>
    <mergeCell ref="C310:C311"/>
    <mergeCell ref="A308:A309"/>
    <mergeCell ref="C294:C295"/>
    <mergeCell ref="E294:E295"/>
    <mergeCell ref="F294:F295"/>
    <mergeCell ref="E292:E293"/>
    <mergeCell ref="F292:F293"/>
    <mergeCell ref="E356:E357"/>
    <mergeCell ref="E358:E359"/>
    <mergeCell ref="C360:C361"/>
    <mergeCell ref="E360:E361"/>
    <mergeCell ref="E342:E343"/>
    <mergeCell ref="C340:C341"/>
    <mergeCell ref="E300:E301"/>
    <mergeCell ref="E306:E307"/>
    <mergeCell ref="E312:E313"/>
    <mergeCell ref="E320:E321"/>
    <mergeCell ref="F326:F327"/>
    <mergeCell ref="E310:E311"/>
    <mergeCell ref="E308:E309"/>
    <mergeCell ref="F308:F309"/>
    <mergeCell ref="C346:C347"/>
    <mergeCell ref="F346:F347"/>
    <mergeCell ref="E324:E325"/>
    <mergeCell ref="F324:F325"/>
    <mergeCell ref="C326:C327"/>
    <mergeCell ref="F173:F174"/>
    <mergeCell ref="E175:E176"/>
    <mergeCell ref="F165:F166"/>
    <mergeCell ref="E288:E289"/>
    <mergeCell ref="E290:E291"/>
    <mergeCell ref="F290:F291"/>
    <mergeCell ref="A250:A251"/>
    <mergeCell ref="C208:C209"/>
    <mergeCell ref="E208:E209"/>
    <mergeCell ref="A252:A253"/>
    <mergeCell ref="C181:C182"/>
    <mergeCell ref="E171:E172"/>
    <mergeCell ref="E177:E178"/>
    <mergeCell ref="E179:E180"/>
    <mergeCell ref="E165:E166"/>
    <mergeCell ref="E173:E174"/>
    <mergeCell ref="B169:B170"/>
    <mergeCell ref="C169:C170"/>
    <mergeCell ref="F169:F170"/>
    <mergeCell ref="B179:B180"/>
    <mergeCell ref="C179:C180"/>
    <mergeCell ref="F179:F180"/>
    <mergeCell ref="A216:A217"/>
    <mergeCell ref="A238:A239"/>
    <mergeCell ref="A368:A369"/>
    <mergeCell ref="B368:B369"/>
    <mergeCell ref="C368:C369"/>
    <mergeCell ref="F368:F369"/>
    <mergeCell ref="A370:A371"/>
    <mergeCell ref="B370:B371"/>
    <mergeCell ref="C370:C371"/>
    <mergeCell ref="F370:F371"/>
    <mergeCell ref="A244:A245"/>
    <mergeCell ref="F280:F281"/>
    <mergeCell ref="B310:B311"/>
    <mergeCell ref="B320:B321"/>
    <mergeCell ref="C336:C337"/>
    <mergeCell ref="E336:E337"/>
    <mergeCell ref="C334:C335"/>
    <mergeCell ref="E334:E335"/>
    <mergeCell ref="C276:C277"/>
    <mergeCell ref="E276:E277"/>
    <mergeCell ref="F276:F277"/>
    <mergeCell ref="B298:B299"/>
    <mergeCell ref="E282:E283"/>
    <mergeCell ref="E280:E281"/>
    <mergeCell ref="B306:B307"/>
    <mergeCell ref="F282:F283"/>
    <mergeCell ref="B197:B198"/>
    <mergeCell ref="A228:A229"/>
    <mergeCell ref="B181:B182"/>
    <mergeCell ref="B224:B225"/>
    <mergeCell ref="A224:A225"/>
    <mergeCell ref="B171:B172"/>
    <mergeCell ref="B218:B219"/>
    <mergeCell ref="A155:A156"/>
    <mergeCell ref="B212:B213"/>
    <mergeCell ref="A175:A176"/>
    <mergeCell ref="A218:A219"/>
    <mergeCell ref="A179:A180"/>
    <mergeCell ref="A181:A182"/>
    <mergeCell ref="A208:A209"/>
    <mergeCell ref="A214:A215"/>
    <mergeCell ref="A206:A207"/>
    <mergeCell ref="A197:A198"/>
    <mergeCell ref="A173:A174"/>
    <mergeCell ref="B131:B132"/>
    <mergeCell ref="C131:C132"/>
    <mergeCell ref="C133:C134"/>
    <mergeCell ref="A169:A170"/>
    <mergeCell ref="A161:A162"/>
    <mergeCell ref="A163:A164"/>
    <mergeCell ref="A165:A166"/>
    <mergeCell ref="A52:A53"/>
    <mergeCell ref="A57:A58"/>
    <mergeCell ref="A60:A61"/>
    <mergeCell ref="A62:A63"/>
    <mergeCell ref="A54:A55"/>
    <mergeCell ref="A171:A172"/>
    <mergeCell ref="A125:A126"/>
    <mergeCell ref="A83:A84"/>
    <mergeCell ref="A81:A82"/>
    <mergeCell ref="A71:A72"/>
    <mergeCell ref="A65:A66"/>
    <mergeCell ref="B133:B134"/>
    <mergeCell ref="C107:C108"/>
    <mergeCell ref="E159:E160"/>
    <mergeCell ref="E139:E140"/>
    <mergeCell ref="E135:E136"/>
    <mergeCell ref="F135:F136"/>
    <mergeCell ref="G143:G144"/>
    <mergeCell ref="E145:E146"/>
    <mergeCell ref="F145:F146"/>
    <mergeCell ref="A107:A108"/>
    <mergeCell ref="A67:A68"/>
    <mergeCell ref="A131:A132"/>
    <mergeCell ref="A137:A138"/>
    <mergeCell ref="A153:A154"/>
    <mergeCell ref="A157:A158"/>
    <mergeCell ref="A133:A134"/>
    <mergeCell ref="A123:A124"/>
    <mergeCell ref="A79:A80"/>
    <mergeCell ref="A75:A76"/>
    <mergeCell ref="G157:G158"/>
    <mergeCell ref="C123:C124"/>
    <mergeCell ref="A77:A78"/>
    <mergeCell ref="A73:A74"/>
    <mergeCell ref="A93:A94"/>
    <mergeCell ref="A159:A160"/>
    <mergeCell ref="B159:B160"/>
    <mergeCell ref="G161:G162"/>
    <mergeCell ref="G159:G160"/>
    <mergeCell ref="E155:E156"/>
    <mergeCell ref="G155:G156"/>
    <mergeCell ref="E157:E158"/>
    <mergeCell ref="G163:G164"/>
    <mergeCell ref="G171:G172"/>
    <mergeCell ref="E161:E162"/>
    <mergeCell ref="C242:C243"/>
    <mergeCell ref="C197:C198"/>
    <mergeCell ref="E197:E198"/>
    <mergeCell ref="G177:G178"/>
    <mergeCell ref="G179:G180"/>
    <mergeCell ref="F210:F211"/>
    <mergeCell ref="E228:E229"/>
    <mergeCell ref="G232:G233"/>
    <mergeCell ref="G242:G243"/>
    <mergeCell ref="G165:G166"/>
    <mergeCell ref="E167:E168"/>
    <mergeCell ref="G167:G168"/>
    <mergeCell ref="E169:E170"/>
    <mergeCell ref="G169:G170"/>
    <mergeCell ref="G206:G207"/>
    <mergeCell ref="C206:C207"/>
    <mergeCell ref="E206:E207"/>
    <mergeCell ref="C204:C205"/>
    <mergeCell ref="E204:E205"/>
    <mergeCell ref="A280:A281"/>
    <mergeCell ref="A272:A273"/>
    <mergeCell ref="F340:F341"/>
    <mergeCell ref="G342:G343"/>
    <mergeCell ref="G344:G345"/>
    <mergeCell ref="F320:F321"/>
    <mergeCell ref="G320:G321"/>
    <mergeCell ref="G334:G335"/>
    <mergeCell ref="B296:B297"/>
    <mergeCell ref="C296:C297"/>
    <mergeCell ref="E296:E297"/>
    <mergeCell ref="F296:F297"/>
    <mergeCell ref="C298:C299"/>
    <mergeCell ref="G296:G297"/>
    <mergeCell ref="B294:B295"/>
    <mergeCell ref="G340:G341"/>
    <mergeCell ref="C342:C343"/>
    <mergeCell ref="F342:F343"/>
    <mergeCell ref="C344:C345"/>
    <mergeCell ref="E344:E345"/>
    <mergeCell ref="F344:F345"/>
    <mergeCell ref="A282:A283"/>
    <mergeCell ref="B322:B323"/>
    <mergeCell ref="C322:C323"/>
    <mergeCell ref="G332:G333"/>
    <mergeCell ref="G290:G291"/>
    <mergeCell ref="F298:F299"/>
    <mergeCell ref="G322:G323"/>
    <mergeCell ref="B308:B309"/>
    <mergeCell ref="A344:A345"/>
    <mergeCell ref="E332:E333"/>
    <mergeCell ref="F332:F333"/>
    <mergeCell ref="A340:A341"/>
    <mergeCell ref="B340:B341"/>
    <mergeCell ref="G300:G301"/>
    <mergeCell ref="G308:G309"/>
    <mergeCell ref="F310:F311"/>
    <mergeCell ref="G310:G311"/>
    <mergeCell ref="G318:G319"/>
    <mergeCell ref="G326:G327"/>
    <mergeCell ref="F338:F339"/>
    <mergeCell ref="G338:G339"/>
    <mergeCell ref="G302:G303"/>
    <mergeCell ref="G304:G305"/>
    <mergeCell ref="F306:F307"/>
    <mergeCell ref="C320:C321"/>
    <mergeCell ref="A338:A339"/>
    <mergeCell ref="A306:A307"/>
    <mergeCell ref="A320:A321"/>
    <mergeCell ref="A318:A319"/>
    <mergeCell ref="A322:A323"/>
    <mergeCell ref="A336:A337"/>
    <mergeCell ref="B336:B337"/>
    <mergeCell ref="A332:A333"/>
    <mergeCell ref="A326:A327"/>
    <mergeCell ref="B334:B335"/>
    <mergeCell ref="B332:B333"/>
    <mergeCell ref="A312:A313"/>
    <mergeCell ref="A314:A315"/>
    <mergeCell ref="A316:A317"/>
    <mergeCell ref="C338:C339"/>
    <mergeCell ref="B326:B327"/>
    <mergeCell ref="A328:A329"/>
    <mergeCell ref="G364:G365"/>
    <mergeCell ref="E260:E261"/>
    <mergeCell ref="E256:E257"/>
    <mergeCell ref="E286:E287"/>
    <mergeCell ref="G286:G287"/>
    <mergeCell ref="G280:G281"/>
    <mergeCell ref="E270:E271"/>
    <mergeCell ref="F272:F273"/>
    <mergeCell ref="G274:G275"/>
    <mergeCell ref="G272:G273"/>
    <mergeCell ref="F270:F271"/>
    <mergeCell ref="G282:G283"/>
    <mergeCell ref="G284:G285"/>
    <mergeCell ref="G330:G331"/>
    <mergeCell ref="F336:F337"/>
    <mergeCell ref="G336:G337"/>
    <mergeCell ref="E302:E303"/>
    <mergeCell ref="G306:G307"/>
    <mergeCell ref="F312:F313"/>
    <mergeCell ref="F334:F335"/>
    <mergeCell ref="E338:E339"/>
    <mergeCell ref="E340:E341"/>
    <mergeCell ref="E362:F363"/>
    <mergeCell ref="G256:G257"/>
    <mergeCell ref="G362:G363"/>
    <mergeCell ref="E242:E243"/>
    <mergeCell ref="G254:G255"/>
    <mergeCell ref="E278:E279"/>
    <mergeCell ref="F278:F279"/>
    <mergeCell ref="G278:G279"/>
    <mergeCell ref="E268:E269"/>
    <mergeCell ref="G268:G269"/>
    <mergeCell ref="E266:E267"/>
    <mergeCell ref="G266:G267"/>
    <mergeCell ref="E254:E255"/>
    <mergeCell ref="F252:F253"/>
    <mergeCell ref="G252:G253"/>
    <mergeCell ref="G324:G325"/>
    <mergeCell ref="E326:E327"/>
    <mergeCell ref="E328:E329"/>
    <mergeCell ref="F328:F329"/>
    <mergeCell ref="G328:G329"/>
    <mergeCell ref="G374:G375"/>
    <mergeCell ref="G376:G377"/>
    <mergeCell ref="E372:E373"/>
    <mergeCell ref="G406:G407"/>
    <mergeCell ref="G400:G401"/>
    <mergeCell ref="G384:G385"/>
    <mergeCell ref="G386:G387"/>
    <mergeCell ref="G388:G389"/>
    <mergeCell ref="G366:G367"/>
    <mergeCell ref="G368:G369"/>
    <mergeCell ref="G370:G371"/>
    <mergeCell ref="E397:F398"/>
    <mergeCell ref="F390:F391"/>
    <mergeCell ref="E388:E389"/>
    <mergeCell ref="E212:E213"/>
    <mergeCell ref="C244:C245"/>
    <mergeCell ref="A32:A33"/>
    <mergeCell ref="G32:G33"/>
    <mergeCell ref="B354:B355"/>
    <mergeCell ref="C354:C355"/>
    <mergeCell ref="E354:E355"/>
    <mergeCell ref="F354:F355"/>
    <mergeCell ref="G354:G355"/>
    <mergeCell ref="A354:A355"/>
    <mergeCell ref="A85:A86"/>
    <mergeCell ref="G350:G351"/>
    <mergeCell ref="A240:A241"/>
    <mergeCell ref="A242:A243"/>
    <mergeCell ref="E246:E247"/>
    <mergeCell ref="A296:A297"/>
    <mergeCell ref="A292:A293"/>
    <mergeCell ref="B292:B293"/>
    <mergeCell ref="A310:A311"/>
    <mergeCell ref="A298:A299"/>
    <mergeCell ref="G204:G205"/>
    <mergeCell ref="F208:F209"/>
    <mergeCell ref="G208:G209"/>
    <mergeCell ref="F206:F207"/>
    <mergeCell ref="A200:A201"/>
    <mergeCell ref="B240:B241"/>
    <mergeCell ref="B244:B245"/>
    <mergeCell ref="A226:A227"/>
    <mergeCell ref="A236:A237"/>
    <mergeCell ref="A260:A261"/>
    <mergeCell ref="A254:A255"/>
    <mergeCell ref="A264:A265"/>
    <mergeCell ref="A270:A271"/>
    <mergeCell ref="A266:A267"/>
    <mergeCell ref="B248:B249"/>
    <mergeCell ref="B220:B221"/>
    <mergeCell ref="A222:A223"/>
    <mergeCell ref="B222:B223"/>
    <mergeCell ref="A220:A221"/>
    <mergeCell ref="B206:B207"/>
    <mergeCell ref="E244:E245"/>
    <mergeCell ref="C234:C235"/>
    <mergeCell ref="A420:A421"/>
    <mergeCell ref="E322:E323"/>
    <mergeCell ref="F322:F323"/>
    <mergeCell ref="B254:B255"/>
    <mergeCell ref="B246:B247"/>
    <mergeCell ref="C270:C271"/>
    <mergeCell ref="G270:G271"/>
    <mergeCell ref="A276:A277"/>
    <mergeCell ref="F274:F275"/>
    <mergeCell ref="C274:C275"/>
    <mergeCell ref="E274:E275"/>
    <mergeCell ref="A274:A275"/>
    <mergeCell ref="G276:G277"/>
    <mergeCell ref="A278:A279"/>
    <mergeCell ref="G414:G415"/>
    <mergeCell ref="G397:G398"/>
    <mergeCell ref="E390:E391"/>
    <mergeCell ref="G390:G391"/>
    <mergeCell ref="G378:G379"/>
    <mergeCell ref="G380:G381"/>
    <mergeCell ref="G382:G383"/>
    <mergeCell ref="G372:G373"/>
  </mergeCells>
  <pageMargins left="0.39370078740157483" right="0.23622047244094491" top="0.31496062992125984" bottom="0.19685039370078741" header="0.15748031496062992" footer="0.31496062992125984"/>
  <pageSetup paperSize="9" scale="59" fitToWidth="7" fitToHeight="1000" orientation="landscape" r:id="rId1"/>
  <rowBreaks count="9" manualBreakCount="9">
    <brk id="63" max="6" man="1"/>
    <brk id="124" max="6" man="1"/>
    <brk id="155" max="6" man="1"/>
    <brk id="216" max="6" man="1"/>
    <brk id="253" max="6" man="1"/>
    <brk id="315" max="6" man="1"/>
    <brk id="345" max="6" man="1"/>
    <brk id="404" max="6" man="1"/>
    <brk id="43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3"/>
  <sheetViews>
    <sheetView view="pageBreakPreview" zoomScale="90" zoomScaleNormal="100" zoomScaleSheetLayoutView="90" workbookViewId="0">
      <selection activeCell="A222" sqref="A222:A223"/>
    </sheetView>
  </sheetViews>
  <sheetFormatPr defaultRowHeight="15"/>
  <cols>
    <col min="1" max="1" width="46.5703125" customWidth="1"/>
    <col min="2" max="2" width="36.85546875" customWidth="1"/>
    <col min="3" max="3" width="16.85546875" customWidth="1"/>
    <col min="4" max="4" width="28.85546875" customWidth="1"/>
    <col min="5" max="5" width="16.42578125" customWidth="1"/>
    <col min="6" max="6" width="17.140625" customWidth="1"/>
    <col min="7" max="7" width="19.140625" customWidth="1"/>
    <col min="8" max="13" width="0" hidden="1" customWidth="1"/>
  </cols>
  <sheetData>
    <row r="1" spans="1:7" ht="15.75">
      <c r="F1" s="1523" t="s">
        <v>628</v>
      </c>
      <c r="G1" s="1523"/>
    </row>
    <row r="2" spans="1:7" ht="15.75" thickBot="1">
      <c r="F2" s="544"/>
      <c r="G2" s="544"/>
    </row>
    <row r="3" spans="1:7" ht="20.25">
      <c r="A3" s="1263" t="s">
        <v>629</v>
      </c>
      <c r="B3" s="1264"/>
      <c r="C3" s="1264"/>
      <c r="D3" s="1264"/>
      <c r="E3" s="1264"/>
      <c r="F3" s="1264"/>
      <c r="G3" s="1265"/>
    </row>
    <row r="4" spans="1:7" ht="21" thickBot="1">
      <c r="A4" s="1266" t="s">
        <v>490</v>
      </c>
      <c r="B4" s="1267"/>
      <c r="C4" s="1267"/>
      <c r="D4" s="1267"/>
      <c r="E4" s="1267"/>
      <c r="F4" s="1267"/>
      <c r="G4" s="432"/>
    </row>
    <row r="5" spans="1:7" ht="18.75" hidden="1">
      <c r="A5" s="1268" t="s">
        <v>405</v>
      </c>
      <c r="B5" s="1269"/>
      <c r="C5" s="1269"/>
      <c r="D5" s="1269"/>
      <c r="E5" s="1269"/>
      <c r="F5" s="1269"/>
      <c r="G5" s="1270"/>
    </row>
    <row r="6" spans="1:7" ht="18.75" hidden="1">
      <c r="A6" s="334"/>
      <c r="B6" s="1269" t="s">
        <v>0</v>
      </c>
      <c r="C6" s="1269"/>
      <c r="D6" s="1269"/>
      <c r="E6" s="1269"/>
      <c r="F6" s="335"/>
      <c r="G6" s="336"/>
    </row>
    <row r="7" spans="1:7" ht="15.75" hidden="1" thickBot="1">
      <c r="A7" s="1271" t="s">
        <v>406</v>
      </c>
      <c r="B7" s="1272"/>
      <c r="C7" s="1272"/>
      <c r="D7" s="1272"/>
      <c r="E7" s="1272"/>
      <c r="F7" s="1272"/>
      <c r="G7" s="1273"/>
    </row>
    <row r="8" spans="1:7" ht="87.75" customHeight="1" thickBot="1">
      <c r="A8" s="545" t="s">
        <v>1</v>
      </c>
      <c r="B8" s="546" t="s">
        <v>513</v>
      </c>
      <c r="C8" s="546" t="s">
        <v>15</v>
      </c>
      <c r="D8" s="546" t="s">
        <v>2</v>
      </c>
      <c r="E8" s="546" t="s">
        <v>3</v>
      </c>
      <c r="F8" s="546" t="s">
        <v>4</v>
      </c>
      <c r="G8" s="547" t="s">
        <v>5</v>
      </c>
    </row>
    <row r="9" spans="1:7" ht="19.5" customHeight="1" thickBot="1">
      <c r="A9" s="548">
        <v>1</v>
      </c>
      <c r="B9" s="549">
        <v>2</v>
      </c>
      <c r="C9" s="549">
        <v>3</v>
      </c>
      <c r="D9" s="550">
        <v>4</v>
      </c>
      <c r="E9" s="549">
        <v>5</v>
      </c>
      <c r="F9" s="551">
        <v>6</v>
      </c>
      <c r="G9" s="550">
        <v>7</v>
      </c>
    </row>
    <row r="10" spans="1:7" ht="51.75" hidden="1" customHeight="1">
      <c r="A10" s="1304" t="s">
        <v>569</v>
      </c>
      <c r="B10" s="552" t="s">
        <v>631</v>
      </c>
      <c r="C10" s="553">
        <v>2271</v>
      </c>
      <c r="D10" s="554">
        <f>4165028+2000000</f>
        <v>6165028</v>
      </c>
      <c r="E10" s="1310" t="s">
        <v>177</v>
      </c>
      <c r="F10" s="1310" t="s">
        <v>499</v>
      </c>
      <c r="G10" s="1312" t="s">
        <v>627</v>
      </c>
    </row>
    <row r="11" spans="1:7" ht="35.25" hidden="1" customHeight="1">
      <c r="A11" s="1305"/>
      <c r="B11" s="552"/>
      <c r="C11" s="555"/>
      <c r="D11" s="556" t="s">
        <v>571</v>
      </c>
      <c r="E11" s="1310"/>
      <c r="F11" s="1310"/>
      <c r="G11" s="1312"/>
    </row>
    <row r="12" spans="1:7" ht="39" hidden="1" customHeight="1">
      <c r="A12" s="1306" t="s">
        <v>468</v>
      </c>
      <c r="B12" s="552"/>
      <c r="C12" s="555"/>
      <c r="D12" s="557">
        <f>857506+408981</f>
        <v>1266487</v>
      </c>
      <c r="E12" s="1310"/>
      <c r="F12" s="1310"/>
      <c r="G12" s="1312"/>
    </row>
    <row r="13" spans="1:7" ht="44.25" hidden="1" customHeight="1">
      <c r="A13" s="1304"/>
      <c r="B13" s="552"/>
      <c r="C13" s="555"/>
      <c r="D13" s="556" t="s">
        <v>572</v>
      </c>
      <c r="E13" s="1310"/>
      <c r="F13" s="1310"/>
      <c r="G13" s="1312"/>
    </row>
    <row r="14" spans="1:7" ht="39" hidden="1" customHeight="1">
      <c r="A14" s="1304" t="s">
        <v>469</v>
      </c>
      <c r="B14" s="552"/>
      <c r="C14" s="555"/>
      <c r="D14" s="557">
        <f>514504+408981</f>
        <v>923485</v>
      </c>
      <c r="E14" s="1310"/>
      <c r="F14" s="1310"/>
      <c r="G14" s="1312"/>
    </row>
    <row r="15" spans="1:7" ht="46.5" hidden="1" customHeight="1">
      <c r="A15" s="1305"/>
      <c r="B15" s="558"/>
      <c r="C15" s="559"/>
      <c r="D15" s="556" t="s">
        <v>573</v>
      </c>
      <c r="E15" s="1311"/>
      <c r="F15" s="1311"/>
      <c r="G15" s="1313"/>
    </row>
    <row r="16" spans="1:7" ht="53.25" hidden="1" customHeight="1">
      <c r="A16" s="1306" t="s">
        <v>467</v>
      </c>
      <c r="B16" s="560" t="s">
        <v>631</v>
      </c>
      <c r="C16" s="561">
        <v>2271</v>
      </c>
      <c r="D16" s="562">
        <v>0</v>
      </c>
      <c r="E16" s="1307" t="s">
        <v>112</v>
      </c>
      <c r="F16" s="1308" t="s">
        <v>19</v>
      </c>
      <c r="G16" s="563" t="s">
        <v>58</v>
      </c>
    </row>
    <row r="17" spans="1:7" ht="39.75" hidden="1" customHeight="1">
      <c r="A17" s="1305"/>
      <c r="B17" s="564"/>
      <c r="C17" s="565"/>
      <c r="D17" s="566" t="s">
        <v>389</v>
      </c>
      <c r="E17" s="1308"/>
      <c r="F17" s="1308"/>
      <c r="G17" s="567" t="s">
        <v>368</v>
      </c>
    </row>
    <row r="18" spans="1:7" ht="39.75" hidden="1" customHeight="1">
      <c r="A18" s="1306" t="s">
        <v>468</v>
      </c>
      <c r="B18" s="564"/>
      <c r="C18" s="565"/>
      <c r="D18" s="562">
        <v>0</v>
      </c>
      <c r="E18" s="1308"/>
      <c r="F18" s="1308"/>
      <c r="G18" s="563" t="s">
        <v>58</v>
      </c>
    </row>
    <row r="19" spans="1:7" ht="39.75" hidden="1" customHeight="1">
      <c r="A19" s="1304"/>
      <c r="B19" s="564"/>
      <c r="C19" s="565"/>
      <c r="D19" s="566" t="s">
        <v>390</v>
      </c>
      <c r="E19" s="1308"/>
      <c r="F19" s="1308"/>
      <c r="G19" s="567" t="s">
        <v>368</v>
      </c>
    </row>
    <row r="20" spans="1:7" ht="39.75" hidden="1" customHeight="1">
      <c r="A20" s="1304" t="s">
        <v>470</v>
      </c>
      <c r="B20" s="564"/>
      <c r="C20" s="565"/>
      <c r="D20" s="562">
        <v>0</v>
      </c>
      <c r="E20" s="1308"/>
      <c r="F20" s="1308"/>
      <c r="G20" s="563" t="s">
        <v>58</v>
      </c>
    </row>
    <row r="21" spans="1:7" ht="37.5" hidden="1" customHeight="1">
      <c r="A21" s="1305"/>
      <c r="B21" s="568"/>
      <c r="C21" s="569"/>
      <c r="D21" s="566" t="s">
        <v>390</v>
      </c>
      <c r="E21" s="1309"/>
      <c r="F21" s="1309"/>
      <c r="G21" s="567" t="s">
        <v>368</v>
      </c>
    </row>
    <row r="22" spans="1:7" ht="33" hidden="1">
      <c r="A22" s="570" t="s">
        <v>6</v>
      </c>
      <c r="B22" s="571"/>
      <c r="C22" s="572"/>
      <c r="D22" s="573">
        <f>D10+D12+D14+D16+D18+D20</f>
        <v>8355000</v>
      </c>
      <c r="E22" s="572"/>
      <c r="F22" s="572"/>
      <c r="G22" s="574"/>
    </row>
    <row r="23" spans="1:7" ht="57" hidden="1" customHeight="1">
      <c r="A23" s="1306" t="s">
        <v>632</v>
      </c>
      <c r="B23" s="575" t="s">
        <v>633</v>
      </c>
      <c r="C23" s="1322">
        <v>2272</v>
      </c>
      <c r="D23" s="576">
        <f>194410.56+95638.44</f>
        <v>290049</v>
      </c>
      <c r="E23" s="1324" t="s">
        <v>177</v>
      </c>
      <c r="F23" s="1326" t="s">
        <v>19</v>
      </c>
      <c r="G23" s="1327" t="s">
        <v>634</v>
      </c>
    </row>
    <row r="24" spans="1:7" ht="27.75" hidden="1" customHeight="1">
      <c r="A24" s="1305"/>
      <c r="B24" s="552"/>
      <c r="C24" s="1323"/>
      <c r="D24" s="556" t="s">
        <v>498</v>
      </c>
      <c r="E24" s="1325"/>
      <c r="F24" s="1311"/>
      <c r="G24" s="1313"/>
    </row>
    <row r="25" spans="1:7" ht="59.25" hidden="1" customHeight="1">
      <c r="A25" s="1316" t="s">
        <v>635</v>
      </c>
      <c r="B25" s="1328" t="s">
        <v>636</v>
      </c>
      <c r="C25" s="1330">
        <v>2272</v>
      </c>
      <c r="D25" s="576">
        <f>192412.56+95638.44</f>
        <v>288051</v>
      </c>
      <c r="E25" s="1324" t="s">
        <v>177</v>
      </c>
      <c r="F25" s="1324" t="s">
        <v>19</v>
      </c>
      <c r="G25" s="1314" t="s">
        <v>53</v>
      </c>
    </row>
    <row r="26" spans="1:7" ht="35.25" hidden="1" customHeight="1">
      <c r="A26" s="1317"/>
      <c r="B26" s="1329"/>
      <c r="C26" s="1331"/>
      <c r="D26" s="577" t="s">
        <v>384</v>
      </c>
      <c r="E26" s="1325"/>
      <c r="F26" s="1325"/>
      <c r="G26" s="1315"/>
    </row>
    <row r="27" spans="1:7" ht="48" hidden="1" customHeight="1">
      <c r="A27" s="1316" t="s">
        <v>637</v>
      </c>
      <c r="B27" s="560" t="s">
        <v>633</v>
      </c>
      <c r="C27" s="1318">
        <v>2272</v>
      </c>
      <c r="D27" s="562">
        <v>0</v>
      </c>
      <c r="E27" s="1307" t="s">
        <v>112</v>
      </c>
      <c r="F27" s="1307" t="s">
        <v>25</v>
      </c>
      <c r="G27" s="1320" t="s">
        <v>638</v>
      </c>
    </row>
    <row r="28" spans="1:7" ht="48" hidden="1" customHeight="1">
      <c r="A28" s="1317"/>
      <c r="B28" s="564"/>
      <c r="C28" s="1319"/>
      <c r="D28" s="566" t="s">
        <v>385</v>
      </c>
      <c r="E28" s="1309"/>
      <c r="F28" s="1309"/>
      <c r="G28" s="1321"/>
    </row>
    <row r="29" spans="1:7" ht="61.5" hidden="1" customHeight="1">
      <c r="A29" s="1306" t="s">
        <v>639</v>
      </c>
      <c r="B29" s="560" t="s">
        <v>640</v>
      </c>
      <c r="C29" s="1318">
        <v>2272</v>
      </c>
      <c r="D29" s="562">
        <v>0</v>
      </c>
      <c r="E29" s="1307" t="s">
        <v>56</v>
      </c>
      <c r="F29" s="1307" t="s">
        <v>25</v>
      </c>
      <c r="G29" s="1320" t="s">
        <v>641</v>
      </c>
    </row>
    <row r="30" spans="1:7" ht="51" hidden="1" customHeight="1">
      <c r="A30" s="1305"/>
      <c r="B30" s="568"/>
      <c r="C30" s="1319"/>
      <c r="D30" s="566" t="s">
        <v>388</v>
      </c>
      <c r="E30" s="1309"/>
      <c r="F30" s="1309"/>
      <c r="G30" s="1321"/>
    </row>
    <row r="31" spans="1:7" ht="29.25" hidden="1" customHeight="1">
      <c r="A31" s="578" t="s">
        <v>7</v>
      </c>
      <c r="B31" s="579"/>
      <c r="C31" s="579"/>
      <c r="D31" s="580">
        <f>D23+D25+D27+D29</f>
        <v>578100</v>
      </c>
      <c r="E31" s="579"/>
      <c r="F31" s="579"/>
      <c r="G31" s="581"/>
    </row>
    <row r="32" spans="1:7" ht="41.25" hidden="1" customHeight="1">
      <c r="A32" s="1306" t="s">
        <v>494</v>
      </c>
      <c r="B32" s="1332" t="s">
        <v>642</v>
      </c>
      <c r="C32" s="1326">
        <v>2273</v>
      </c>
      <c r="D32" s="582">
        <f>8013900-6249.19</f>
        <v>8007650.8099999996</v>
      </c>
      <c r="E32" s="1326" t="s">
        <v>643</v>
      </c>
      <c r="F32" s="1336" t="s">
        <v>491</v>
      </c>
      <c r="G32" s="1327" t="s">
        <v>644</v>
      </c>
    </row>
    <row r="33" spans="1:7" ht="57.75" hidden="1" customHeight="1" thickBot="1">
      <c r="A33" s="1305"/>
      <c r="B33" s="1333"/>
      <c r="C33" s="1310"/>
      <c r="D33" s="556" t="s">
        <v>625</v>
      </c>
      <c r="E33" s="1310"/>
      <c r="F33" s="1337"/>
      <c r="G33" s="1312"/>
    </row>
    <row r="34" spans="1:7" ht="34.5" hidden="1" customHeight="1">
      <c r="A34" s="1306" t="s">
        <v>477</v>
      </c>
      <c r="B34" s="1333"/>
      <c r="C34" s="1310"/>
      <c r="D34" s="583">
        <v>0</v>
      </c>
      <c r="E34" s="1310"/>
      <c r="F34" s="1337"/>
      <c r="G34" s="1312"/>
    </row>
    <row r="35" spans="1:7" ht="36.75" hidden="1" customHeight="1">
      <c r="A35" s="1304"/>
      <c r="B35" s="1333"/>
      <c r="C35" s="1310"/>
      <c r="D35" s="556" t="s">
        <v>409</v>
      </c>
      <c r="E35" s="1310"/>
      <c r="F35" s="1337"/>
      <c r="G35" s="1312"/>
    </row>
    <row r="36" spans="1:7" ht="44.25" hidden="1" customHeight="1">
      <c r="A36" s="1304" t="s">
        <v>478</v>
      </c>
      <c r="B36" s="1333"/>
      <c r="C36" s="1310"/>
      <c r="D36" s="584">
        <v>0</v>
      </c>
      <c r="E36" s="1310"/>
      <c r="F36" s="1337"/>
      <c r="G36" s="1312"/>
    </row>
    <row r="37" spans="1:7" ht="43.5" hidden="1" customHeight="1">
      <c r="A37" s="1305"/>
      <c r="B37" s="1334"/>
      <c r="C37" s="1311"/>
      <c r="D37" s="556" t="s">
        <v>410</v>
      </c>
      <c r="E37" s="1310"/>
      <c r="F37" s="1337"/>
      <c r="G37" s="1312"/>
    </row>
    <row r="38" spans="1:7" ht="58.5" hidden="1" customHeight="1">
      <c r="A38" s="1306" t="s">
        <v>480</v>
      </c>
      <c r="B38" s="585" t="s">
        <v>645</v>
      </c>
      <c r="C38" s="553">
        <v>2273</v>
      </c>
      <c r="D38" s="583">
        <v>0</v>
      </c>
      <c r="E38" s="1310"/>
      <c r="F38" s="1337"/>
      <c r="G38" s="1312"/>
    </row>
    <row r="39" spans="1:7" ht="42" hidden="1" customHeight="1">
      <c r="A39" s="1340"/>
      <c r="B39" s="586"/>
      <c r="C39" s="587"/>
      <c r="D39" s="556" t="s">
        <v>411</v>
      </c>
      <c r="E39" s="1335"/>
      <c r="F39" s="1338"/>
      <c r="G39" s="1339"/>
    </row>
    <row r="40" spans="1:7" ht="56.25" hidden="1" customHeight="1">
      <c r="A40" s="1341" t="s">
        <v>476</v>
      </c>
      <c r="B40" s="1343" t="s">
        <v>646</v>
      </c>
      <c r="C40" s="588">
        <v>2273</v>
      </c>
      <c r="D40" s="589">
        <v>0</v>
      </c>
      <c r="E40" s="1346" t="s">
        <v>81</v>
      </c>
      <c r="F40" s="590" t="s">
        <v>492</v>
      </c>
      <c r="G40" s="591" t="s">
        <v>53</v>
      </c>
    </row>
    <row r="41" spans="1:7" ht="38.25" hidden="1" customHeight="1">
      <c r="A41" s="1342"/>
      <c r="B41" s="1344"/>
      <c r="C41" s="592"/>
      <c r="D41" s="593" t="s">
        <v>412</v>
      </c>
      <c r="E41" s="1346"/>
      <c r="F41" s="594"/>
      <c r="G41" s="595" t="s">
        <v>366</v>
      </c>
    </row>
    <row r="42" spans="1:7" ht="54.75" hidden="1" customHeight="1">
      <c r="A42" s="1341" t="s">
        <v>477</v>
      </c>
      <c r="B42" s="1344"/>
      <c r="C42" s="596">
        <v>2273</v>
      </c>
      <c r="D42" s="597">
        <v>0</v>
      </c>
      <c r="E42" s="1346"/>
      <c r="F42" s="598" t="s">
        <v>492</v>
      </c>
      <c r="G42" s="599" t="s">
        <v>53</v>
      </c>
    </row>
    <row r="43" spans="1:7" ht="36.75" hidden="1" customHeight="1">
      <c r="A43" s="1348"/>
      <c r="B43" s="1344"/>
      <c r="C43" s="592"/>
      <c r="D43" s="593" t="s">
        <v>413</v>
      </c>
      <c r="E43" s="1346"/>
      <c r="F43" s="594"/>
      <c r="G43" s="595"/>
    </row>
    <row r="44" spans="1:7" ht="54" hidden="1" customHeight="1">
      <c r="A44" s="1348" t="s">
        <v>478</v>
      </c>
      <c r="B44" s="1344"/>
      <c r="C44" s="596"/>
      <c r="D44" s="597">
        <v>0</v>
      </c>
      <c r="E44" s="1346"/>
      <c r="F44" s="598" t="s">
        <v>25</v>
      </c>
      <c r="G44" s="599" t="s">
        <v>53</v>
      </c>
    </row>
    <row r="45" spans="1:7" ht="31.5" hidden="1" customHeight="1">
      <c r="A45" s="1342"/>
      <c r="B45" s="1344"/>
      <c r="C45" s="592">
        <v>2273</v>
      </c>
      <c r="D45" s="593" t="s">
        <v>414</v>
      </c>
      <c r="E45" s="1346"/>
      <c r="F45" s="594"/>
      <c r="G45" s="595"/>
    </row>
    <row r="46" spans="1:7" ht="65.25" hidden="1" customHeight="1">
      <c r="A46" s="1341" t="s">
        <v>480</v>
      </c>
      <c r="B46" s="1344"/>
      <c r="C46" s="588">
        <v>2273</v>
      </c>
      <c r="D46" s="589">
        <v>0</v>
      </c>
      <c r="E46" s="1346"/>
      <c r="F46" s="590" t="s">
        <v>25</v>
      </c>
      <c r="G46" s="599" t="s">
        <v>53</v>
      </c>
    </row>
    <row r="47" spans="1:7" ht="33" hidden="1" customHeight="1">
      <c r="A47" s="1349"/>
      <c r="B47" s="1345"/>
      <c r="C47" s="600"/>
      <c r="D47" s="601" t="s">
        <v>415</v>
      </c>
      <c r="E47" s="1347"/>
      <c r="F47" s="602"/>
      <c r="G47" s="603"/>
    </row>
    <row r="48" spans="1:7" ht="54.75" hidden="1" customHeight="1">
      <c r="A48" s="1355" t="s">
        <v>483</v>
      </c>
      <c r="B48" s="1357" t="s">
        <v>647</v>
      </c>
      <c r="C48" s="604">
        <v>2273</v>
      </c>
      <c r="D48" s="605">
        <v>6249.19</v>
      </c>
      <c r="E48" s="1352" t="s">
        <v>112</v>
      </c>
      <c r="F48" s="606" t="s">
        <v>27</v>
      </c>
      <c r="G48" s="607" t="s">
        <v>648</v>
      </c>
    </row>
    <row r="49" spans="1:7" ht="48" hidden="1" customHeight="1" thickBot="1">
      <c r="A49" s="1356"/>
      <c r="B49" s="1358"/>
      <c r="C49" s="553"/>
      <c r="D49" s="608" t="s">
        <v>622</v>
      </c>
      <c r="E49" s="1311"/>
      <c r="F49" s="553"/>
      <c r="G49" s="609" t="s">
        <v>621</v>
      </c>
    </row>
    <row r="50" spans="1:7" ht="44.25" hidden="1" customHeight="1">
      <c r="A50" s="1360" t="s">
        <v>484</v>
      </c>
      <c r="B50" s="1358"/>
      <c r="C50" s="1326">
        <v>2273</v>
      </c>
      <c r="D50" s="610">
        <v>0</v>
      </c>
      <c r="E50" s="1352" t="s">
        <v>112</v>
      </c>
      <c r="F50" s="1326" t="s">
        <v>25</v>
      </c>
      <c r="G50" s="1327" t="s">
        <v>53</v>
      </c>
    </row>
    <row r="51" spans="1:7" ht="35.25" hidden="1" customHeight="1">
      <c r="A51" s="1361"/>
      <c r="B51" s="1358"/>
      <c r="C51" s="1311"/>
      <c r="D51" s="608" t="s">
        <v>407</v>
      </c>
      <c r="E51" s="1311"/>
      <c r="F51" s="1311"/>
      <c r="G51" s="1313"/>
    </row>
    <row r="52" spans="1:7" ht="38.25" hidden="1" customHeight="1">
      <c r="A52" s="1350" t="s">
        <v>485</v>
      </c>
      <c r="B52" s="1358"/>
      <c r="C52" s="553">
        <v>2273</v>
      </c>
      <c r="D52" s="611">
        <v>0</v>
      </c>
      <c r="E52" s="1352" t="s">
        <v>112</v>
      </c>
      <c r="F52" s="553" t="s">
        <v>25</v>
      </c>
      <c r="G52" s="612" t="s">
        <v>53</v>
      </c>
    </row>
    <row r="53" spans="1:7" ht="34.5" hidden="1" customHeight="1">
      <c r="A53" s="1351"/>
      <c r="B53" s="1358"/>
      <c r="C53" s="553"/>
      <c r="D53" s="556" t="s">
        <v>408</v>
      </c>
      <c r="E53" s="1311"/>
      <c r="F53" s="553"/>
      <c r="G53" s="612"/>
    </row>
    <row r="54" spans="1:7" ht="25.5" hidden="1" customHeight="1">
      <c r="A54" s="1353" t="s">
        <v>391</v>
      </c>
      <c r="B54" s="1358"/>
      <c r="C54" s="553">
        <v>2273</v>
      </c>
      <c r="D54" s="613">
        <v>0</v>
      </c>
      <c r="E54" s="1310" t="s">
        <v>392</v>
      </c>
      <c r="F54" s="553" t="s">
        <v>25</v>
      </c>
      <c r="G54" s="612" t="s">
        <v>53</v>
      </c>
    </row>
    <row r="55" spans="1:7" ht="41.25" hidden="1" customHeight="1">
      <c r="A55" s="1354"/>
      <c r="B55" s="1359"/>
      <c r="C55" s="614"/>
      <c r="D55" s="615" t="s">
        <v>394</v>
      </c>
      <c r="E55" s="1335"/>
      <c r="F55" s="614"/>
      <c r="G55" s="616"/>
    </row>
    <row r="56" spans="1:7" ht="33.75" hidden="1" thickBot="1">
      <c r="A56" s="617" t="s">
        <v>8</v>
      </c>
      <c r="B56" s="618"/>
      <c r="C56" s="619"/>
      <c r="D56" s="620">
        <f>D32+D34+D36+D38+D40+D42+D44+D46+D48+D50+D52</f>
        <v>8013900</v>
      </c>
      <c r="E56" s="619"/>
      <c r="F56" s="619"/>
      <c r="G56" s="621"/>
    </row>
    <row r="57" spans="1:7" ht="43.5" hidden="1" customHeight="1">
      <c r="A57" s="1372" t="s">
        <v>514</v>
      </c>
      <c r="B57" s="622" t="s">
        <v>649</v>
      </c>
      <c r="C57" s="1374">
        <v>2274</v>
      </c>
      <c r="D57" s="623">
        <v>1242300</v>
      </c>
      <c r="E57" s="1376" t="s">
        <v>650</v>
      </c>
      <c r="F57" s="1378" t="s">
        <v>116</v>
      </c>
      <c r="G57" s="1380" t="s">
        <v>58</v>
      </c>
    </row>
    <row r="58" spans="1:7" ht="66" hidden="1" customHeight="1">
      <c r="A58" s="1373"/>
      <c r="B58" s="558"/>
      <c r="C58" s="1375"/>
      <c r="D58" s="556" t="s">
        <v>493</v>
      </c>
      <c r="E58" s="1377"/>
      <c r="F58" s="1379"/>
      <c r="G58" s="1381"/>
    </row>
    <row r="59" spans="1:7" ht="32.25" hidden="1" customHeight="1" thickBot="1">
      <c r="A59" s="624" t="s">
        <v>55</v>
      </c>
      <c r="B59" s="625"/>
      <c r="C59" s="626"/>
      <c r="D59" s="627">
        <f>D57</f>
        <v>1242300</v>
      </c>
      <c r="E59" s="626"/>
      <c r="F59" s="626"/>
      <c r="G59" s="628"/>
    </row>
    <row r="60" spans="1:7" ht="28.5" hidden="1" customHeight="1">
      <c r="A60" s="1372" t="s">
        <v>581</v>
      </c>
      <c r="B60" s="1366" t="s">
        <v>651</v>
      </c>
      <c r="C60" s="1382">
        <v>2275</v>
      </c>
      <c r="D60" s="629">
        <v>124900</v>
      </c>
      <c r="E60" s="1368" t="s">
        <v>652</v>
      </c>
      <c r="F60" s="1370" t="s">
        <v>19</v>
      </c>
      <c r="G60" s="1362" t="s">
        <v>53</v>
      </c>
    </row>
    <row r="61" spans="1:7" ht="54.75" hidden="1" customHeight="1" thickBot="1">
      <c r="A61" s="1373"/>
      <c r="B61" s="1367"/>
      <c r="C61" s="1383"/>
      <c r="D61" s="630" t="s">
        <v>502</v>
      </c>
      <c r="E61" s="1369"/>
      <c r="F61" s="1371"/>
      <c r="G61" s="1363"/>
    </row>
    <row r="62" spans="1:7" ht="27" hidden="1" customHeight="1">
      <c r="A62" s="1364" t="s">
        <v>501</v>
      </c>
      <c r="B62" s="1366" t="s">
        <v>653</v>
      </c>
      <c r="C62" s="631"/>
      <c r="D62" s="632">
        <v>10441100</v>
      </c>
      <c r="E62" s="1368" t="s">
        <v>652</v>
      </c>
      <c r="F62" s="1370" t="s">
        <v>27</v>
      </c>
      <c r="G62" s="1362" t="s">
        <v>58</v>
      </c>
    </row>
    <row r="63" spans="1:7" ht="43.5" hidden="1" customHeight="1" thickBot="1">
      <c r="A63" s="1365"/>
      <c r="B63" s="1367"/>
      <c r="C63" s="631">
        <v>2275</v>
      </c>
      <c r="D63" s="630" t="s">
        <v>507</v>
      </c>
      <c r="E63" s="1369"/>
      <c r="F63" s="1371"/>
      <c r="G63" s="1363"/>
    </row>
    <row r="64" spans="1:7" ht="50.25" hidden="1" thickBot="1">
      <c r="A64" s="633" t="s">
        <v>95</v>
      </c>
      <c r="B64" s="618"/>
      <c r="C64" s="619"/>
      <c r="D64" s="620">
        <f>D60+D62</f>
        <v>10566000</v>
      </c>
      <c r="E64" s="619"/>
      <c r="F64" s="619"/>
      <c r="G64" s="634"/>
    </row>
    <row r="65" spans="1:7" ht="51.75" hidden="1" customHeight="1">
      <c r="A65" s="1390" t="s">
        <v>140</v>
      </c>
      <c r="B65" s="635" t="s">
        <v>654</v>
      </c>
      <c r="C65" s="1310">
        <v>2210</v>
      </c>
      <c r="D65" s="636">
        <v>0</v>
      </c>
      <c r="E65" s="1310" t="s">
        <v>11</v>
      </c>
      <c r="F65" s="1391" t="s">
        <v>25</v>
      </c>
      <c r="G65" s="1392" t="s">
        <v>53</v>
      </c>
    </row>
    <row r="66" spans="1:7" ht="28.5" hidden="1" customHeight="1">
      <c r="A66" s="1385"/>
      <c r="B66" s="637"/>
      <c r="C66" s="1311"/>
      <c r="D66" s="638" t="s">
        <v>252</v>
      </c>
      <c r="E66" s="1311"/>
      <c r="F66" s="1387"/>
      <c r="G66" s="1389"/>
    </row>
    <row r="67" spans="1:7" ht="40.5" hidden="1" customHeight="1">
      <c r="A67" s="1384" t="s">
        <v>129</v>
      </c>
      <c r="B67" s="639" t="s">
        <v>655</v>
      </c>
      <c r="C67" s="1326">
        <v>2210</v>
      </c>
      <c r="D67" s="640">
        <v>0</v>
      </c>
      <c r="E67" s="1310" t="s">
        <v>11</v>
      </c>
      <c r="F67" s="1386" t="s">
        <v>25</v>
      </c>
      <c r="G67" s="1388" t="s">
        <v>58</v>
      </c>
    </row>
    <row r="68" spans="1:7" ht="36.75" hidden="1" customHeight="1">
      <c r="A68" s="1385"/>
      <c r="B68" s="637"/>
      <c r="C68" s="1311"/>
      <c r="D68" s="638" t="s">
        <v>253</v>
      </c>
      <c r="E68" s="1311"/>
      <c r="F68" s="1387"/>
      <c r="G68" s="1389"/>
    </row>
    <row r="69" spans="1:7" ht="24.75" hidden="1" customHeight="1">
      <c r="A69" s="641" t="s">
        <v>128</v>
      </c>
      <c r="B69" s="639" t="s">
        <v>655</v>
      </c>
      <c r="C69" s="553">
        <v>2210</v>
      </c>
      <c r="D69" s="640">
        <v>0</v>
      </c>
      <c r="E69" s="1310" t="s">
        <v>11</v>
      </c>
      <c r="F69" s="1386" t="s">
        <v>27</v>
      </c>
      <c r="G69" s="1388" t="s">
        <v>58</v>
      </c>
    </row>
    <row r="70" spans="1:7" ht="30" hidden="1" customHeight="1">
      <c r="A70" s="641"/>
      <c r="B70" s="637"/>
      <c r="C70" s="553"/>
      <c r="D70" s="638" t="s">
        <v>254</v>
      </c>
      <c r="E70" s="1311"/>
      <c r="F70" s="1387"/>
      <c r="G70" s="1389"/>
    </row>
    <row r="71" spans="1:7" ht="30.75" hidden="1" customHeight="1">
      <c r="A71" s="1384" t="s">
        <v>122</v>
      </c>
      <c r="B71" s="642" t="s">
        <v>656</v>
      </c>
      <c r="C71" s="643">
        <v>2210</v>
      </c>
      <c r="D71" s="644">
        <v>0</v>
      </c>
      <c r="E71" s="1310" t="s">
        <v>11</v>
      </c>
      <c r="F71" s="1386" t="s">
        <v>25</v>
      </c>
      <c r="G71" s="1388" t="s">
        <v>53</v>
      </c>
    </row>
    <row r="72" spans="1:7" ht="37.5" hidden="1" customHeight="1">
      <c r="A72" s="1385"/>
      <c r="B72" s="637"/>
      <c r="C72" s="645"/>
      <c r="D72" s="646" t="s">
        <v>124</v>
      </c>
      <c r="E72" s="1311"/>
      <c r="F72" s="1387"/>
      <c r="G72" s="1389"/>
    </row>
    <row r="73" spans="1:7" ht="26.25" hidden="1" customHeight="1">
      <c r="A73" s="647" t="s">
        <v>54</v>
      </c>
      <c r="B73" s="648" t="s">
        <v>657</v>
      </c>
      <c r="C73" s="649">
        <v>2210</v>
      </c>
      <c r="D73" s="650">
        <v>0</v>
      </c>
      <c r="E73" s="1386" t="s">
        <v>11</v>
      </c>
      <c r="F73" s="649" t="s">
        <v>25</v>
      </c>
      <c r="G73" s="651" t="s">
        <v>53</v>
      </c>
    </row>
    <row r="74" spans="1:7" ht="27" hidden="1" customHeight="1">
      <c r="A74" s="652"/>
      <c r="B74" s="653"/>
      <c r="C74" s="654"/>
      <c r="D74" s="655" t="s">
        <v>239</v>
      </c>
      <c r="E74" s="1387"/>
      <c r="F74" s="654"/>
      <c r="G74" s="656"/>
    </row>
    <row r="75" spans="1:7" ht="25.5" hidden="1" customHeight="1">
      <c r="A75" s="647" t="s">
        <v>173</v>
      </c>
      <c r="B75" s="657" t="s">
        <v>658</v>
      </c>
      <c r="C75" s="649">
        <v>2210</v>
      </c>
      <c r="D75" s="650">
        <v>0</v>
      </c>
      <c r="E75" s="1386" t="s">
        <v>171</v>
      </c>
      <c r="F75" s="649" t="s">
        <v>117</v>
      </c>
      <c r="G75" s="651" t="s">
        <v>53</v>
      </c>
    </row>
    <row r="76" spans="1:7" ht="25.5" hidden="1" customHeight="1">
      <c r="A76" s="652"/>
      <c r="B76" s="653"/>
      <c r="C76" s="654"/>
      <c r="D76" s="655" t="s">
        <v>172</v>
      </c>
      <c r="E76" s="1387"/>
      <c r="F76" s="654"/>
      <c r="G76" s="656"/>
    </row>
    <row r="77" spans="1:7" ht="25.5" hidden="1" customHeight="1">
      <c r="A77" s="647" t="s">
        <v>174</v>
      </c>
      <c r="B77" s="657" t="s">
        <v>659</v>
      </c>
      <c r="C77" s="649">
        <v>2210</v>
      </c>
      <c r="D77" s="650">
        <v>0</v>
      </c>
      <c r="E77" s="1386" t="s">
        <v>177</v>
      </c>
      <c r="F77" s="649" t="s">
        <v>117</v>
      </c>
      <c r="G77" s="651" t="s">
        <v>53</v>
      </c>
    </row>
    <row r="78" spans="1:7" ht="25.5" hidden="1" customHeight="1">
      <c r="A78" s="652"/>
      <c r="B78" s="653"/>
      <c r="C78" s="654"/>
      <c r="D78" s="655" t="s">
        <v>265</v>
      </c>
      <c r="E78" s="1387"/>
      <c r="F78" s="654"/>
      <c r="G78" s="656"/>
    </row>
    <row r="79" spans="1:7" ht="25.5" hidden="1" customHeight="1">
      <c r="A79" s="647"/>
      <c r="B79" s="657" t="s">
        <v>660</v>
      </c>
      <c r="C79" s="649">
        <v>2210</v>
      </c>
      <c r="D79" s="650">
        <v>0</v>
      </c>
      <c r="E79" s="1386" t="s">
        <v>177</v>
      </c>
      <c r="F79" s="649" t="s">
        <v>117</v>
      </c>
      <c r="G79" s="651" t="s">
        <v>53</v>
      </c>
    </row>
    <row r="80" spans="1:7" ht="25.5" hidden="1" customHeight="1">
      <c r="A80" s="652"/>
      <c r="B80" s="653"/>
      <c r="C80" s="654"/>
      <c r="D80" s="655" t="s">
        <v>240</v>
      </c>
      <c r="E80" s="1387"/>
      <c r="F80" s="654"/>
      <c r="G80" s="656"/>
    </row>
    <row r="81" spans="1:7" ht="25.5" hidden="1" customHeight="1">
      <c r="A81" s="647" t="s">
        <v>176</v>
      </c>
      <c r="B81" s="657" t="s">
        <v>661</v>
      </c>
      <c r="C81" s="649">
        <v>2210</v>
      </c>
      <c r="D81" s="650">
        <v>0</v>
      </c>
      <c r="E81" s="1386" t="s">
        <v>178</v>
      </c>
      <c r="F81" s="649" t="s">
        <v>117</v>
      </c>
      <c r="G81" s="651" t="s">
        <v>53</v>
      </c>
    </row>
    <row r="82" spans="1:7" ht="25.5" hidden="1" customHeight="1">
      <c r="A82" s="652"/>
      <c r="B82" s="653"/>
      <c r="C82" s="654"/>
      <c r="D82" s="655" t="s">
        <v>179</v>
      </c>
      <c r="E82" s="1387"/>
      <c r="F82" s="654"/>
      <c r="G82" s="656"/>
    </row>
    <row r="83" spans="1:7" ht="37.5" hidden="1" customHeight="1">
      <c r="A83" s="647" t="s">
        <v>176</v>
      </c>
      <c r="B83" s="657" t="s">
        <v>661</v>
      </c>
      <c r="C83" s="649">
        <v>2210</v>
      </c>
      <c r="D83" s="644">
        <v>0</v>
      </c>
      <c r="E83" s="1386" t="s">
        <v>178</v>
      </c>
      <c r="F83" s="649" t="s">
        <v>117</v>
      </c>
      <c r="G83" s="651" t="s">
        <v>53</v>
      </c>
    </row>
    <row r="84" spans="1:7" ht="27" hidden="1" customHeight="1">
      <c r="A84" s="652"/>
      <c r="B84" s="653"/>
      <c r="C84" s="654"/>
      <c r="D84" s="655" t="s">
        <v>266</v>
      </c>
      <c r="E84" s="1387"/>
      <c r="F84" s="654"/>
      <c r="G84" s="656"/>
    </row>
    <row r="85" spans="1:7" ht="58.5" hidden="1" customHeight="1">
      <c r="A85" s="658" t="s">
        <v>559</v>
      </c>
      <c r="B85" s="659" t="s">
        <v>662</v>
      </c>
      <c r="C85" s="660">
        <v>2210</v>
      </c>
      <c r="D85" s="582">
        <f>9800+3400+4200+12600+3400+49900+4600+9800+553400</f>
        <v>651100</v>
      </c>
      <c r="E85" s="1376" t="s">
        <v>652</v>
      </c>
      <c r="F85" s="660" t="s">
        <v>566</v>
      </c>
      <c r="G85" s="661" t="s">
        <v>53</v>
      </c>
    </row>
    <row r="86" spans="1:7" ht="31.5" hidden="1" customHeight="1" thickBot="1">
      <c r="A86" s="658"/>
      <c r="B86" s="662"/>
      <c r="C86" s="660"/>
      <c r="D86" s="663" t="s">
        <v>561</v>
      </c>
      <c r="E86" s="1377"/>
      <c r="F86" s="664"/>
      <c r="G86" s="665"/>
    </row>
    <row r="87" spans="1:7" ht="44.25" hidden="1" customHeight="1">
      <c r="A87" s="641" t="s">
        <v>557</v>
      </c>
      <c r="B87" s="666" t="s">
        <v>663</v>
      </c>
      <c r="C87" s="667">
        <v>2210</v>
      </c>
      <c r="D87" s="668">
        <f>216100+3900</f>
        <v>220000</v>
      </c>
      <c r="E87" s="1368" t="s">
        <v>652</v>
      </c>
      <c r="F87" s="667" t="s">
        <v>117</v>
      </c>
      <c r="G87" s="669" t="s">
        <v>53</v>
      </c>
    </row>
    <row r="88" spans="1:7" ht="31.5" hidden="1" customHeight="1" thickBot="1">
      <c r="A88" s="670"/>
      <c r="B88" s="671"/>
      <c r="C88" s="667"/>
      <c r="D88" s="663" t="s">
        <v>558</v>
      </c>
      <c r="E88" s="1369"/>
      <c r="F88" s="667"/>
      <c r="G88" s="672"/>
    </row>
    <row r="89" spans="1:7" ht="48.75" hidden="1" customHeight="1">
      <c r="A89" s="641" t="s">
        <v>303</v>
      </c>
      <c r="B89" s="666" t="s">
        <v>663</v>
      </c>
      <c r="C89" s="667">
        <v>2210</v>
      </c>
      <c r="D89" s="673">
        <v>0</v>
      </c>
      <c r="E89" s="1386" t="s">
        <v>178</v>
      </c>
      <c r="F89" s="667" t="s">
        <v>275</v>
      </c>
      <c r="G89" s="1393" t="s">
        <v>58</v>
      </c>
    </row>
    <row r="90" spans="1:7" ht="31.5" hidden="1" customHeight="1">
      <c r="A90" s="670"/>
      <c r="B90" s="671"/>
      <c r="C90" s="667"/>
      <c r="D90" s="663" t="s">
        <v>288</v>
      </c>
      <c r="E90" s="1387"/>
      <c r="F90" s="667"/>
      <c r="G90" s="1394"/>
    </row>
    <row r="91" spans="1:7" ht="27" hidden="1" customHeight="1">
      <c r="A91" s="1384" t="s">
        <v>126</v>
      </c>
      <c r="B91" s="639" t="s">
        <v>664</v>
      </c>
      <c r="C91" s="1326">
        <v>2210</v>
      </c>
      <c r="D91" s="644">
        <v>0</v>
      </c>
      <c r="E91" s="1326" t="s">
        <v>11</v>
      </c>
      <c r="F91" s="1386" t="s">
        <v>27</v>
      </c>
      <c r="G91" s="1388" t="s">
        <v>58</v>
      </c>
    </row>
    <row r="92" spans="1:7" ht="45" hidden="1" customHeight="1">
      <c r="A92" s="1385"/>
      <c r="B92" s="637"/>
      <c r="C92" s="1311"/>
      <c r="D92" s="674" t="s">
        <v>241</v>
      </c>
      <c r="E92" s="1311"/>
      <c r="F92" s="1387"/>
      <c r="G92" s="1389"/>
    </row>
    <row r="93" spans="1:7" ht="45" hidden="1" customHeight="1">
      <c r="A93" s="675" t="s">
        <v>204</v>
      </c>
      <c r="B93" s="676" t="s">
        <v>665</v>
      </c>
      <c r="C93" s="660">
        <v>2210</v>
      </c>
      <c r="D93" s="584">
        <v>0</v>
      </c>
      <c r="E93" s="1324" t="s">
        <v>177</v>
      </c>
      <c r="F93" s="1324" t="s">
        <v>107</v>
      </c>
      <c r="G93" s="661" t="s">
        <v>53</v>
      </c>
    </row>
    <row r="94" spans="1:7" ht="45" hidden="1" customHeight="1">
      <c r="A94" s="677"/>
      <c r="B94" s="678"/>
      <c r="C94" s="664"/>
      <c r="D94" s="663" t="s">
        <v>210</v>
      </c>
      <c r="E94" s="1325"/>
      <c r="F94" s="1325"/>
      <c r="G94" s="665"/>
    </row>
    <row r="95" spans="1:7" ht="48.75" hidden="1" customHeight="1">
      <c r="A95" s="647" t="s">
        <v>83</v>
      </c>
      <c r="B95" s="679" t="s">
        <v>666</v>
      </c>
      <c r="C95" s="1326">
        <v>2210</v>
      </c>
      <c r="D95" s="644">
        <v>0</v>
      </c>
      <c r="E95" s="1386" t="s">
        <v>177</v>
      </c>
      <c r="F95" s="1386" t="s">
        <v>117</v>
      </c>
      <c r="G95" s="1327" t="s">
        <v>53</v>
      </c>
    </row>
    <row r="96" spans="1:7" ht="37.5" hidden="1" customHeight="1">
      <c r="A96" s="652"/>
      <c r="B96" s="680"/>
      <c r="C96" s="1311"/>
      <c r="D96" s="674" t="s">
        <v>255</v>
      </c>
      <c r="E96" s="1387"/>
      <c r="F96" s="1387"/>
      <c r="G96" s="1313"/>
    </row>
    <row r="97" spans="1:7" ht="37.5" hidden="1" customHeight="1">
      <c r="A97" s="681" t="s">
        <v>294</v>
      </c>
      <c r="B97" s="682" t="s">
        <v>667</v>
      </c>
      <c r="C97" s="553"/>
      <c r="D97" s="683">
        <v>0</v>
      </c>
      <c r="E97" s="1386" t="s">
        <v>177</v>
      </c>
      <c r="F97" s="667" t="s">
        <v>107</v>
      </c>
      <c r="G97" s="1327" t="s">
        <v>53</v>
      </c>
    </row>
    <row r="98" spans="1:7" ht="37.5" hidden="1" customHeight="1">
      <c r="A98" s="681"/>
      <c r="B98" s="684"/>
      <c r="C98" s="553"/>
      <c r="D98" s="663" t="s">
        <v>257</v>
      </c>
      <c r="E98" s="1387"/>
      <c r="F98" s="667"/>
      <c r="G98" s="1313"/>
    </row>
    <row r="99" spans="1:7" ht="26.25" hidden="1" customHeight="1">
      <c r="A99" s="1395" t="s">
        <v>206</v>
      </c>
      <c r="B99" s="682" t="s">
        <v>668</v>
      </c>
      <c r="C99" s="1386">
        <v>2210</v>
      </c>
      <c r="D99" s="584">
        <f>97839-22093.39-9829.5-45000-7350.89-906-12659.22</f>
        <v>0</v>
      </c>
      <c r="E99" s="1386" t="s">
        <v>177</v>
      </c>
      <c r="F99" s="649" t="s">
        <v>223</v>
      </c>
      <c r="G99" s="651" t="s">
        <v>53</v>
      </c>
    </row>
    <row r="100" spans="1:7" ht="37.5" hidden="1" customHeight="1">
      <c r="A100" s="1396"/>
      <c r="B100" s="685"/>
      <c r="C100" s="1387"/>
      <c r="D100" s="663" t="s">
        <v>258</v>
      </c>
      <c r="E100" s="1387"/>
      <c r="F100" s="686"/>
      <c r="G100" s="672"/>
    </row>
    <row r="101" spans="1:7" ht="28.5" hidden="1" customHeight="1">
      <c r="A101" s="1395" t="s">
        <v>555</v>
      </c>
      <c r="B101" s="682" t="s">
        <v>669</v>
      </c>
      <c r="C101" s="1386">
        <v>2210</v>
      </c>
      <c r="D101" s="584">
        <v>0</v>
      </c>
      <c r="E101" s="1386" t="s">
        <v>177</v>
      </c>
      <c r="F101" s="649" t="s">
        <v>223</v>
      </c>
      <c r="G101" s="651" t="s">
        <v>53</v>
      </c>
    </row>
    <row r="102" spans="1:7" ht="37.5" hidden="1" customHeight="1">
      <c r="A102" s="1396"/>
      <c r="B102" s="685"/>
      <c r="C102" s="1387"/>
      <c r="D102" s="663" t="s">
        <v>556</v>
      </c>
      <c r="E102" s="1387"/>
      <c r="F102" s="686"/>
      <c r="G102" s="672"/>
    </row>
    <row r="103" spans="1:7" ht="37.5" hidden="1" customHeight="1">
      <c r="A103" s="1395" t="s">
        <v>233</v>
      </c>
      <c r="B103" s="682" t="s">
        <v>670</v>
      </c>
      <c r="C103" s="1386">
        <v>2210</v>
      </c>
      <c r="D103" s="584">
        <v>0</v>
      </c>
      <c r="E103" s="1386" t="s">
        <v>177</v>
      </c>
      <c r="F103" s="649" t="s">
        <v>223</v>
      </c>
      <c r="G103" s="651" t="s">
        <v>53</v>
      </c>
    </row>
    <row r="104" spans="1:7" ht="37.5" hidden="1" customHeight="1">
      <c r="A104" s="1396"/>
      <c r="B104" s="685"/>
      <c r="C104" s="1387"/>
      <c r="D104" s="663" t="s">
        <v>232</v>
      </c>
      <c r="E104" s="1387"/>
      <c r="F104" s="686"/>
      <c r="G104" s="672"/>
    </row>
    <row r="105" spans="1:7" ht="37.5" hidden="1" customHeight="1">
      <c r="A105" s="687" t="s">
        <v>226</v>
      </c>
      <c r="B105" s="688" t="s">
        <v>671</v>
      </c>
      <c r="C105" s="649">
        <v>2210</v>
      </c>
      <c r="D105" s="584">
        <v>0</v>
      </c>
      <c r="E105" s="1386" t="s">
        <v>177</v>
      </c>
      <c r="F105" s="649" t="s">
        <v>223</v>
      </c>
      <c r="G105" s="651" t="s">
        <v>53</v>
      </c>
    </row>
    <row r="106" spans="1:7" ht="25.5" hidden="1" customHeight="1">
      <c r="A106" s="689"/>
      <c r="B106" s="685"/>
      <c r="C106" s="654"/>
      <c r="D106" s="663" t="s">
        <v>228</v>
      </c>
      <c r="E106" s="1387"/>
      <c r="F106" s="686"/>
      <c r="G106" s="672"/>
    </row>
    <row r="107" spans="1:7" ht="37.5" hidden="1" customHeight="1">
      <c r="A107" s="675" t="s">
        <v>205</v>
      </c>
      <c r="B107" s="676" t="s">
        <v>672</v>
      </c>
      <c r="C107" s="660">
        <v>2210</v>
      </c>
      <c r="D107" s="690">
        <v>0</v>
      </c>
      <c r="E107" s="1397" t="s">
        <v>177</v>
      </c>
      <c r="F107" s="1397" t="s">
        <v>107</v>
      </c>
      <c r="G107" s="691" t="s">
        <v>53</v>
      </c>
    </row>
    <row r="108" spans="1:7" ht="37.5" hidden="1" customHeight="1">
      <c r="A108" s="692"/>
      <c r="B108" s="693"/>
      <c r="C108" s="664"/>
      <c r="D108" s="663" t="s">
        <v>202</v>
      </c>
      <c r="E108" s="1325"/>
      <c r="F108" s="1325"/>
      <c r="G108" s="665"/>
    </row>
    <row r="109" spans="1:7" ht="37.5" hidden="1" customHeight="1">
      <c r="A109" s="1395" t="s">
        <v>209</v>
      </c>
      <c r="B109" s="682" t="s">
        <v>670</v>
      </c>
      <c r="C109" s="1386">
        <v>2210</v>
      </c>
      <c r="D109" s="584">
        <v>0</v>
      </c>
      <c r="E109" s="1386" t="s">
        <v>177</v>
      </c>
      <c r="F109" s="649" t="s">
        <v>107</v>
      </c>
      <c r="G109" s="651" t="s">
        <v>53</v>
      </c>
    </row>
    <row r="110" spans="1:7" ht="37.5" hidden="1" customHeight="1">
      <c r="A110" s="1396"/>
      <c r="B110" s="685"/>
      <c r="C110" s="1387"/>
      <c r="D110" s="694" t="s">
        <v>207</v>
      </c>
      <c r="E110" s="1387"/>
      <c r="F110" s="686"/>
      <c r="G110" s="672"/>
    </row>
    <row r="111" spans="1:7" ht="27.75" hidden="1" customHeight="1">
      <c r="A111" s="1384" t="s">
        <v>127</v>
      </c>
      <c r="B111" s="657" t="s">
        <v>658</v>
      </c>
      <c r="C111" s="649">
        <v>2210</v>
      </c>
      <c r="D111" s="644">
        <v>0</v>
      </c>
      <c r="E111" s="1386" t="s">
        <v>112</v>
      </c>
      <c r="F111" s="649" t="s">
        <v>25</v>
      </c>
      <c r="G111" s="1388" t="s">
        <v>53</v>
      </c>
    </row>
    <row r="112" spans="1:7" ht="37.5" hidden="1" customHeight="1">
      <c r="A112" s="1385"/>
      <c r="B112" s="695"/>
      <c r="C112" s="696"/>
      <c r="D112" s="674" t="s">
        <v>259</v>
      </c>
      <c r="E112" s="1387"/>
      <c r="F112" s="686"/>
      <c r="G112" s="1389"/>
    </row>
    <row r="113" spans="1:7" ht="37.5" hidden="1" customHeight="1">
      <c r="A113" s="1384" t="s">
        <v>86</v>
      </c>
      <c r="B113" s="697" t="s">
        <v>673</v>
      </c>
      <c r="C113" s="1386">
        <v>2210</v>
      </c>
      <c r="D113" s="576">
        <v>0</v>
      </c>
      <c r="E113" s="1386" t="s">
        <v>112</v>
      </c>
      <c r="F113" s="1386" t="s">
        <v>25</v>
      </c>
      <c r="G113" s="651" t="s">
        <v>53</v>
      </c>
    </row>
    <row r="114" spans="1:7" ht="37.5" hidden="1" customHeight="1">
      <c r="A114" s="1400"/>
      <c r="B114" s="685"/>
      <c r="C114" s="1387"/>
      <c r="D114" s="663" t="s">
        <v>260</v>
      </c>
      <c r="E114" s="1387"/>
      <c r="F114" s="1387"/>
      <c r="G114" s="698"/>
    </row>
    <row r="115" spans="1:7" ht="37.5" hidden="1" customHeight="1">
      <c r="A115" s="699" t="s">
        <v>88</v>
      </c>
      <c r="B115" s="700" t="s">
        <v>674</v>
      </c>
      <c r="C115" s="667">
        <v>2210</v>
      </c>
      <c r="D115" s="644">
        <f>73600-73600</f>
        <v>0</v>
      </c>
      <c r="E115" s="1386" t="s">
        <v>112</v>
      </c>
      <c r="F115" s="667" t="s">
        <v>25</v>
      </c>
      <c r="G115" s="651" t="s">
        <v>53</v>
      </c>
    </row>
    <row r="116" spans="1:7" ht="37.5" hidden="1" customHeight="1">
      <c r="A116" s="670"/>
      <c r="B116" s="671"/>
      <c r="C116" s="667"/>
      <c r="D116" s="663" t="s">
        <v>90</v>
      </c>
      <c r="E116" s="1387"/>
      <c r="F116" s="667"/>
      <c r="G116" s="698"/>
    </row>
    <row r="117" spans="1:7" ht="37.5" hidden="1" customHeight="1">
      <c r="A117" s="687" t="s">
        <v>142</v>
      </c>
      <c r="B117" s="700" t="s">
        <v>141</v>
      </c>
      <c r="C117" s="649">
        <v>2210</v>
      </c>
      <c r="D117" s="701">
        <v>0</v>
      </c>
      <c r="E117" s="1386" t="s">
        <v>112</v>
      </c>
      <c r="F117" s="649" t="s">
        <v>116</v>
      </c>
      <c r="G117" s="651" t="s">
        <v>53</v>
      </c>
    </row>
    <row r="118" spans="1:7" ht="37.5" hidden="1" customHeight="1">
      <c r="A118" s="702"/>
      <c r="B118" s="703"/>
      <c r="C118" s="654"/>
      <c r="D118" s="663" t="s">
        <v>261</v>
      </c>
      <c r="E118" s="1387"/>
      <c r="F118" s="654"/>
      <c r="G118" s="704"/>
    </row>
    <row r="119" spans="1:7" ht="37.5" hidden="1" customHeight="1">
      <c r="A119" s="687" t="s">
        <v>142</v>
      </c>
      <c r="B119" s="700" t="s">
        <v>141</v>
      </c>
      <c r="C119" s="649">
        <v>2210</v>
      </c>
      <c r="D119" s="632">
        <v>0</v>
      </c>
      <c r="E119" s="1386" t="s">
        <v>112</v>
      </c>
      <c r="F119" s="649" t="s">
        <v>116</v>
      </c>
      <c r="G119" s="651" t="s">
        <v>53</v>
      </c>
    </row>
    <row r="120" spans="1:7" ht="37.5" hidden="1" customHeight="1">
      <c r="A120" s="702"/>
      <c r="B120" s="703"/>
      <c r="C120" s="654"/>
      <c r="D120" s="663" t="s">
        <v>261</v>
      </c>
      <c r="E120" s="1387"/>
      <c r="F120" s="654"/>
      <c r="G120" s="705"/>
    </row>
    <row r="121" spans="1:7" ht="39" hidden="1" customHeight="1">
      <c r="A121" s="1398" t="s">
        <v>495</v>
      </c>
      <c r="B121" s="1328" t="s">
        <v>675</v>
      </c>
      <c r="C121" s="1324">
        <v>2210</v>
      </c>
      <c r="D121" s="701">
        <v>0</v>
      </c>
      <c r="E121" s="1324" t="s">
        <v>177</v>
      </c>
      <c r="F121" s="1324" t="s">
        <v>116</v>
      </c>
      <c r="G121" s="1314" t="s">
        <v>53</v>
      </c>
    </row>
    <row r="122" spans="1:7" ht="28.5" hidden="1" customHeight="1">
      <c r="A122" s="1399"/>
      <c r="B122" s="1329"/>
      <c r="C122" s="1325"/>
      <c r="D122" s="706" t="s">
        <v>496</v>
      </c>
      <c r="E122" s="1325"/>
      <c r="F122" s="1325"/>
      <c r="G122" s="1315"/>
    </row>
    <row r="123" spans="1:7" ht="24.75" hidden="1" customHeight="1">
      <c r="A123" s="1401" t="s">
        <v>91</v>
      </c>
      <c r="B123" s="707" t="s">
        <v>676</v>
      </c>
      <c r="C123" s="708">
        <v>2210</v>
      </c>
      <c r="D123" s="644">
        <v>0</v>
      </c>
      <c r="E123" s="1324" t="s">
        <v>112</v>
      </c>
      <c r="F123" s="1324" t="s">
        <v>25</v>
      </c>
      <c r="G123" s="1314" t="s">
        <v>93</v>
      </c>
    </row>
    <row r="124" spans="1:7" ht="37.5" hidden="1" customHeight="1">
      <c r="A124" s="1402"/>
      <c r="B124" s="709"/>
      <c r="C124" s="710"/>
      <c r="D124" s="674" t="s">
        <v>262</v>
      </c>
      <c r="E124" s="1325"/>
      <c r="F124" s="1325"/>
      <c r="G124" s="1315"/>
    </row>
    <row r="125" spans="1:7" ht="37.5" hidden="1" customHeight="1">
      <c r="A125" s="1401" t="s">
        <v>123</v>
      </c>
      <c r="B125" s="707" t="s">
        <v>677</v>
      </c>
      <c r="C125" s="1324">
        <v>2210</v>
      </c>
      <c r="D125" s="644">
        <v>0</v>
      </c>
      <c r="E125" s="1324" t="s">
        <v>264</v>
      </c>
      <c r="F125" s="1324" t="s">
        <v>25</v>
      </c>
      <c r="G125" s="1314" t="s">
        <v>58</v>
      </c>
    </row>
    <row r="126" spans="1:7" ht="29.25" hidden="1" customHeight="1">
      <c r="A126" s="1402"/>
      <c r="B126" s="709"/>
      <c r="C126" s="1325"/>
      <c r="D126" s="674" t="s">
        <v>263</v>
      </c>
      <c r="E126" s="1325"/>
      <c r="F126" s="1325"/>
      <c r="G126" s="1315"/>
    </row>
    <row r="127" spans="1:7" ht="29.25" hidden="1" customHeight="1">
      <c r="A127" s="1401" t="s">
        <v>551</v>
      </c>
      <c r="B127" s="711" t="s">
        <v>678</v>
      </c>
      <c r="C127" s="708">
        <v>2210</v>
      </c>
      <c r="D127" s="582">
        <f>36000+82800+22000+2600-14575</f>
        <v>128825</v>
      </c>
      <c r="E127" s="1376" t="s">
        <v>652</v>
      </c>
      <c r="F127" s="1324" t="s">
        <v>106</v>
      </c>
      <c r="G127" s="1314" t="s">
        <v>58</v>
      </c>
    </row>
    <row r="128" spans="1:7" ht="63" hidden="1" customHeight="1">
      <c r="A128" s="1402"/>
      <c r="B128" s="712"/>
      <c r="C128" s="710"/>
      <c r="D128" s="663" t="s">
        <v>601</v>
      </c>
      <c r="E128" s="1377"/>
      <c r="F128" s="1325"/>
      <c r="G128" s="1315"/>
    </row>
    <row r="129" spans="1:7" ht="29.25" hidden="1" customHeight="1">
      <c r="A129" s="658" t="s">
        <v>599</v>
      </c>
      <c r="B129" s="711" t="s">
        <v>600</v>
      </c>
      <c r="C129" s="660">
        <v>2210</v>
      </c>
      <c r="D129" s="582">
        <v>14575</v>
      </c>
      <c r="E129" s="1407" t="s">
        <v>596</v>
      </c>
      <c r="F129" s="1408"/>
      <c r="G129" s="1388" t="s">
        <v>679</v>
      </c>
    </row>
    <row r="130" spans="1:7" ht="88.5" hidden="1" customHeight="1">
      <c r="A130" s="658"/>
      <c r="B130" s="713"/>
      <c r="C130" s="714"/>
      <c r="D130" s="663" t="s">
        <v>602</v>
      </c>
      <c r="E130" s="1409"/>
      <c r="F130" s="1410"/>
      <c r="G130" s="1389"/>
    </row>
    <row r="131" spans="1:7" ht="63" hidden="1" customHeight="1">
      <c r="A131" s="1403" t="s">
        <v>553</v>
      </c>
      <c r="B131" s="1405" t="s">
        <v>680</v>
      </c>
      <c r="C131" s="1386">
        <v>2210</v>
      </c>
      <c r="D131" s="582">
        <v>12200</v>
      </c>
      <c r="E131" s="1324" t="s">
        <v>177</v>
      </c>
      <c r="F131" s="1326" t="s">
        <v>19</v>
      </c>
      <c r="G131" s="1393" t="s">
        <v>364</v>
      </c>
    </row>
    <row r="132" spans="1:7" ht="63" hidden="1" customHeight="1" thickBot="1">
      <c r="A132" s="1404"/>
      <c r="B132" s="1406"/>
      <c r="C132" s="1387"/>
      <c r="D132" s="694" t="s">
        <v>552</v>
      </c>
      <c r="E132" s="1325"/>
      <c r="F132" s="1311"/>
      <c r="G132" s="1394"/>
    </row>
    <row r="133" spans="1:7" ht="26.25" hidden="1" customHeight="1">
      <c r="A133" s="1414" t="s">
        <v>546</v>
      </c>
      <c r="B133" s="1416" t="s">
        <v>681</v>
      </c>
      <c r="C133" s="1324">
        <v>2210</v>
      </c>
      <c r="D133" s="582">
        <v>51600</v>
      </c>
      <c r="E133" s="1376" t="s">
        <v>652</v>
      </c>
      <c r="F133" s="1324" t="s">
        <v>25</v>
      </c>
      <c r="G133" s="1418" t="s">
        <v>364</v>
      </c>
    </row>
    <row r="134" spans="1:7" ht="63" hidden="1" customHeight="1" thickBot="1">
      <c r="A134" s="1415"/>
      <c r="B134" s="1417"/>
      <c r="C134" s="1325"/>
      <c r="D134" s="694" t="s">
        <v>562</v>
      </c>
      <c r="E134" s="1377"/>
      <c r="F134" s="1325"/>
      <c r="G134" s="1419"/>
    </row>
    <row r="135" spans="1:7" ht="44.25" hidden="1" customHeight="1">
      <c r="A135" s="715" t="s">
        <v>570</v>
      </c>
      <c r="B135" s="711" t="s">
        <v>682</v>
      </c>
      <c r="C135" s="708">
        <v>2210</v>
      </c>
      <c r="D135" s="582">
        <v>251000</v>
      </c>
      <c r="E135" s="1376" t="s">
        <v>652</v>
      </c>
      <c r="F135" s="1324" t="s">
        <v>19</v>
      </c>
      <c r="G135" s="1314" t="s">
        <v>53</v>
      </c>
    </row>
    <row r="136" spans="1:7" ht="54.75" hidden="1" customHeight="1">
      <c r="A136" s="716"/>
      <c r="B136" s="709"/>
      <c r="C136" s="710"/>
      <c r="D136" s="663" t="s">
        <v>541</v>
      </c>
      <c r="E136" s="1377"/>
      <c r="F136" s="1325"/>
      <c r="G136" s="1315"/>
    </row>
    <row r="137" spans="1:7" ht="29.25" hidden="1" customHeight="1">
      <c r="A137" s="1411" t="s">
        <v>351</v>
      </c>
      <c r="B137" s="711" t="s">
        <v>683</v>
      </c>
      <c r="C137" s="708">
        <v>2210</v>
      </c>
      <c r="D137" s="582">
        <v>0</v>
      </c>
      <c r="E137" s="1413" t="s">
        <v>196</v>
      </c>
      <c r="F137" s="1324" t="s">
        <v>275</v>
      </c>
      <c r="G137" s="1314" t="s">
        <v>58</v>
      </c>
    </row>
    <row r="138" spans="1:7" ht="72.75" hidden="1" customHeight="1">
      <c r="A138" s="1412"/>
      <c r="B138" s="709"/>
      <c r="C138" s="710"/>
      <c r="D138" s="663" t="s">
        <v>343</v>
      </c>
      <c r="E138" s="1413"/>
      <c r="F138" s="1325"/>
      <c r="G138" s="1315"/>
    </row>
    <row r="139" spans="1:7" ht="49.5" hidden="1" customHeight="1">
      <c r="A139" s="717" t="s">
        <v>326</v>
      </c>
      <c r="B139" s="711" t="s">
        <v>684</v>
      </c>
      <c r="C139" s="718">
        <v>2210</v>
      </c>
      <c r="D139" s="582">
        <v>0</v>
      </c>
      <c r="E139" s="1413" t="s">
        <v>196</v>
      </c>
      <c r="F139" s="1324" t="s">
        <v>275</v>
      </c>
      <c r="G139" s="1314" t="s">
        <v>685</v>
      </c>
    </row>
    <row r="140" spans="1:7" ht="49.5" hidden="1" customHeight="1">
      <c r="A140" s="716"/>
      <c r="B140" s="719"/>
      <c r="C140" s="710"/>
      <c r="D140" s="663" t="s">
        <v>350</v>
      </c>
      <c r="E140" s="1413"/>
      <c r="F140" s="1325"/>
      <c r="G140" s="1315"/>
    </row>
    <row r="141" spans="1:7" ht="49.5" hidden="1" customHeight="1">
      <c r="A141" s="717" t="s">
        <v>329</v>
      </c>
      <c r="B141" s="711" t="s">
        <v>686</v>
      </c>
      <c r="C141" s="708">
        <v>2210</v>
      </c>
      <c r="D141" s="582">
        <v>0</v>
      </c>
      <c r="E141" s="1413" t="s">
        <v>196</v>
      </c>
      <c r="F141" s="1324" t="s">
        <v>275</v>
      </c>
      <c r="G141" s="1314" t="s">
        <v>363</v>
      </c>
    </row>
    <row r="142" spans="1:7" ht="49.5" hidden="1" customHeight="1">
      <c r="A142" s="716"/>
      <c r="B142" s="719"/>
      <c r="C142" s="664"/>
      <c r="D142" s="663" t="s">
        <v>344</v>
      </c>
      <c r="E142" s="1413"/>
      <c r="F142" s="1325"/>
      <c r="G142" s="1315"/>
    </row>
    <row r="143" spans="1:7" ht="49.5" hidden="1" customHeight="1">
      <c r="A143" s="717" t="s">
        <v>358</v>
      </c>
      <c r="B143" s="711" t="s">
        <v>687</v>
      </c>
      <c r="C143" s="708">
        <v>2210</v>
      </c>
      <c r="D143" s="582">
        <v>0</v>
      </c>
      <c r="E143" s="1413" t="s">
        <v>196</v>
      </c>
      <c r="F143" s="1324" t="s">
        <v>275</v>
      </c>
      <c r="G143" s="1314" t="s">
        <v>685</v>
      </c>
    </row>
    <row r="144" spans="1:7" ht="49.5" hidden="1" customHeight="1">
      <c r="A144" s="716"/>
      <c r="B144" s="719"/>
      <c r="C144" s="664"/>
      <c r="D144" s="663" t="s">
        <v>344</v>
      </c>
      <c r="E144" s="1413"/>
      <c r="F144" s="1325"/>
      <c r="G144" s="1315"/>
    </row>
    <row r="145" spans="1:7" ht="49.5" hidden="1" customHeight="1">
      <c r="A145" s="717" t="s">
        <v>327</v>
      </c>
      <c r="B145" s="711" t="s">
        <v>688</v>
      </c>
      <c r="C145" s="708">
        <v>2210</v>
      </c>
      <c r="D145" s="720">
        <f>50000-500-2490-47010</f>
        <v>0</v>
      </c>
      <c r="E145" s="1413" t="s">
        <v>196</v>
      </c>
      <c r="F145" s="1324" t="s">
        <v>275</v>
      </c>
      <c r="G145" s="721" t="s">
        <v>353</v>
      </c>
    </row>
    <row r="146" spans="1:7" ht="16.5" hidden="1" customHeight="1">
      <c r="A146" s="716"/>
      <c r="B146" s="719"/>
      <c r="C146" s="664"/>
      <c r="D146" s="663" t="s">
        <v>354</v>
      </c>
      <c r="E146" s="1413"/>
      <c r="F146" s="1325"/>
      <c r="G146" s="722"/>
    </row>
    <row r="147" spans="1:7" ht="49.5" hidden="1" customHeight="1">
      <c r="A147" s="723" t="s">
        <v>355</v>
      </c>
      <c r="B147" s="724" t="s">
        <v>689</v>
      </c>
      <c r="C147" s="660">
        <v>2210</v>
      </c>
      <c r="D147" s="582">
        <v>0</v>
      </c>
      <c r="E147" s="1413" t="s">
        <v>196</v>
      </c>
      <c r="F147" s="660" t="s">
        <v>338</v>
      </c>
      <c r="G147" s="1314" t="s">
        <v>685</v>
      </c>
    </row>
    <row r="148" spans="1:7" ht="49.5" hidden="1" customHeight="1">
      <c r="A148" s="723"/>
      <c r="B148" s="725"/>
      <c r="C148" s="660"/>
      <c r="D148" s="663" t="s">
        <v>335</v>
      </c>
      <c r="E148" s="1413"/>
      <c r="F148" s="660"/>
      <c r="G148" s="1315"/>
    </row>
    <row r="149" spans="1:7" ht="49.5" hidden="1" customHeight="1">
      <c r="A149" s="717" t="s">
        <v>360</v>
      </c>
      <c r="B149" s="726" t="s">
        <v>690</v>
      </c>
      <c r="C149" s="708">
        <v>2210</v>
      </c>
      <c r="D149" s="582">
        <v>0</v>
      </c>
      <c r="E149" s="1413" t="s">
        <v>264</v>
      </c>
      <c r="F149" s="708" t="s">
        <v>338</v>
      </c>
      <c r="G149" s="1314" t="s">
        <v>685</v>
      </c>
    </row>
    <row r="150" spans="1:7" ht="49.5" hidden="1" customHeight="1">
      <c r="A150" s="716"/>
      <c r="B150" s="719"/>
      <c r="C150" s="710"/>
      <c r="D150" s="663" t="s">
        <v>335</v>
      </c>
      <c r="E150" s="1413"/>
      <c r="F150" s="664"/>
      <c r="G150" s="1315"/>
    </row>
    <row r="151" spans="1:7" ht="49.5" hidden="1" customHeight="1">
      <c r="A151" s="727"/>
      <c r="B151" s="728"/>
      <c r="C151" s="729"/>
      <c r="D151" s="720">
        <v>0</v>
      </c>
      <c r="E151" s="1413" t="s">
        <v>196</v>
      </c>
      <c r="F151" s="730" t="s">
        <v>275</v>
      </c>
      <c r="G151" s="1422" t="s">
        <v>691</v>
      </c>
    </row>
    <row r="152" spans="1:7" ht="49.5" hidden="1" customHeight="1">
      <c r="A152" s="731"/>
      <c r="B152" s="732"/>
      <c r="C152" s="733"/>
      <c r="D152" s="663" t="s">
        <v>319</v>
      </c>
      <c r="E152" s="1413"/>
      <c r="F152" s="734"/>
      <c r="G152" s="1423"/>
    </row>
    <row r="153" spans="1:7" ht="33" hidden="1" customHeight="1">
      <c r="A153" s="1420" t="s">
        <v>512</v>
      </c>
      <c r="B153" s="1416" t="s">
        <v>692</v>
      </c>
      <c r="C153" s="660">
        <v>2210</v>
      </c>
      <c r="D153" s="673">
        <v>837900</v>
      </c>
      <c r="E153" s="1377" t="s">
        <v>652</v>
      </c>
      <c r="F153" s="660" t="s">
        <v>25</v>
      </c>
      <c r="G153" s="1421" t="s">
        <v>685</v>
      </c>
    </row>
    <row r="154" spans="1:7" ht="27.75" hidden="1" customHeight="1">
      <c r="A154" s="1424"/>
      <c r="B154" s="1417"/>
      <c r="C154" s="710"/>
      <c r="D154" s="663" t="s">
        <v>563</v>
      </c>
      <c r="E154" s="1377"/>
      <c r="F154" s="664"/>
      <c r="G154" s="1315"/>
    </row>
    <row r="155" spans="1:7" ht="49.5" hidden="1" customHeight="1">
      <c r="A155" s="1401" t="s">
        <v>548</v>
      </c>
      <c r="B155" s="711" t="s">
        <v>693</v>
      </c>
      <c r="C155" s="660">
        <v>2210</v>
      </c>
      <c r="D155" s="668">
        <f>150000+400000+30000</f>
        <v>580000</v>
      </c>
      <c r="E155" s="1377" t="s">
        <v>652</v>
      </c>
      <c r="F155" s="660" t="s">
        <v>27</v>
      </c>
      <c r="G155" s="1314" t="s">
        <v>685</v>
      </c>
    </row>
    <row r="156" spans="1:7" ht="49.5" hidden="1" customHeight="1">
      <c r="A156" s="1402"/>
      <c r="B156" s="725"/>
      <c r="C156" s="710"/>
      <c r="D156" s="663" t="s">
        <v>560</v>
      </c>
      <c r="E156" s="1377"/>
      <c r="F156" s="664"/>
      <c r="G156" s="1315"/>
    </row>
    <row r="157" spans="1:7" ht="49.5" hidden="1" customHeight="1">
      <c r="A157" s="1401" t="s">
        <v>311</v>
      </c>
      <c r="B157" s="711" t="s">
        <v>694</v>
      </c>
      <c r="C157" s="708">
        <v>2210</v>
      </c>
      <c r="D157" s="644">
        <v>0</v>
      </c>
      <c r="E157" s="735" t="s">
        <v>177</v>
      </c>
      <c r="F157" s="708" t="s">
        <v>275</v>
      </c>
      <c r="G157" s="1314" t="s">
        <v>685</v>
      </c>
    </row>
    <row r="158" spans="1:7" ht="49.5" hidden="1" customHeight="1">
      <c r="A158" s="1402"/>
      <c r="B158" s="719"/>
      <c r="C158" s="710"/>
      <c r="D158" s="663" t="s">
        <v>318</v>
      </c>
      <c r="E158" s="735"/>
      <c r="F158" s="664"/>
      <c r="G158" s="1315"/>
    </row>
    <row r="159" spans="1:7" ht="49.5" hidden="1" customHeight="1">
      <c r="A159" s="1420" t="s">
        <v>313</v>
      </c>
      <c r="B159" s="725" t="s">
        <v>695</v>
      </c>
      <c r="C159" s="660">
        <v>2210</v>
      </c>
      <c r="D159" s="668">
        <v>0</v>
      </c>
      <c r="E159" s="735" t="s">
        <v>177</v>
      </c>
      <c r="F159" s="660" t="s">
        <v>275</v>
      </c>
      <c r="G159" s="1421" t="s">
        <v>363</v>
      </c>
    </row>
    <row r="160" spans="1:7" ht="49.5" hidden="1" customHeight="1">
      <c r="A160" s="1402"/>
      <c r="B160" s="725"/>
      <c r="C160" s="714"/>
      <c r="D160" s="663" t="s">
        <v>295</v>
      </c>
      <c r="E160" s="735"/>
      <c r="F160" s="660"/>
      <c r="G160" s="1315"/>
    </row>
    <row r="161" spans="1:7" ht="29.25" hidden="1" customHeight="1">
      <c r="A161" s="715" t="s">
        <v>316</v>
      </c>
      <c r="B161" s="711" t="s">
        <v>696</v>
      </c>
      <c r="C161" s="708">
        <v>2210</v>
      </c>
      <c r="D161" s="582">
        <v>0</v>
      </c>
      <c r="E161" s="1377" t="s">
        <v>177</v>
      </c>
      <c r="F161" s="1324" t="s">
        <v>275</v>
      </c>
      <c r="G161" s="1314" t="s">
        <v>685</v>
      </c>
    </row>
    <row r="162" spans="1:7" ht="48" hidden="1" customHeight="1">
      <c r="A162" s="716"/>
      <c r="B162" s="709"/>
      <c r="C162" s="710"/>
      <c r="D162" s="663" t="s">
        <v>345</v>
      </c>
      <c r="E162" s="1377"/>
      <c r="F162" s="1325"/>
      <c r="G162" s="1315"/>
    </row>
    <row r="163" spans="1:7" ht="48" hidden="1" customHeight="1">
      <c r="A163" s="736" t="s">
        <v>320</v>
      </c>
      <c r="B163" s="711" t="s">
        <v>697</v>
      </c>
      <c r="C163" s="660">
        <v>2210</v>
      </c>
      <c r="D163" s="582">
        <v>0</v>
      </c>
      <c r="E163" s="1377" t="s">
        <v>177</v>
      </c>
      <c r="F163" s="660" t="s">
        <v>275</v>
      </c>
      <c r="G163" s="1314" t="s">
        <v>685</v>
      </c>
    </row>
    <row r="164" spans="1:7" ht="48" hidden="1" customHeight="1">
      <c r="A164" s="723"/>
      <c r="B164" s="737"/>
      <c r="C164" s="714"/>
      <c r="D164" s="663" t="s">
        <v>346</v>
      </c>
      <c r="E164" s="1377"/>
      <c r="F164" s="660"/>
      <c r="G164" s="1315"/>
    </row>
    <row r="165" spans="1:7" ht="44.25" hidden="1" customHeight="1">
      <c r="A165" s="1425" t="s">
        <v>503</v>
      </c>
      <c r="B165" s="1416" t="s">
        <v>698</v>
      </c>
      <c r="C165" s="1324">
        <v>2210</v>
      </c>
      <c r="D165" s="582">
        <v>5670000</v>
      </c>
      <c r="E165" s="1377" t="s">
        <v>652</v>
      </c>
      <c r="F165" s="1324" t="s">
        <v>27</v>
      </c>
      <c r="G165" s="1418" t="s">
        <v>364</v>
      </c>
    </row>
    <row r="166" spans="1:7" ht="48" hidden="1" customHeight="1">
      <c r="A166" s="1426"/>
      <c r="B166" s="1417"/>
      <c r="C166" s="1325"/>
      <c r="D166" s="694" t="s">
        <v>504</v>
      </c>
      <c r="E166" s="1377"/>
      <c r="F166" s="1325"/>
      <c r="G166" s="1419"/>
    </row>
    <row r="167" spans="1:7" ht="48" hidden="1" customHeight="1">
      <c r="A167" s="1398" t="s">
        <v>416</v>
      </c>
      <c r="B167" s="1328" t="s">
        <v>699</v>
      </c>
      <c r="C167" s="708">
        <v>2210</v>
      </c>
      <c r="D167" s="738">
        <v>1432800</v>
      </c>
      <c r="E167" s="1325" t="s">
        <v>652</v>
      </c>
      <c r="F167" s="660" t="s">
        <v>116</v>
      </c>
      <c r="G167" s="1418" t="s">
        <v>364</v>
      </c>
    </row>
    <row r="168" spans="1:7" ht="48" hidden="1" customHeight="1">
      <c r="A168" s="1399"/>
      <c r="B168" s="1329"/>
      <c r="C168" s="664"/>
      <c r="D168" s="694" t="s">
        <v>549</v>
      </c>
      <c r="E168" s="1377"/>
      <c r="F168" s="664"/>
      <c r="G168" s="1419"/>
    </row>
    <row r="169" spans="1:7" ht="48" hidden="1" customHeight="1">
      <c r="A169" s="723" t="s">
        <v>508</v>
      </c>
      <c r="B169" s="659" t="s">
        <v>700</v>
      </c>
      <c r="C169" s="660">
        <v>2210</v>
      </c>
      <c r="D169" s="738">
        <v>78000</v>
      </c>
      <c r="E169" s="1324" t="s">
        <v>177</v>
      </c>
      <c r="F169" s="660" t="s">
        <v>106</v>
      </c>
      <c r="G169" s="1418" t="s">
        <v>364</v>
      </c>
    </row>
    <row r="170" spans="1:7" ht="34.5" hidden="1" customHeight="1">
      <c r="A170" s="716"/>
      <c r="B170" s="693"/>
      <c r="C170" s="664"/>
      <c r="D170" s="663" t="s">
        <v>509</v>
      </c>
      <c r="E170" s="1325"/>
      <c r="F170" s="664"/>
      <c r="G170" s="1419"/>
    </row>
    <row r="171" spans="1:7" ht="35.25" hidden="1" customHeight="1">
      <c r="A171" s="1398" t="s">
        <v>497</v>
      </c>
      <c r="B171" s="1328" t="s">
        <v>701</v>
      </c>
      <c r="C171" s="1324">
        <v>2210</v>
      </c>
      <c r="D171" s="738">
        <v>72000</v>
      </c>
      <c r="E171" s="1324" t="s">
        <v>652</v>
      </c>
      <c r="F171" s="1324" t="s">
        <v>116</v>
      </c>
      <c r="G171" s="1418" t="s">
        <v>364</v>
      </c>
    </row>
    <row r="172" spans="1:7" ht="33.75" hidden="1" customHeight="1" thickBot="1">
      <c r="A172" s="1399"/>
      <c r="B172" s="1329"/>
      <c r="C172" s="1325"/>
      <c r="D172" s="663" t="s">
        <v>550</v>
      </c>
      <c r="E172" s="1325"/>
      <c r="F172" s="1325"/>
      <c r="G172" s="1419"/>
    </row>
    <row r="173" spans="1:7" ht="48" hidden="1" customHeight="1">
      <c r="A173" s="1306" t="s">
        <v>417</v>
      </c>
      <c r="B173" s="1427" t="s">
        <v>702</v>
      </c>
      <c r="C173" s="1326">
        <v>2210</v>
      </c>
      <c r="D173" s="738"/>
      <c r="E173" s="1310" t="s">
        <v>392</v>
      </c>
      <c r="F173" s="1324" t="s">
        <v>116</v>
      </c>
      <c r="G173" s="1429" t="s">
        <v>364</v>
      </c>
    </row>
    <row r="174" spans="1:7" ht="35.25" hidden="1" customHeight="1">
      <c r="A174" s="1305"/>
      <c r="B174" s="1428"/>
      <c r="C174" s="1311"/>
      <c r="D174" s="655" t="s">
        <v>395</v>
      </c>
      <c r="E174" s="1311"/>
      <c r="F174" s="1325"/>
      <c r="G174" s="1394"/>
    </row>
    <row r="175" spans="1:7" ht="48" hidden="1" customHeight="1">
      <c r="A175" s="647" t="s">
        <v>301</v>
      </c>
      <c r="B175" s="739" t="s">
        <v>703</v>
      </c>
      <c r="C175" s="643">
        <v>2210</v>
      </c>
      <c r="D175" s="582">
        <v>0</v>
      </c>
      <c r="E175" s="1386" t="s">
        <v>177</v>
      </c>
      <c r="F175" s="649" t="s">
        <v>275</v>
      </c>
      <c r="G175" s="1393" t="s">
        <v>53</v>
      </c>
    </row>
    <row r="176" spans="1:7" ht="48" hidden="1" customHeight="1">
      <c r="A176" s="652"/>
      <c r="B176" s="740"/>
      <c r="C176" s="559"/>
      <c r="D176" s="741" t="s">
        <v>356</v>
      </c>
      <c r="E176" s="1387"/>
      <c r="F176" s="654"/>
      <c r="G176" s="1394"/>
    </row>
    <row r="177" spans="1:7" ht="48" hidden="1" customHeight="1">
      <c r="A177" s="647" t="s">
        <v>306</v>
      </c>
      <c r="B177" s="682" t="s">
        <v>704</v>
      </c>
      <c r="C177" s="643">
        <v>2210</v>
      </c>
      <c r="D177" s="582">
        <v>0</v>
      </c>
      <c r="E177" s="742" t="s">
        <v>177</v>
      </c>
      <c r="F177" s="649" t="s">
        <v>275</v>
      </c>
      <c r="G177" s="1393" t="s">
        <v>53</v>
      </c>
    </row>
    <row r="178" spans="1:7" ht="48" hidden="1" customHeight="1">
      <c r="A178" s="652"/>
      <c r="B178" s="740"/>
      <c r="C178" s="559"/>
      <c r="D178" s="741" t="s">
        <v>298</v>
      </c>
      <c r="E178" s="743"/>
      <c r="F178" s="654"/>
      <c r="G178" s="1394"/>
    </row>
    <row r="179" spans="1:7" ht="48" hidden="1" customHeight="1">
      <c r="A179" s="647" t="s">
        <v>291</v>
      </c>
      <c r="B179" s="679" t="s">
        <v>705</v>
      </c>
      <c r="C179" s="643">
        <v>2210</v>
      </c>
      <c r="D179" s="582">
        <v>0</v>
      </c>
      <c r="E179" s="742" t="s">
        <v>300</v>
      </c>
      <c r="F179" s="649" t="s">
        <v>275</v>
      </c>
      <c r="G179" s="1393" t="s">
        <v>53</v>
      </c>
    </row>
    <row r="180" spans="1:7" ht="48" hidden="1" customHeight="1">
      <c r="A180" s="652"/>
      <c r="B180" s="740"/>
      <c r="C180" s="559"/>
      <c r="D180" s="741" t="s">
        <v>299</v>
      </c>
      <c r="E180" s="743"/>
      <c r="F180" s="654"/>
      <c r="G180" s="1394"/>
    </row>
    <row r="181" spans="1:7" ht="48" hidden="1" customHeight="1">
      <c r="A181" s="647" t="s">
        <v>304</v>
      </c>
      <c r="B181" s="679" t="s">
        <v>706</v>
      </c>
      <c r="C181" s="643">
        <v>2210</v>
      </c>
      <c r="D181" s="582">
        <v>0</v>
      </c>
      <c r="E181" s="1386" t="s">
        <v>177</v>
      </c>
      <c r="F181" s="649" t="s">
        <v>275</v>
      </c>
      <c r="G181" s="1393" t="s">
        <v>364</v>
      </c>
    </row>
    <row r="182" spans="1:7" ht="48" hidden="1" customHeight="1">
      <c r="A182" s="652"/>
      <c r="B182" s="740"/>
      <c r="C182" s="559"/>
      <c r="D182" s="741" t="s">
        <v>347</v>
      </c>
      <c r="E182" s="1387"/>
      <c r="F182" s="654"/>
      <c r="G182" s="1394"/>
    </row>
    <row r="183" spans="1:7" ht="48" hidden="1" customHeight="1">
      <c r="A183" s="681" t="s">
        <v>308</v>
      </c>
      <c r="B183" s="744" t="s">
        <v>707</v>
      </c>
      <c r="C183" s="553">
        <v>2210</v>
      </c>
      <c r="D183" s="673">
        <v>0</v>
      </c>
      <c r="E183" s="1386" t="s">
        <v>177</v>
      </c>
      <c r="F183" s="667" t="s">
        <v>275</v>
      </c>
      <c r="G183" s="1429" t="s">
        <v>364</v>
      </c>
    </row>
    <row r="184" spans="1:7" ht="48" hidden="1" customHeight="1">
      <c r="A184" s="652"/>
      <c r="B184" s="740"/>
      <c r="C184" s="559"/>
      <c r="D184" s="741" t="s">
        <v>309</v>
      </c>
      <c r="E184" s="1387"/>
      <c r="F184" s="654"/>
      <c r="G184" s="1394"/>
    </row>
    <row r="185" spans="1:7" ht="48" hidden="1" customHeight="1">
      <c r="A185" s="647"/>
      <c r="B185" s="679"/>
      <c r="C185" s="745"/>
      <c r="D185" s="746">
        <v>0</v>
      </c>
      <c r="E185" s="1386" t="s">
        <v>177</v>
      </c>
      <c r="F185" s="649" t="s">
        <v>275</v>
      </c>
      <c r="G185" s="1393" t="s">
        <v>708</v>
      </c>
    </row>
    <row r="186" spans="1:7" ht="48" hidden="1" customHeight="1">
      <c r="A186" s="652"/>
      <c r="B186" s="740"/>
      <c r="C186" s="559"/>
      <c r="D186" s="741" t="s">
        <v>279</v>
      </c>
      <c r="E186" s="1387"/>
      <c r="F186" s="654"/>
      <c r="G186" s="1394"/>
    </row>
    <row r="187" spans="1:7" ht="35.25" hidden="1" customHeight="1">
      <c r="A187" s="681" t="s">
        <v>302</v>
      </c>
      <c r="B187" s="744" t="s">
        <v>305</v>
      </c>
      <c r="C187" s="553">
        <v>2210</v>
      </c>
      <c r="D187" s="673">
        <v>0</v>
      </c>
      <c r="E187" s="1386" t="s">
        <v>177</v>
      </c>
      <c r="F187" s="667" t="s">
        <v>275</v>
      </c>
      <c r="G187" s="1429" t="s">
        <v>364</v>
      </c>
    </row>
    <row r="188" spans="1:7" ht="48" hidden="1" customHeight="1">
      <c r="A188" s="681"/>
      <c r="B188" s="744"/>
      <c r="C188" s="555"/>
      <c r="D188" s="741" t="s">
        <v>310</v>
      </c>
      <c r="E188" s="1387"/>
      <c r="F188" s="667"/>
      <c r="G188" s="1394"/>
    </row>
    <row r="189" spans="1:7" ht="29.25" hidden="1" customHeight="1">
      <c r="A189" s="647"/>
      <c r="B189" s="679"/>
      <c r="C189" s="643"/>
      <c r="D189" s="583"/>
      <c r="E189" s="1430"/>
      <c r="F189" s="1386"/>
      <c r="G189" s="1327"/>
    </row>
    <row r="190" spans="1:7" ht="54.75" hidden="1" customHeight="1">
      <c r="A190" s="652"/>
      <c r="B190" s="637"/>
      <c r="C190" s="559"/>
      <c r="D190" s="741"/>
      <c r="E190" s="1431"/>
      <c r="F190" s="1387"/>
      <c r="G190" s="1313"/>
    </row>
    <row r="191" spans="1:7" ht="48.75" hidden="1" customHeight="1">
      <c r="A191" s="1432" t="s">
        <v>135</v>
      </c>
      <c r="B191" s="1416" t="s">
        <v>709</v>
      </c>
      <c r="C191" s="1370">
        <v>2210</v>
      </c>
      <c r="D191" s="747">
        <v>0</v>
      </c>
      <c r="E191" s="1386" t="s">
        <v>118</v>
      </c>
      <c r="F191" s="1436" t="s">
        <v>107</v>
      </c>
      <c r="G191" s="651"/>
    </row>
    <row r="192" spans="1:7" ht="48" hidden="1" customHeight="1">
      <c r="A192" s="1433"/>
      <c r="B192" s="1434"/>
      <c r="C192" s="1435"/>
      <c r="D192" s="748" t="s">
        <v>268</v>
      </c>
      <c r="E192" s="1391"/>
      <c r="F192" s="1437"/>
      <c r="G192" s="669"/>
    </row>
    <row r="193" spans="1:7" ht="29.25" hidden="1" customHeight="1" thickBot="1">
      <c r="A193" s="633" t="s">
        <v>10</v>
      </c>
      <c r="B193" s="749"/>
      <c r="C193" s="750"/>
      <c r="D193" s="751">
        <f>D85+D87+D127+D131+D133+D135+D153+D155+D165+D167+D169+D171+D129</f>
        <v>10000000</v>
      </c>
      <c r="E193" s="752"/>
      <c r="F193" s="752"/>
      <c r="G193" s="753"/>
    </row>
    <row r="194" spans="1:7" ht="39" hidden="1" customHeight="1">
      <c r="A194" s="1438" t="s">
        <v>48</v>
      </c>
      <c r="B194" s="754" t="s">
        <v>710</v>
      </c>
      <c r="C194" s="755">
        <v>2240</v>
      </c>
      <c r="D194" s="756">
        <v>0</v>
      </c>
      <c r="E194" s="757" t="s">
        <v>11</v>
      </c>
      <c r="F194" s="553" t="s">
        <v>19</v>
      </c>
      <c r="G194" s="704" t="s">
        <v>9</v>
      </c>
    </row>
    <row r="195" spans="1:7" ht="62.25" hidden="1" customHeight="1">
      <c r="A195" s="1439"/>
      <c r="B195" s="758"/>
      <c r="C195" s="759"/>
      <c r="D195" s="638" t="s">
        <v>21</v>
      </c>
      <c r="E195" s="760"/>
      <c r="F195" s="645"/>
      <c r="G195" s="698"/>
    </row>
    <row r="196" spans="1:7" ht="49.5" hidden="1" customHeight="1">
      <c r="A196" s="761" t="s">
        <v>46</v>
      </c>
      <c r="B196" s="762" t="s">
        <v>710</v>
      </c>
      <c r="C196" s="763">
        <v>2240</v>
      </c>
      <c r="D196" s="764">
        <v>0</v>
      </c>
      <c r="E196" s="757" t="s">
        <v>11</v>
      </c>
      <c r="F196" s="553" t="s">
        <v>19</v>
      </c>
      <c r="G196" s="765" t="s">
        <v>9</v>
      </c>
    </row>
    <row r="197" spans="1:7" ht="53.25" hidden="1" customHeight="1">
      <c r="A197" s="761" t="s">
        <v>47</v>
      </c>
      <c r="B197" s="758"/>
      <c r="C197" s="766"/>
      <c r="D197" s="638" t="s">
        <v>20</v>
      </c>
      <c r="E197" s="757"/>
      <c r="F197" s="553"/>
      <c r="G197" s="767"/>
    </row>
    <row r="198" spans="1:7" ht="42" hidden="1" customHeight="1">
      <c r="A198" s="768" t="s">
        <v>22</v>
      </c>
      <c r="B198" s="762" t="s">
        <v>711</v>
      </c>
      <c r="C198" s="1440">
        <v>2240</v>
      </c>
      <c r="D198" s="764">
        <v>0</v>
      </c>
      <c r="E198" s="1442" t="s">
        <v>11</v>
      </c>
      <c r="F198" s="1370" t="s">
        <v>19</v>
      </c>
      <c r="G198" s="1362" t="s">
        <v>9</v>
      </c>
    </row>
    <row r="199" spans="1:7" ht="49.5" hidden="1" customHeight="1">
      <c r="A199" s="769"/>
      <c r="B199" s="758"/>
      <c r="C199" s="1441"/>
      <c r="D199" s="630" t="s">
        <v>16</v>
      </c>
      <c r="E199" s="1443"/>
      <c r="F199" s="1371"/>
      <c r="G199" s="1363"/>
    </row>
    <row r="200" spans="1:7" ht="49.5" hidden="1" customHeight="1">
      <c r="A200" s="1398" t="s">
        <v>495</v>
      </c>
      <c r="B200" s="1328" t="s">
        <v>675</v>
      </c>
      <c r="C200" s="1324">
        <v>2240</v>
      </c>
      <c r="D200" s="632">
        <v>7200</v>
      </c>
      <c r="E200" s="1324" t="s">
        <v>177</v>
      </c>
      <c r="F200" s="1324" t="s">
        <v>116</v>
      </c>
      <c r="G200" s="1314" t="s">
        <v>53</v>
      </c>
    </row>
    <row r="201" spans="1:7" ht="49.5" hidden="1" customHeight="1">
      <c r="A201" s="1399"/>
      <c r="B201" s="1329"/>
      <c r="C201" s="1325"/>
      <c r="D201" s="706" t="s">
        <v>542</v>
      </c>
      <c r="E201" s="1325"/>
      <c r="F201" s="1325"/>
      <c r="G201" s="1315"/>
    </row>
    <row r="202" spans="1:7" ht="36" hidden="1" customHeight="1">
      <c r="A202" s="1432" t="s">
        <v>524</v>
      </c>
      <c r="B202" s="762" t="s">
        <v>712</v>
      </c>
      <c r="C202" s="1370">
        <v>2240</v>
      </c>
      <c r="D202" s="644">
        <v>30000</v>
      </c>
      <c r="E202" s="1324" t="s">
        <v>177</v>
      </c>
      <c r="F202" s="1326" t="s">
        <v>27</v>
      </c>
      <c r="G202" s="1388" t="s">
        <v>59</v>
      </c>
    </row>
    <row r="203" spans="1:7" ht="44.25" hidden="1" customHeight="1">
      <c r="A203" s="1446"/>
      <c r="B203" s="758"/>
      <c r="C203" s="1371"/>
      <c r="D203" s="638" t="s">
        <v>525</v>
      </c>
      <c r="E203" s="1325"/>
      <c r="F203" s="1311"/>
      <c r="G203" s="1389"/>
    </row>
    <row r="204" spans="1:7" ht="42" hidden="1" customHeight="1">
      <c r="A204" s="770" t="s">
        <v>220</v>
      </c>
      <c r="B204" s="762" t="s">
        <v>713</v>
      </c>
      <c r="C204" s="771">
        <v>2240</v>
      </c>
      <c r="D204" s="644">
        <v>0</v>
      </c>
      <c r="E204" s="1370" t="s">
        <v>196</v>
      </c>
      <c r="F204" s="1326" t="s">
        <v>107</v>
      </c>
      <c r="G204" s="1388" t="s">
        <v>59</v>
      </c>
    </row>
    <row r="205" spans="1:7" ht="28.5" hidden="1" customHeight="1">
      <c r="A205" s="772"/>
      <c r="B205" s="758"/>
      <c r="C205" s="773"/>
      <c r="D205" s="638" t="s">
        <v>212</v>
      </c>
      <c r="E205" s="1371"/>
      <c r="F205" s="1311"/>
      <c r="G205" s="1389"/>
    </row>
    <row r="206" spans="1:7" ht="28.5" hidden="1" customHeight="1">
      <c r="A206" s="774" t="s">
        <v>222</v>
      </c>
      <c r="B206" s="1444" t="s">
        <v>714</v>
      </c>
      <c r="C206" s="775">
        <v>2240</v>
      </c>
      <c r="D206" s="776">
        <v>0</v>
      </c>
      <c r="E206" s="1370" t="s">
        <v>196</v>
      </c>
      <c r="F206" s="553" t="s">
        <v>223</v>
      </c>
      <c r="G206" s="1388" t="s">
        <v>53</v>
      </c>
    </row>
    <row r="207" spans="1:7" ht="28.5" hidden="1" customHeight="1">
      <c r="A207" s="774"/>
      <c r="B207" s="1445"/>
      <c r="C207" s="775"/>
      <c r="D207" s="638" t="s">
        <v>224</v>
      </c>
      <c r="E207" s="1371"/>
      <c r="F207" s="553"/>
      <c r="G207" s="1389"/>
    </row>
    <row r="208" spans="1:7" ht="96.75" hidden="1" customHeight="1">
      <c r="A208" s="1432" t="s">
        <v>630</v>
      </c>
      <c r="B208" s="762" t="s">
        <v>715</v>
      </c>
      <c r="C208" s="771">
        <v>2240</v>
      </c>
      <c r="D208" s="644">
        <f>8400000-102000-191118-1254730-252154</f>
        <v>6599998</v>
      </c>
      <c r="E208" s="1325" t="s">
        <v>652</v>
      </c>
      <c r="F208" s="771" t="s">
        <v>19</v>
      </c>
      <c r="G208" s="1447" t="s">
        <v>568</v>
      </c>
    </row>
    <row r="209" spans="1:7" ht="44.25" hidden="1" customHeight="1">
      <c r="A209" s="1446"/>
      <c r="B209" s="777"/>
      <c r="C209" s="773"/>
      <c r="D209" s="638" t="s">
        <v>613</v>
      </c>
      <c r="E209" s="1377"/>
      <c r="F209" s="773"/>
      <c r="G209" s="1448"/>
    </row>
    <row r="210" spans="1:7" ht="99" hidden="1" customHeight="1">
      <c r="A210" s="1432" t="s">
        <v>522</v>
      </c>
      <c r="B210" s="762" t="s">
        <v>716</v>
      </c>
      <c r="C210" s="771">
        <v>2240</v>
      </c>
      <c r="D210" s="644">
        <v>102000</v>
      </c>
      <c r="E210" s="1324" t="s">
        <v>177</v>
      </c>
      <c r="F210" s="771" t="s">
        <v>19</v>
      </c>
      <c r="G210" s="1447" t="s">
        <v>717</v>
      </c>
    </row>
    <row r="211" spans="1:7" ht="60.75" hidden="1" customHeight="1">
      <c r="A211" s="1433"/>
      <c r="B211" s="777"/>
      <c r="C211" s="773"/>
      <c r="D211" s="674" t="s">
        <v>382</v>
      </c>
      <c r="E211" s="1325"/>
      <c r="F211" s="773"/>
      <c r="G211" s="1448"/>
    </row>
    <row r="212" spans="1:7" ht="60.75" hidden="1" customHeight="1">
      <c r="A212" s="1432" t="s">
        <v>615</v>
      </c>
      <c r="B212" s="1444" t="s">
        <v>718</v>
      </c>
      <c r="C212" s="775">
        <v>2240</v>
      </c>
      <c r="D212" s="644">
        <v>252154</v>
      </c>
      <c r="E212" s="1325" t="s">
        <v>652</v>
      </c>
      <c r="F212" s="775" t="s">
        <v>27</v>
      </c>
      <c r="G212" s="765" t="s">
        <v>53</v>
      </c>
    </row>
    <row r="213" spans="1:7" ht="27" hidden="1" customHeight="1">
      <c r="A213" s="1446"/>
      <c r="B213" s="1445"/>
      <c r="C213" s="773"/>
      <c r="D213" s="638" t="s">
        <v>614</v>
      </c>
      <c r="E213" s="1377"/>
      <c r="F213" s="773"/>
      <c r="G213" s="778"/>
    </row>
    <row r="214" spans="1:7" ht="57.75" hidden="1" customHeight="1">
      <c r="A214" s="1432" t="s">
        <v>527</v>
      </c>
      <c r="B214" s="1444" t="s">
        <v>719</v>
      </c>
      <c r="C214" s="775">
        <v>2240</v>
      </c>
      <c r="D214" s="644">
        <v>1033600</v>
      </c>
      <c r="E214" s="1325" t="s">
        <v>652</v>
      </c>
      <c r="F214" s="775" t="s">
        <v>117</v>
      </c>
      <c r="G214" s="765" t="s">
        <v>53</v>
      </c>
    </row>
    <row r="215" spans="1:7" ht="42" hidden="1" customHeight="1">
      <c r="A215" s="1446"/>
      <c r="B215" s="1445"/>
      <c r="C215" s="773"/>
      <c r="D215" s="638" t="s">
        <v>564</v>
      </c>
      <c r="E215" s="1377"/>
      <c r="F215" s="773"/>
      <c r="G215" s="778"/>
    </row>
    <row r="216" spans="1:7" ht="42" hidden="1" customHeight="1">
      <c r="A216" s="1432" t="s">
        <v>529</v>
      </c>
      <c r="B216" s="1444" t="s">
        <v>720</v>
      </c>
      <c r="C216" s="775">
        <v>2240</v>
      </c>
      <c r="D216" s="644">
        <f>1357000-7000</f>
        <v>1350000</v>
      </c>
      <c r="E216" s="1325" t="s">
        <v>652</v>
      </c>
      <c r="F216" s="775" t="s">
        <v>117</v>
      </c>
      <c r="G216" s="765" t="s">
        <v>53</v>
      </c>
    </row>
    <row r="217" spans="1:7" ht="42" hidden="1" customHeight="1">
      <c r="A217" s="1446"/>
      <c r="B217" s="1445"/>
      <c r="C217" s="773"/>
      <c r="D217" s="638" t="s">
        <v>585</v>
      </c>
      <c r="E217" s="1377"/>
      <c r="F217" s="773"/>
      <c r="G217" s="779"/>
    </row>
    <row r="218" spans="1:7" ht="42" hidden="1" customHeight="1">
      <c r="A218" s="1432" t="s">
        <v>587</v>
      </c>
      <c r="B218" s="1444" t="s">
        <v>721</v>
      </c>
      <c r="C218" s="775">
        <v>2240</v>
      </c>
      <c r="D218" s="644">
        <v>7000</v>
      </c>
      <c r="E218" s="1324" t="s">
        <v>177</v>
      </c>
      <c r="F218" s="775" t="s">
        <v>19</v>
      </c>
      <c r="G218" s="765" t="s">
        <v>53</v>
      </c>
    </row>
    <row r="219" spans="1:7" ht="31.5" hidden="1" customHeight="1">
      <c r="A219" s="1446"/>
      <c r="B219" s="1445"/>
      <c r="C219" s="775"/>
      <c r="D219" s="638" t="s">
        <v>582</v>
      </c>
      <c r="E219" s="1325"/>
      <c r="F219" s="775"/>
      <c r="G219" s="779"/>
    </row>
    <row r="220" spans="1:7" ht="71.25" customHeight="1">
      <c r="A220" s="1432" t="s">
        <v>418</v>
      </c>
      <c r="B220" s="762" t="s">
        <v>722</v>
      </c>
      <c r="C220" s="1370">
        <v>2240</v>
      </c>
      <c r="D220" s="780">
        <v>725900</v>
      </c>
      <c r="E220" s="1324" t="s">
        <v>177</v>
      </c>
      <c r="F220" s="1370" t="s">
        <v>25</v>
      </c>
      <c r="G220" s="765" t="s">
        <v>53</v>
      </c>
    </row>
    <row r="221" spans="1:7" ht="120.75" customHeight="1">
      <c r="A221" s="1446"/>
      <c r="B221" s="758"/>
      <c r="C221" s="1371"/>
      <c r="D221" s="655" t="s">
        <v>565</v>
      </c>
      <c r="E221" s="1325"/>
      <c r="F221" s="1371"/>
      <c r="G221" s="698"/>
    </row>
    <row r="222" spans="1:7" s="156" customFormat="1" ht="39" customHeight="1">
      <c r="A222" s="1449" t="s">
        <v>531</v>
      </c>
      <c r="B222" s="1444" t="s">
        <v>723</v>
      </c>
      <c r="C222" s="781" t="s">
        <v>533</v>
      </c>
      <c r="D222" s="782">
        <v>496500</v>
      </c>
      <c r="E222" s="1324" t="s">
        <v>177</v>
      </c>
      <c r="F222" s="553" t="s">
        <v>25</v>
      </c>
      <c r="G222" s="1455" t="s">
        <v>534</v>
      </c>
    </row>
    <row r="223" spans="1:7" s="156" customFormat="1" ht="129.75" customHeight="1">
      <c r="A223" s="1450"/>
      <c r="B223" s="1445"/>
      <c r="C223" s="783"/>
      <c r="D223" s="638" t="s">
        <v>535</v>
      </c>
      <c r="E223" s="1325"/>
      <c r="F223" s="645"/>
      <c r="G223" s="1456"/>
    </row>
    <row r="224" spans="1:7" ht="51" hidden="1" customHeight="1">
      <c r="A224" s="784" t="s">
        <v>61</v>
      </c>
      <c r="B224" s="762" t="s">
        <v>724</v>
      </c>
      <c r="C224" s="1440">
        <v>2240</v>
      </c>
      <c r="D224" s="650">
        <v>0</v>
      </c>
      <c r="E224" s="1442" t="s">
        <v>63</v>
      </c>
      <c r="F224" s="1370" t="s">
        <v>25</v>
      </c>
      <c r="G224" s="785" t="s">
        <v>53</v>
      </c>
    </row>
    <row r="225" spans="1:7" ht="27" hidden="1" customHeight="1">
      <c r="A225" s="772"/>
      <c r="B225" s="758"/>
      <c r="C225" s="1441"/>
      <c r="D225" s="638" t="s">
        <v>64</v>
      </c>
      <c r="E225" s="1443"/>
      <c r="F225" s="1371"/>
      <c r="G225" s="786"/>
    </row>
    <row r="226" spans="1:7" ht="50.25" hidden="1" customHeight="1">
      <c r="A226" s="774" t="s">
        <v>28</v>
      </c>
      <c r="B226" s="762" t="s">
        <v>725</v>
      </c>
      <c r="C226" s="775">
        <v>2240</v>
      </c>
      <c r="D226" s="650">
        <v>0</v>
      </c>
      <c r="E226" s="787" t="s">
        <v>11</v>
      </c>
      <c r="F226" s="788" t="s">
        <v>25</v>
      </c>
      <c r="G226" s="1362" t="s">
        <v>53</v>
      </c>
    </row>
    <row r="227" spans="1:7" ht="30.75" hidden="1" customHeight="1">
      <c r="A227" s="772"/>
      <c r="B227" s="758"/>
      <c r="C227" s="773"/>
      <c r="D227" s="630" t="s">
        <v>29</v>
      </c>
      <c r="E227" s="773"/>
      <c r="F227" s="789"/>
      <c r="G227" s="1363"/>
    </row>
    <row r="228" spans="1:7" ht="45" hidden="1" customHeight="1">
      <c r="A228" s="784" t="s">
        <v>61</v>
      </c>
      <c r="B228" s="762" t="s">
        <v>724</v>
      </c>
      <c r="C228" s="1440">
        <v>2240</v>
      </c>
      <c r="D228" s="650">
        <v>0</v>
      </c>
      <c r="E228" s="1442" t="s">
        <v>63</v>
      </c>
      <c r="F228" s="1370" t="s">
        <v>116</v>
      </c>
      <c r="G228" s="785" t="s">
        <v>53</v>
      </c>
    </row>
    <row r="229" spans="1:7" ht="27" hidden="1" customHeight="1">
      <c r="A229" s="772"/>
      <c r="B229" s="758"/>
      <c r="C229" s="1441"/>
      <c r="D229" s="638" t="s">
        <v>149</v>
      </c>
      <c r="E229" s="1443"/>
      <c r="F229" s="1371"/>
      <c r="G229" s="786"/>
    </row>
    <row r="230" spans="1:7" s="221" customFormat="1" ht="48.75" hidden="1" customHeight="1">
      <c r="A230" s="1306" t="s">
        <v>421</v>
      </c>
      <c r="B230" s="639" t="s">
        <v>726</v>
      </c>
      <c r="C230" s="755">
        <v>2240</v>
      </c>
      <c r="D230" s="790">
        <v>0</v>
      </c>
      <c r="E230" s="1451" t="s">
        <v>112</v>
      </c>
      <c r="F230" s="553" t="s">
        <v>19</v>
      </c>
      <c r="G230" s="791" t="s">
        <v>53</v>
      </c>
    </row>
    <row r="231" spans="1:7" s="221" customFormat="1" ht="51.75" hidden="1" customHeight="1">
      <c r="A231" s="1305"/>
      <c r="B231" s="635"/>
      <c r="C231" s="755"/>
      <c r="D231" s="792" t="s">
        <v>488</v>
      </c>
      <c r="E231" s="1452"/>
      <c r="F231" s="553"/>
      <c r="G231" s="793"/>
    </row>
    <row r="232" spans="1:7" ht="51.75" hidden="1" customHeight="1">
      <c r="A232" s="1364" t="s">
        <v>421</v>
      </c>
      <c r="B232" s="762" t="s">
        <v>724</v>
      </c>
      <c r="C232" s="794">
        <v>2240</v>
      </c>
      <c r="D232" s="790">
        <v>0</v>
      </c>
      <c r="E232" s="1442" t="s">
        <v>112</v>
      </c>
      <c r="F232" s="775" t="s">
        <v>19</v>
      </c>
      <c r="G232" s="785" t="s">
        <v>53</v>
      </c>
    </row>
    <row r="233" spans="1:7" ht="35.25" hidden="1" customHeight="1">
      <c r="A233" s="1373"/>
      <c r="B233" s="754"/>
      <c r="C233" s="794"/>
      <c r="D233" s="638" t="s">
        <v>489</v>
      </c>
      <c r="E233" s="1443"/>
      <c r="F233" s="775"/>
      <c r="G233" s="795" t="s">
        <v>368</v>
      </c>
    </row>
    <row r="234" spans="1:7" ht="53.25" hidden="1" customHeight="1">
      <c r="A234" s="1384" t="s">
        <v>610</v>
      </c>
      <c r="B234" s="1453" t="s">
        <v>727</v>
      </c>
      <c r="C234" s="1326">
        <v>2240</v>
      </c>
      <c r="D234" s="582">
        <f>21200+28600</f>
        <v>49800</v>
      </c>
      <c r="E234" s="1324" t="s">
        <v>177</v>
      </c>
      <c r="F234" s="1326" t="s">
        <v>25</v>
      </c>
      <c r="G234" s="1457" t="s">
        <v>58</v>
      </c>
    </row>
    <row r="235" spans="1:7" ht="31.5" hidden="1" customHeight="1">
      <c r="A235" s="1385"/>
      <c r="B235" s="1454"/>
      <c r="C235" s="1311"/>
      <c r="D235" s="646" t="s">
        <v>609</v>
      </c>
      <c r="E235" s="1325"/>
      <c r="F235" s="1311"/>
      <c r="G235" s="1458"/>
    </row>
    <row r="236" spans="1:7" ht="48" hidden="1" customHeight="1">
      <c r="A236" s="1306" t="s">
        <v>423</v>
      </c>
      <c r="B236" s="1453" t="s">
        <v>727</v>
      </c>
      <c r="C236" s="1326">
        <v>2240</v>
      </c>
      <c r="D236" s="644">
        <v>0</v>
      </c>
      <c r="E236" s="1324" t="s">
        <v>177</v>
      </c>
      <c r="F236" s="1326" t="s">
        <v>566</v>
      </c>
      <c r="G236" s="1457" t="s">
        <v>65</v>
      </c>
    </row>
    <row r="237" spans="1:7" ht="36.75" hidden="1" customHeight="1">
      <c r="A237" s="1305"/>
      <c r="B237" s="1454"/>
      <c r="C237" s="1311"/>
      <c r="D237" s="646" t="s">
        <v>373</v>
      </c>
      <c r="E237" s="1325"/>
      <c r="F237" s="1311"/>
      <c r="G237" s="1458"/>
    </row>
    <row r="238" spans="1:7" ht="56.25" hidden="1" customHeight="1">
      <c r="A238" s="1306" t="s">
        <v>424</v>
      </c>
      <c r="B238" s="1332" t="s">
        <v>728</v>
      </c>
      <c r="C238" s="1326">
        <v>2240</v>
      </c>
      <c r="D238" s="583">
        <v>0</v>
      </c>
      <c r="E238" s="1326" t="s">
        <v>392</v>
      </c>
      <c r="F238" s="1326" t="s">
        <v>27</v>
      </c>
      <c r="G238" s="1327" t="s">
        <v>53</v>
      </c>
    </row>
    <row r="239" spans="1:7" ht="44.25" hidden="1" customHeight="1">
      <c r="A239" s="1305"/>
      <c r="B239" s="1334"/>
      <c r="C239" s="1311"/>
      <c r="D239" s="796" t="s">
        <v>399</v>
      </c>
      <c r="E239" s="1311"/>
      <c r="F239" s="1311"/>
      <c r="G239" s="1313"/>
    </row>
    <row r="240" spans="1:7" ht="64.5" hidden="1" customHeight="1">
      <c r="A240" s="1364" t="s">
        <v>729</v>
      </c>
      <c r="B240" s="1459" t="s">
        <v>730</v>
      </c>
      <c r="C240" s="775">
        <v>2240</v>
      </c>
      <c r="D240" s="582">
        <f>14232300+2876600-2206501.51-567766.25+1254730</f>
        <v>15589362.24</v>
      </c>
      <c r="E240" s="1325" t="s">
        <v>652</v>
      </c>
      <c r="F240" s="1436" t="s">
        <v>25</v>
      </c>
      <c r="G240" s="1362" t="s">
        <v>53</v>
      </c>
    </row>
    <row r="241" spans="1:7" ht="88.5" hidden="1" customHeight="1">
      <c r="A241" s="1373"/>
      <c r="B241" s="1460"/>
      <c r="C241" s="783"/>
      <c r="D241" s="638" t="s">
        <v>611</v>
      </c>
      <c r="E241" s="1377"/>
      <c r="F241" s="1461"/>
      <c r="G241" s="1363"/>
    </row>
    <row r="242" spans="1:7" ht="70.5" hidden="1" customHeight="1">
      <c r="A242" s="1364" t="s">
        <v>729</v>
      </c>
      <c r="B242" s="1459" t="s">
        <v>730</v>
      </c>
      <c r="C242" s="797" t="s">
        <v>533</v>
      </c>
      <c r="D242" s="582">
        <f>2206501.51+567766.25</f>
        <v>2774267.76</v>
      </c>
      <c r="E242" s="1324" t="s">
        <v>177</v>
      </c>
      <c r="F242" s="798" t="s">
        <v>25</v>
      </c>
      <c r="G242" s="1447" t="s">
        <v>717</v>
      </c>
    </row>
    <row r="243" spans="1:7" ht="88.5" hidden="1" customHeight="1">
      <c r="A243" s="1373"/>
      <c r="B243" s="1460"/>
      <c r="C243" s="783"/>
      <c r="D243" s="638" t="s">
        <v>606</v>
      </c>
      <c r="E243" s="1325"/>
      <c r="F243" s="789"/>
      <c r="G243" s="1448"/>
    </row>
    <row r="244" spans="1:7" ht="51" customHeight="1">
      <c r="A244" s="1364" t="s">
        <v>427</v>
      </c>
      <c r="B244" s="1444" t="s">
        <v>731</v>
      </c>
      <c r="C244" s="775">
        <v>2240</v>
      </c>
      <c r="D244" s="582">
        <v>54000</v>
      </c>
      <c r="E244" s="1325" t="s">
        <v>652</v>
      </c>
      <c r="F244" s="788" t="s">
        <v>27</v>
      </c>
      <c r="G244" s="1362" t="s">
        <v>53</v>
      </c>
    </row>
    <row r="245" spans="1:7" ht="84.75" customHeight="1">
      <c r="A245" s="1373"/>
      <c r="B245" s="1445"/>
      <c r="C245" s="773"/>
      <c r="D245" s="655" t="s">
        <v>536</v>
      </c>
      <c r="E245" s="1377"/>
      <c r="F245" s="789"/>
      <c r="G245" s="1363"/>
    </row>
    <row r="246" spans="1:7" ht="47.25" hidden="1" customHeight="1">
      <c r="A246" s="1432" t="s">
        <v>732</v>
      </c>
      <c r="B246" s="754" t="s">
        <v>733</v>
      </c>
      <c r="C246" s="794">
        <v>2240</v>
      </c>
      <c r="D246" s="668">
        <f>1065800+523600+523600-58645.2</f>
        <v>2054354.8</v>
      </c>
      <c r="E246" s="1325" t="s">
        <v>652</v>
      </c>
      <c r="F246" s="1437" t="s">
        <v>25</v>
      </c>
      <c r="G246" s="1462" t="s">
        <v>53</v>
      </c>
    </row>
    <row r="247" spans="1:7" ht="44.25" hidden="1" customHeight="1">
      <c r="A247" s="1446"/>
      <c r="B247" s="758"/>
      <c r="C247" s="799"/>
      <c r="D247" s="655" t="s">
        <v>588</v>
      </c>
      <c r="E247" s="1377"/>
      <c r="F247" s="1461"/>
      <c r="G247" s="1363"/>
    </row>
    <row r="248" spans="1:7" ht="43.5" hidden="1" customHeight="1">
      <c r="A248" s="1432" t="s">
        <v>734</v>
      </c>
      <c r="B248" s="754" t="s">
        <v>733</v>
      </c>
      <c r="C248" s="794">
        <v>2240</v>
      </c>
      <c r="D248" s="668">
        <v>58645.2</v>
      </c>
      <c r="E248" s="1324" t="s">
        <v>177</v>
      </c>
      <c r="F248" s="1437" t="s">
        <v>25</v>
      </c>
      <c r="G248" s="1447" t="s">
        <v>717</v>
      </c>
    </row>
    <row r="249" spans="1:7" ht="48.75" hidden="1" customHeight="1">
      <c r="A249" s="1446"/>
      <c r="B249" s="754"/>
      <c r="C249" s="794"/>
      <c r="D249" s="655" t="s">
        <v>589</v>
      </c>
      <c r="E249" s="1325"/>
      <c r="F249" s="1461"/>
      <c r="G249" s="1448"/>
    </row>
    <row r="250" spans="1:7" ht="57" hidden="1" customHeight="1">
      <c r="A250" s="1432" t="s">
        <v>735</v>
      </c>
      <c r="B250" s="762" t="s">
        <v>733</v>
      </c>
      <c r="C250" s="800">
        <v>2240</v>
      </c>
      <c r="D250" s="644">
        <f>571200-40064.6</f>
        <v>531135.4</v>
      </c>
      <c r="E250" s="1325" t="s">
        <v>652</v>
      </c>
      <c r="F250" s="1436" t="s">
        <v>25</v>
      </c>
      <c r="G250" s="1362" t="s">
        <v>53</v>
      </c>
    </row>
    <row r="251" spans="1:7" ht="31.5" hidden="1" customHeight="1">
      <c r="A251" s="1446"/>
      <c r="B251" s="758"/>
      <c r="C251" s="799"/>
      <c r="D251" s="801" t="s">
        <v>590</v>
      </c>
      <c r="E251" s="1377"/>
      <c r="F251" s="1461"/>
      <c r="G251" s="1363"/>
    </row>
    <row r="252" spans="1:7" ht="27" hidden="1" customHeight="1">
      <c r="A252" s="1432" t="s">
        <v>736</v>
      </c>
      <c r="B252" s="762" t="s">
        <v>733</v>
      </c>
      <c r="C252" s="794">
        <v>2240</v>
      </c>
      <c r="D252" s="644">
        <v>40064.6</v>
      </c>
      <c r="E252" s="1324" t="s">
        <v>177</v>
      </c>
      <c r="F252" s="788" t="s">
        <v>25</v>
      </c>
      <c r="G252" s="1447" t="s">
        <v>717</v>
      </c>
    </row>
    <row r="253" spans="1:7" ht="56.25" hidden="1" customHeight="1">
      <c r="A253" s="1446"/>
      <c r="B253" s="754"/>
      <c r="C253" s="794"/>
      <c r="D253" s="801" t="s">
        <v>591</v>
      </c>
      <c r="E253" s="1325"/>
      <c r="F253" s="788"/>
      <c r="G253" s="1448"/>
    </row>
    <row r="254" spans="1:7" ht="55.5" hidden="1" customHeight="1">
      <c r="A254" s="1364" t="s">
        <v>538</v>
      </c>
      <c r="B254" s="762" t="s">
        <v>737</v>
      </c>
      <c r="C254" s="1370">
        <v>2240</v>
      </c>
      <c r="D254" s="644">
        <v>802500</v>
      </c>
      <c r="E254" s="1324" t="s">
        <v>177</v>
      </c>
      <c r="F254" s="1326" t="s">
        <v>27</v>
      </c>
      <c r="G254" s="1388" t="s">
        <v>738</v>
      </c>
    </row>
    <row r="255" spans="1:7" ht="45.75" hidden="1" customHeight="1">
      <c r="A255" s="1373"/>
      <c r="B255" s="758"/>
      <c r="C255" s="1371"/>
      <c r="D255" s="638" t="s">
        <v>544</v>
      </c>
      <c r="E255" s="1325"/>
      <c r="F255" s="1311"/>
      <c r="G255" s="1389"/>
    </row>
    <row r="256" spans="1:7" ht="52.5" hidden="1" customHeight="1">
      <c r="A256" s="802" t="s">
        <v>198</v>
      </c>
      <c r="B256" s="762" t="s">
        <v>710</v>
      </c>
      <c r="C256" s="771">
        <v>2240</v>
      </c>
      <c r="D256" s="803">
        <v>0</v>
      </c>
      <c r="E256" s="787" t="s">
        <v>113</v>
      </c>
      <c r="F256" s="1437" t="s">
        <v>107</v>
      </c>
      <c r="G256" s="1362" t="s">
        <v>53</v>
      </c>
    </row>
    <row r="257" spans="1:7" ht="25.5" hidden="1" customHeight="1">
      <c r="A257" s="804"/>
      <c r="B257" s="758"/>
      <c r="C257" s="773"/>
      <c r="D257" s="646" t="s">
        <v>199</v>
      </c>
      <c r="E257" s="805"/>
      <c r="F257" s="1461"/>
      <c r="G257" s="1363"/>
    </row>
    <row r="258" spans="1:7" ht="25.5" hidden="1" customHeight="1">
      <c r="A258" s="1463" t="s">
        <v>235</v>
      </c>
      <c r="B258" s="762" t="s">
        <v>710</v>
      </c>
      <c r="C258" s="771">
        <v>2240</v>
      </c>
      <c r="D258" s="803">
        <v>0</v>
      </c>
      <c r="E258" s="787" t="s">
        <v>113</v>
      </c>
      <c r="F258" s="1437" t="s">
        <v>107</v>
      </c>
      <c r="G258" s="1362" t="s">
        <v>53</v>
      </c>
    </row>
    <row r="259" spans="1:7" ht="128.25" hidden="1" customHeight="1">
      <c r="A259" s="1464"/>
      <c r="B259" s="758"/>
      <c r="C259" s="773"/>
      <c r="D259" s="741" t="s">
        <v>234</v>
      </c>
      <c r="E259" s="645"/>
      <c r="F259" s="1461"/>
      <c r="G259" s="1363"/>
    </row>
    <row r="260" spans="1:7" ht="30" hidden="1" customHeight="1">
      <c r="A260" s="806" t="s">
        <v>183</v>
      </c>
      <c r="B260" s="762" t="s">
        <v>739</v>
      </c>
      <c r="C260" s="771">
        <v>2240</v>
      </c>
      <c r="D260" s="807">
        <v>0</v>
      </c>
      <c r="E260" s="643"/>
      <c r="F260" s="798"/>
      <c r="G260" s="1362" t="s">
        <v>58</v>
      </c>
    </row>
    <row r="261" spans="1:7" ht="69.75" hidden="1" customHeight="1">
      <c r="A261" s="808"/>
      <c r="B261" s="758"/>
      <c r="C261" s="773"/>
      <c r="D261" s="741" t="s">
        <v>321</v>
      </c>
      <c r="E261" s="645" t="s">
        <v>113</v>
      </c>
      <c r="F261" s="789" t="s">
        <v>117</v>
      </c>
      <c r="G261" s="1363"/>
    </row>
    <row r="262" spans="1:7" ht="50.25" hidden="1" customHeight="1">
      <c r="A262" s="809" t="s">
        <v>334</v>
      </c>
      <c r="B262" s="639" t="s">
        <v>740</v>
      </c>
      <c r="C262" s="771">
        <v>2240</v>
      </c>
      <c r="D262" s="803">
        <v>0</v>
      </c>
      <c r="E262" s="1326" t="s">
        <v>323</v>
      </c>
      <c r="F262" s="798"/>
      <c r="G262" s="1362" t="s">
        <v>58</v>
      </c>
    </row>
    <row r="263" spans="1:7" ht="43.5" hidden="1" customHeight="1">
      <c r="A263" s="808"/>
      <c r="B263" s="758"/>
      <c r="C263" s="773"/>
      <c r="D263" s="741" t="s">
        <v>322</v>
      </c>
      <c r="E263" s="1311"/>
      <c r="F263" s="789" t="s">
        <v>275</v>
      </c>
      <c r="G263" s="1363"/>
    </row>
    <row r="264" spans="1:7" ht="43.5" hidden="1" customHeight="1">
      <c r="A264" s="810" t="s">
        <v>248</v>
      </c>
      <c r="B264" s="811" t="s">
        <v>741</v>
      </c>
      <c r="C264" s="794">
        <v>2240</v>
      </c>
      <c r="D264" s="812">
        <v>0</v>
      </c>
      <c r="E264" s="1442" t="s">
        <v>196</v>
      </c>
      <c r="F264" s="553" t="s">
        <v>338</v>
      </c>
      <c r="G264" s="1362" t="s">
        <v>58</v>
      </c>
    </row>
    <row r="265" spans="1:7" ht="43.5" hidden="1" customHeight="1">
      <c r="A265" s="813"/>
      <c r="B265" s="758"/>
      <c r="C265" s="814"/>
      <c r="D265" s="706" t="s">
        <v>342</v>
      </c>
      <c r="E265" s="1443"/>
      <c r="F265" s="645"/>
      <c r="G265" s="1363"/>
    </row>
    <row r="266" spans="1:7" ht="36" hidden="1" customHeight="1">
      <c r="A266" s="1472" t="s">
        <v>187</v>
      </c>
      <c r="B266" s="762" t="s">
        <v>710</v>
      </c>
      <c r="C266" s="775">
        <v>2240</v>
      </c>
      <c r="D266" s="803">
        <v>0</v>
      </c>
      <c r="E266" s="1326" t="s">
        <v>185</v>
      </c>
      <c r="F266" s="1326" t="s">
        <v>117</v>
      </c>
      <c r="G266" s="1362" t="s">
        <v>58</v>
      </c>
    </row>
    <row r="267" spans="1:7" ht="58.5" hidden="1" customHeight="1">
      <c r="A267" s="1473"/>
      <c r="B267" s="754"/>
      <c r="C267" s="775"/>
      <c r="D267" s="741" t="s">
        <v>225</v>
      </c>
      <c r="E267" s="1311"/>
      <c r="F267" s="1311"/>
      <c r="G267" s="1363"/>
    </row>
    <row r="268" spans="1:7" ht="16.5" hidden="1" customHeight="1">
      <c r="A268" s="1465" t="s">
        <v>166</v>
      </c>
      <c r="B268" s="1453" t="s">
        <v>742</v>
      </c>
      <c r="C268" s="1326">
        <v>2240</v>
      </c>
      <c r="D268" s="815">
        <f>199000-32727-48836-6837.6-10000-12992.1- 49128-17000-21479.3</f>
        <v>0</v>
      </c>
      <c r="E268" s="1468" t="s">
        <v>196</v>
      </c>
      <c r="F268" s="1468" t="s">
        <v>106</v>
      </c>
      <c r="G268" s="1470" t="s">
        <v>53</v>
      </c>
    </row>
    <row r="269" spans="1:7" ht="42.75" hidden="1" customHeight="1">
      <c r="A269" s="1466"/>
      <c r="B269" s="1467"/>
      <c r="C269" s="1335"/>
      <c r="D269" s="816" t="s">
        <v>229</v>
      </c>
      <c r="E269" s="1469"/>
      <c r="F269" s="1469"/>
      <c r="G269" s="1471"/>
    </row>
    <row r="270" spans="1:7" ht="42.75" hidden="1" customHeight="1">
      <c r="A270" s="817" t="s">
        <v>214</v>
      </c>
      <c r="B270" s="1453" t="s">
        <v>743</v>
      </c>
      <c r="C270" s="1326">
        <v>2240</v>
      </c>
      <c r="D270" s="815">
        <v>0</v>
      </c>
      <c r="E270" s="1468" t="s">
        <v>196</v>
      </c>
      <c r="F270" s="1468" t="s">
        <v>107</v>
      </c>
      <c r="G270" s="1470" t="s">
        <v>53</v>
      </c>
    </row>
    <row r="271" spans="1:7" ht="42.75" hidden="1" customHeight="1">
      <c r="A271" s="818"/>
      <c r="B271" s="1467"/>
      <c r="C271" s="1335"/>
      <c r="D271" s="816" t="s">
        <v>215</v>
      </c>
      <c r="E271" s="1469"/>
      <c r="F271" s="1469"/>
      <c r="G271" s="1471"/>
    </row>
    <row r="272" spans="1:7" ht="23.25" hidden="1" customHeight="1">
      <c r="A272" s="1480" t="s">
        <v>430</v>
      </c>
      <c r="B272" s="1482" t="s">
        <v>744</v>
      </c>
      <c r="C272" s="1310">
        <v>2240</v>
      </c>
      <c r="D272" s="782">
        <v>0</v>
      </c>
      <c r="E272" s="1483" t="s">
        <v>264</v>
      </c>
      <c r="F272" s="1483" t="s">
        <v>25</v>
      </c>
      <c r="G272" s="1474" t="s">
        <v>53</v>
      </c>
    </row>
    <row r="273" spans="1:7" ht="42.75" hidden="1" customHeight="1">
      <c r="A273" s="1481"/>
      <c r="B273" s="1454"/>
      <c r="C273" s="1311"/>
      <c r="D273" s="741" t="s">
        <v>400</v>
      </c>
      <c r="E273" s="1479"/>
      <c r="F273" s="1479"/>
      <c r="G273" s="1475"/>
    </row>
    <row r="274" spans="1:7" ht="42.75" hidden="1" customHeight="1">
      <c r="A274" s="1476" t="s">
        <v>431</v>
      </c>
      <c r="B274" s="1332" t="s">
        <v>745</v>
      </c>
      <c r="C274" s="1326">
        <v>2240</v>
      </c>
      <c r="D274" s="815">
        <v>0</v>
      </c>
      <c r="E274" s="1468" t="s">
        <v>264</v>
      </c>
      <c r="F274" s="1468" t="s">
        <v>25</v>
      </c>
      <c r="G274" s="1470" t="s">
        <v>53</v>
      </c>
    </row>
    <row r="275" spans="1:7" ht="17.25" hidden="1" customHeight="1">
      <c r="A275" s="1477"/>
      <c r="B275" s="1478"/>
      <c r="C275" s="1311"/>
      <c r="D275" s="741" t="s">
        <v>369</v>
      </c>
      <c r="E275" s="1479"/>
      <c r="F275" s="1479"/>
      <c r="G275" s="1475"/>
    </row>
    <row r="276" spans="1:7" ht="27.75" hidden="1" customHeight="1">
      <c r="A276" s="819" t="s">
        <v>195</v>
      </c>
      <c r="B276" s="820" t="s">
        <v>194</v>
      </c>
      <c r="C276" s="553">
        <v>2240</v>
      </c>
      <c r="D276" s="821">
        <v>0</v>
      </c>
      <c r="E276" s="1484" t="s">
        <v>177</v>
      </c>
      <c r="F276" s="822" t="s">
        <v>117</v>
      </c>
      <c r="G276" s="1470" t="s">
        <v>53</v>
      </c>
    </row>
    <row r="277" spans="1:7" ht="42.75" hidden="1" customHeight="1">
      <c r="A277" s="823"/>
      <c r="B277" s="824"/>
      <c r="C277" s="645"/>
      <c r="D277" s="741" t="s">
        <v>188</v>
      </c>
      <c r="E277" s="1469"/>
      <c r="F277" s="825"/>
      <c r="G277" s="1471"/>
    </row>
    <row r="278" spans="1:7" ht="42.75" hidden="1" customHeight="1">
      <c r="A278" s="826" t="s">
        <v>190</v>
      </c>
      <c r="B278" s="820" t="s">
        <v>746</v>
      </c>
      <c r="C278" s="643">
        <v>2240</v>
      </c>
      <c r="D278" s="821">
        <v>0</v>
      </c>
      <c r="E278" s="1484" t="s">
        <v>177</v>
      </c>
      <c r="F278" s="827" t="s">
        <v>117</v>
      </c>
      <c r="G278" s="1470" t="s">
        <v>53</v>
      </c>
    </row>
    <row r="279" spans="1:7" ht="42.75" hidden="1" customHeight="1">
      <c r="A279" s="828"/>
      <c r="B279" s="829"/>
      <c r="C279" s="830"/>
      <c r="D279" s="741" t="s">
        <v>193</v>
      </c>
      <c r="E279" s="1469"/>
      <c r="F279" s="831"/>
      <c r="G279" s="1471"/>
    </row>
    <row r="280" spans="1:7" ht="42.75" hidden="1" customHeight="1">
      <c r="A280" s="819" t="s">
        <v>191</v>
      </c>
      <c r="B280" s="820" t="s">
        <v>747</v>
      </c>
      <c r="C280" s="553">
        <v>2240</v>
      </c>
      <c r="D280" s="821">
        <v>0</v>
      </c>
      <c r="E280" s="832" t="s">
        <v>177</v>
      </c>
      <c r="F280" s="822" t="s">
        <v>117</v>
      </c>
      <c r="G280" s="1470" t="s">
        <v>53</v>
      </c>
    </row>
    <row r="281" spans="1:7" ht="25.5" hidden="1" customHeight="1">
      <c r="A281" s="819"/>
      <c r="B281" s="833"/>
      <c r="C281" s="553"/>
      <c r="D281" s="741" t="s">
        <v>197</v>
      </c>
      <c r="E281" s="822"/>
      <c r="F281" s="822"/>
      <c r="G281" s="1471"/>
    </row>
    <row r="282" spans="1:7" ht="25.5" hidden="1" customHeight="1">
      <c r="A282" s="1485" t="s">
        <v>144</v>
      </c>
      <c r="B282" s="1444" t="s">
        <v>748</v>
      </c>
      <c r="C282" s="771">
        <v>2240</v>
      </c>
      <c r="D282" s="803">
        <v>0</v>
      </c>
      <c r="E282" s="1436" t="s">
        <v>147</v>
      </c>
      <c r="F282" s="1437" t="s">
        <v>116</v>
      </c>
      <c r="G282" s="1487" t="s">
        <v>53</v>
      </c>
    </row>
    <row r="283" spans="1:7" ht="30.75" hidden="1" customHeight="1">
      <c r="A283" s="1486"/>
      <c r="B283" s="1445"/>
      <c r="C283" s="773"/>
      <c r="D283" s="655" t="s">
        <v>146</v>
      </c>
      <c r="E283" s="1461"/>
      <c r="F283" s="1461"/>
      <c r="G283" s="1488"/>
    </row>
    <row r="284" spans="1:7" ht="25.5" hidden="1" customHeight="1">
      <c r="A284" s="1485" t="s">
        <v>145</v>
      </c>
      <c r="B284" s="1444" t="s">
        <v>749</v>
      </c>
      <c r="C284" s="771">
        <v>2240</v>
      </c>
      <c r="D284" s="803">
        <v>0</v>
      </c>
      <c r="E284" s="1436" t="s">
        <v>147</v>
      </c>
      <c r="F284" s="1437" t="s">
        <v>116</v>
      </c>
      <c r="G284" s="1487" t="s">
        <v>53</v>
      </c>
    </row>
    <row r="285" spans="1:7" ht="7.5" hidden="1" customHeight="1">
      <c r="A285" s="1486"/>
      <c r="B285" s="1445"/>
      <c r="C285" s="773"/>
      <c r="D285" s="655" t="s">
        <v>200</v>
      </c>
      <c r="E285" s="1461"/>
      <c r="F285" s="1461"/>
      <c r="G285" s="1488"/>
    </row>
    <row r="286" spans="1:7" s="115" customFormat="1" ht="54.75" hidden="1" customHeight="1">
      <c r="A286" s="1489" t="s">
        <v>434</v>
      </c>
      <c r="B286" s="1427" t="s">
        <v>750</v>
      </c>
      <c r="C286" s="1468">
        <v>2240</v>
      </c>
      <c r="D286" s="782">
        <v>0</v>
      </c>
      <c r="E286" s="1468" t="s">
        <v>264</v>
      </c>
      <c r="F286" s="1468" t="s">
        <v>25</v>
      </c>
      <c r="G286" s="1492" t="s">
        <v>53</v>
      </c>
    </row>
    <row r="287" spans="1:7" s="115" customFormat="1" ht="55.5" hidden="1" customHeight="1">
      <c r="A287" s="1490"/>
      <c r="B287" s="1428"/>
      <c r="C287" s="1479"/>
      <c r="D287" s="638" t="s">
        <v>403</v>
      </c>
      <c r="E287" s="1479"/>
      <c r="F287" s="1479"/>
      <c r="G287" s="1492"/>
    </row>
    <row r="288" spans="1:7" ht="48" hidden="1" customHeight="1">
      <c r="A288" s="768" t="s">
        <v>30</v>
      </c>
      <c r="B288" s="762" t="s">
        <v>751</v>
      </c>
      <c r="C288" s="800">
        <v>2240</v>
      </c>
      <c r="D288" s="776">
        <v>0</v>
      </c>
      <c r="E288" s="834" t="s">
        <v>11</v>
      </c>
      <c r="F288" s="555" t="s">
        <v>25</v>
      </c>
      <c r="G288" s="835" t="s">
        <v>9</v>
      </c>
    </row>
    <row r="289" spans="1:7" ht="51.75" hidden="1" customHeight="1">
      <c r="A289" s="769"/>
      <c r="B289" s="758"/>
      <c r="C289" s="799"/>
      <c r="D289" s="638" t="s">
        <v>31</v>
      </c>
      <c r="E289" s="836"/>
      <c r="F289" s="559"/>
      <c r="G289" s="672"/>
    </row>
    <row r="290" spans="1:7" ht="48" hidden="1" customHeight="1">
      <c r="A290" s="768" t="s">
        <v>32</v>
      </c>
      <c r="B290" s="762" t="s">
        <v>751</v>
      </c>
      <c r="C290" s="794">
        <v>2240</v>
      </c>
      <c r="D290" s="776">
        <v>0</v>
      </c>
      <c r="E290" s="834" t="s">
        <v>11</v>
      </c>
      <c r="F290" s="555" t="s">
        <v>25</v>
      </c>
      <c r="G290" s="835" t="s">
        <v>9</v>
      </c>
    </row>
    <row r="291" spans="1:7" ht="54" hidden="1" customHeight="1">
      <c r="A291" s="769"/>
      <c r="B291" s="758"/>
      <c r="C291" s="799"/>
      <c r="D291" s="638" t="s">
        <v>33</v>
      </c>
      <c r="E291" s="836"/>
      <c r="F291" s="559"/>
      <c r="G291" s="672"/>
    </row>
    <row r="292" spans="1:7" ht="54" hidden="1" customHeight="1">
      <c r="A292" s="768" t="s">
        <v>44</v>
      </c>
      <c r="B292" s="762" t="s">
        <v>751</v>
      </c>
      <c r="C292" s="794">
        <v>2240</v>
      </c>
      <c r="D292" s="776">
        <v>0</v>
      </c>
      <c r="E292" s="834" t="s">
        <v>11</v>
      </c>
      <c r="F292" s="555" t="s">
        <v>25</v>
      </c>
      <c r="G292" s="835" t="s">
        <v>9</v>
      </c>
    </row>
    <row r="293" spans="1:7" ht="54" hidden="1" customHeight="1">
      <c r="A293" s="837"/>
      <c r="B293" s="754"/>
      <c r="C293" s="794"/>
      <c r="D293" s="638" t="s">
        <v>33</v>
      </c>
      <c r="E293" s="834"/>
      <c r="F293" s="555"/>
      <c r="G293" s="838"/>
    </row>
    <row r="294" spans="1:7" ht="55.5" hidden="1" customHeight="1">
      <c r="A294" s="768" t="s">
        <v>35</v>
      </c>
      <c r="B294" s="762" t="s">
        <v>752</v>
      </c>
      <c r="C294" s="800">
        <v>2240</v>
      </c>
      <c r="D294" s="776">
        <v>0</v>
      </c>
      <c r="E294" s="839" t="s">
        <v>11</v>
      </c>
      <c r="F294" s="643" t="s">
        <v>27</v>
      </c>
      <c r="G294" s="1388" t="s">
        <v>53</v>
      </c>
    </row>
    <row r="295" spans="1:7" ht="22.5" hidden="1" customHeight="1">
      <c r="A295" s="769"/>
      <c r="B295" s="758"/>
      <c r="C295" s="814"/>
      <c r="D295" s="638" t="s">
        <v>36</v>
      </c>
      <c r="E295" s="836"/>
      <c r="F295" s="645"/>
      <c r="G295" s="1389"/>
    </row>
    <row r="296" spans="1:7" s="221" customFormat="1" ht="73.5" hidden="1" customHeight="1">
      <c r="A296" s="1306" t="s">
        <v>449</v>
      </c>
      <c r="B296" s="1332" t="s">
        <v>753</v>
      </c>
      <c r="C296" s="1326">
        <v>2240</v>
      </c>
      <c r="D296" s="803">
        <v>0</v>
      </c>
      <c r="E296" s="1468" t="s">
        <v>264</v>
      </c>
      <c r="F296" s="1326" t="s">
        <v>25</v>
      </c>
      <c r="G296" s="1327" t="s">
        <v>53</v>
      </c>
    </row>
    <row r="297" spans="1:7" s="221" customFormat="1" ht="46.5" hidden="1" customHeight="1">
      <c r="A297" s="1305"/>
      <c r="B297" s="1334"/>
      <c r="C297" s="1311"/>
      <c r="D297" s="741" t="s">
        <v>383</v>
      </c>
      <c r="E297" s="1479"/>
      <c r="F297" s="1311"/>
      <c r="G297" s="1313"/>
    </row>
    <row r="298" spans="1:7" ht="47.25" hidden="1" customHeight="1">
      <c r="A298" s="784" t="s">
        <v>45</v>
      </c>
      <c r="B298" s="762" t="s">
        <v>754</v>
      </c>
      <c r="C298" s="800">
        <v>2240</v>
      </c>
      <c r="D298" s="776">
        <v>0</v>
      </c>
      <c r="E298" s="840" t="s">
        <v>168</v>
      </c>
      <c r="F298" s="1326" t="s">
        <v>223</v>
      </c>
      <c r="G298" s="1388" t="s">
        <v>53</v>
      </c>
    </row>
    <row r="299" spans="1:7" ht="26.25" hidden="1" customHeight="1">
      <c r="A299" s="772"/>
      <c r="B299" s="758"/>
      <c r="C299" s="814"/>
      <c r="D299" s="801" t="s">
        <v>143</v>
      </c>
      <c r="E299" s="773"/>
      <c r="F299" s="1311"/>
      <c r="G299" s="1389"/>
    </row>
    <row r="300" spans="1:7" ht="67.5" hidden="1" customHeight="1">
      <c r="A300" s="1364" t="s">
        <v>435</v>
      </c>
      <c r="B300" s="1491" t="s">
        <v>755</v>
      </c>
      <c r="C300" s="794">
        <v>2240</v>
      </c>
      <c r="D300" s="782">
        <v>0</v>
      </c>
      <c r="E300" s="1435" t="s">
        <v>24</v>
      </c>
      <c r="F300" s="1310" t="s">
        <v>116</v>
      </c>
      <c r="G300" s="1392" t="s">
        <v>53</v>
      </c>
    </row>
    <row r="301" spans="1:7" ht="33.75" hidden="1" customHeight="1">
      <c r="A301" s="1373"/>
      <c r="B301" s="1445"/>
      <c r="C301" s="841"/>
      <c r="D301" s="638" t="s">
        <v>380</v>
      </c>
      <c r="E301" s="1371"/>
      <c r="F301" s="1311"/>
      <c r="G301" s="1392"/>
    </row>
    <row r="302" spans="1:7" ht="66.75" hidden="1" customHeight="1">
      <c r="A302" s="1493" t="s">
        <v>437</v>
      </c>
      <c r="B302" s="762" t="s">
        <v>756</v>
      </c>
      <c r="C302" s="800">
        <v>2240</v>
      </c>
      <c r="D302" s="815">
        <v>0</v>
      </c>
      <c r="E302" s="757" t="s">
        <v>24</v>
      </c>
      <c r="F302" s="1326" t="s">
        <v>25</v>
      </c>
      <c r="G302" s="1388" t="s">
        <v>53</v>
      </c>
    </row>
    <row r="303" spans="1:7" ht="79.5" hidden="1" customHeight="1">
      <c r="A303" s="1494"/>
      <c r="B303" s="758"/>
      <c r="C303" s="814"/>
      <c r="D303" s="630" t="s">
        <v>370</v>
      </c>
      <c r="E303" s="773"/>
      <c r="F303" s="1311"/>
      <c r="G303" s="1392"/>
    </row>
    <row r="304" spans="1:7" ht="102" hidden="1" customHeight="1">
      <c r="A304" s="1476" t="s">
        <v>440</v>
      </c>
      <c r="B304" s="1332" t="s">
        <v>757</v>
      </c>
      <c r="C304" s="1326">
        <v>2240</v>
      </c>
      <c r="D304" s="644">
        <v>0</v>
      </c>
      <c r="E304" s="1310" t="s">
        <v>392</v>
      </c>
      <c r="F304" s="1386" t="s">
        <v>25</v>
      </c>
      <c r="G304" s="1362" t="s">
        <v>58</v>
      </c>
    </row>
    <row r="305" spans="1:7" ht="97.5" hidden="1" customHeight="1">
      <c r="A305" s="1477"/>
      <c r="B305" s="1334"/>
      <c r="C305" s="1311"/>
      <c r="D305" s="638" t="s">
        <v>371</v>
      </c>
      <c r="E305" s="1311"/>
      <c r="F305" s="1387"/>
      <c r="G305" s="1363"/>
    </row>
    <row r="306" spans="1:7" ht="33.75" hidden="1" customHeight="1">
      <c r="A306" s="1476" t="s">
        <v>442</v>
      </c>
      <c r="B306" s="1332" t="s">
        <v>758</v>
      </c>
      <c r="C306" s="1326">
        <v>2240</v>
      </c>
      <c r="D306" s="644">
        <v>0</v>
      </c>
      <c r="E306" s="1310" t="s">
        <v>392</v>
      </c>
      <c r="F306" s="1386" t="s">
        <v>25</v>
      </c>
      <c r="G306" s="1362" t="s">
        <v>53</v>
      </c>
    </row>
    <row r="307" spans="1:7" ht="29.25" hidden="1" customHeight="1">
      <c r="A307" s="1477"/>
      <c r="B307" s="1334"/>
      <c r="C307" s="1311"/>
      <c r="D307" s="638" t="s">
        <v>401</v>
      </c>
      <c r="E307" s="1311"/>
      <c r="F307" s="1387"/>
      <c r="G307" s="1363"/>
    </row>
    <row r="308" spans="1:7" ht="102.75" hidden="1" customHeight="1">
      <c r="A308" s="1432" t="s">
        <v>538</v>
      </c>
      <c r="B308" s="762" t="s">
        <v>737</v>
      </c>
      <c r="C308" s="1370">
        <v>2240</v>
      </c>
      <c r="D308" s="644">
        <v>0</v>
      </c>
      <c r="E308" s="1442" t="s">
        <v>11</v>
      </c>
      <c r="F308" s="1326" t="s">
        <v>244</v>
      </c>
      <c r="G308" s="1388" t="s">
        <v>59</v>
      </c>
    </row>
    <row r="309" spans="1:7" ht="29.25" hidden="1" customHeight="1">
      <c r="A309" s="1446"/>
      <c r="B309" s="758"/>
      <c r="C309" s="1371"/>
      <c r="D309" s="638" t="s">
        <v>540</v>
      </c>
      <c r="E309" s="1443"/>
      <c r="F309" s="1311"/>
      <c r="G309" s="1389"/>
    </row>
    <row r="310" spans="1:7" ht="42.75" customHeight="1">
      <c r="A310" s="1476" t="s">
        <v>450</v>
      </c>
      <c r="B310" s="1453" t="s">
        <v>759</v>
      </c>
      <c r="C310" s="1326">
        <v>2240</v>
      </c>
      <c r="D310" s="644">
        <v>4300</v>
      </c>
      <c r="E310" s="1324" t="s">
        <v>177</v>
      </c>
      <c r="F310" s="1386" t="s">
        <v>492</v>
      </c>
      <c r="G310" s="1362" t="s">
        <v>53</v>
      </c>
    </row>
    <row r="311" spans="1:7" ht="173.25" customHeight="1">
      <c r="A311" s="1477"/>
      <c r="B311" s="1454"/>
      <c r="C311" s="1311"/>
      <c r="D311" s="638" t="s">
        <v>537</v>
      </c>
      <c r="E311" s="1325"/>
      <c r="F311" s="1387"/>
      <c r="G311" s="1363"/>
    </row>
    <row r="312" spans="1:7" ht="63" hidden="1" customHeight="1">
      <c r="A312" s="1476" t="s">
        <v>451</v>
      </c>
      <c r="B312" s="1332" t="s">
        <v>759</v>
      </c>
      <c r="C312" s="1326">
        <v>2240</v>
      </c>
      <c r="D312" s="582">
        <v>0</v>
      </c>
      <c r="E312" s="1310" t="s">
        <v>392</v>
      </c>
      <c r="F312" s="1386" t="s">
        <v>25</v>
      </c>
      <c r="G312" s="1362" t="s">
        <v>53</v>
      </c>
    </row>
    <row r="313" spans="1:7" ht="29.25" hidden="1" customHeight="1">
      <c r="A313" s="1477"/>
      <c r="B313" s="1334"/>
      <c r="C313" s="1311"/>
      <c r="D313" s="638" t="s">
        <v>374</v>
      </c>
      <c r="E313" s="1311"/>
      <c r="F313" s="1387"/>
      <c r="G313" s="1363"/>
    </row>
    <row r="314" spans="1:7" ht="44.25" hidden="1" customHeight="1">
      <c r="A314" s="1476" t="s">
        <v>452</v>
      </c>
      <c r="B314" s="1332" t="s">
        <v>760</v>
      </c>
      <c r="C314" s="1326">
        <v>2240</v>
      </c>
      <c r="D314" s="815">
        <v>110300</v>
      </c>
      <c r="E314" s="1325" t="s">
        <v>652</v>
      </c>
      <c r="F314" s="1386" t="s">
        <v>25</v>
      </c>
      <c r="G314" s="1388" t="s">
        <v>53</v>
      </c>
    </row>
    <row r="315" spans="1:7" ht="36.75" hidden="1" customHeight="1">
      <c r="A315" s="1477"/>
      <c r="B315" s="1334"/>
      <c r="C315" s="1311"/>
      <c r="D315" s="663" t="s">
        <v>545</v>
      </c>
      <c r="E315" s="1377"/>
      <c r="F315" s="1387"/>
      <c r="G315" s="1389"/>
    </row>
    <row r="316" spans="1:7" ht="39" hidden="1" customHeight="1">
      <c r="A316" s="842" t="s">
        <v>592</v>
      </c>
      <c r="B316" s="762" t="s">
        <v>593</v>
      </c>
      <c r="C316" s="800">
        <v>2240</v>
      </c>
      <c r="D316" s="738">
        <f>47978+96490+3000+43650</f>
        <v>191118</v>
      </c>
      <c r="E316" s="1442" t="s">
        <v>596</v>
      </c>
      <c r="F316" s="1495"/>
      <c r="G316" s="1388" t="s">
        <v>761</v>
      </c>
    </row>
    <row r="317" spans="1:7" ht="63" hidden="1" customHeight="1">
      <c r="A317" s="813"/>
      <c r="B317" s="758"/>
      <c r="C317" s="814"/>
      <c r="D317" s="674" t="s">
        <v>594</v>
      </c>
      <c r="E317" s="1443"/>
      <c r="F317" s="1496"/>
      <c r="G317" s="1389"/>
    </row>
    <row r="318" spans="1:7" ht="29.25" hidden="1" customHeight="1">
      <c r="A318" s="842" t="s">
        <v>238</v>
      </c>
      <c r="B318" s="843" t="s">
        <v>762</v>
      </c>
      <c r="C318" s="800">
        <v>2240</v>
      </c>
      <c r="D318" s="815">
        <v>0</v>
      </c>
      <c r="E318" s="1370" t="s">
        <v>196</v>
      </c>
      <c r="F318" s="553" t="s">
        <v>223</v>
      </c>
      <c r="G318" s="1388" t="s">
        <v>53</v>
      </c>
    </row>
    <row r="319" spans="1:7" ht="29.25" hidden="1" customHeight="1">
      <c r="A319" s="813"/>
      <c r="B319" s="758"/>
      <c r="C319" s="814"/>
      <c r="D319" s="694" t="s">
        <v>231</v>
      </c>
      <c r="E319" s="1371"/>
      <c r="F319" s="553"/>
      <c r="G319" s="1389"/>
    </row>
    <row r="320" spans="1:7" ht="29.25" hidden="1" customHeight="1">
      <c r="A320" s="810" t="s">
        <v>248</v>
      </c>
      <c r="B320" s="811" t="s">
        <v>741</v>
      </c>
      <c r="C320" s="794">
        <v>2240</v>
      </c>
      <c r="D320" s="812">
        <v>0</v>
      </c>
      <c r="E320" s="1442" t="s">
        <v>196</v>
      </c>
      <c r="F320" s="553" t="s">
        <v>223</v>
      </c>
      <c r="G320" s="1388" t="s">
        <v>53</v>
      </c>
    </row>
    <row r="321" spans="1:7" ht="29.25" hidden="1" customHeight="1">
      <c r="A321" s="813"/>
      <c r="B321" s="758"/>
      <c r="C321" s="814"/>
      <c r="D321" s="706" t="s">
        <v>230</v>
      </c>
      <c r="E321" s="1443"/>
      <c r="F321" s="645"/>
      <c r="G321" s="1389"/>
    </row>
    <row r="322" spans="1:7" ht="52.5" hidden="1" customHeight="1">
      <c r="A322" s="1476" t="s">
        <v>453</v>
      </c>
      <c r="B322" s="1427" t="s">
        <v>763</v>
      </c>
      <c r="C322" s="1326">
        <v>2240</v>
      </c>
      <c r="D322" s="582">
        <v>0</v>
      </c>
      <c r="E322" s="1310" t="s">
        <v>392</v>
      </c>
      <c r="F322" s="1386" t="s">
        <v>117</v>
      </c>
      <c r="G322" s="1392" t="s">
        <v>53</v>
      </c>
    </row>
    <row r="323" spans="1:7" ht="29.25" hidden="1" customHeight="1">
      <c r="A323" s="1477"/>
      <c r="B323" s="1334"/>
      <c r="C323" s="1311"/>
      <c r="D323" s="694" t="s">
        <v>402</v>
      </c>
      <c r="E323" s="1311"/>
      <c r="F323" s="1387"/>
      <c r="G323" s="1389"/>
    </row>
    <row r="324" spans="1:7" ht="29.25" hidden="1" customHeight="1">
      <c r="A324" s="1476" t="s">
        <v>454</v>
      </c>
      <c r="B324" s="1427" t="s">
        <v>764</v>
      </c>
      <c r="C324" s="1326">
        <v>2240</v>
      </c>
      <c r="D324" s="812">
        <v>0</v>
      </c>
      <c r="E324" s="1310" t="s">
        <v>264</v>
      </c>
      <c r="F324" s="1386" t="s">
        <v>106</v>
      </c>
      <c r="G324" s="1392" t="s">
        <v>53</v>
      </c>
    </row>
    <row r="325" spans="1:7" ht="49.5" hidden="1" customHeight="1">
      <c r="A325" s="1477"/>
      <c r="B325" s="1334"/>
      <c r="C325" s="1311"/>
      <c r="D325" s="694" t="s">
        <v>378</v>
      </c>
      <c r="E325" s="1311"/>
      <c r="F325" s="1387"/>
      <c r="G325" s="1389"/>
    </row>
    <row r="326" spans="1:7" ht="43.5" hidden="1" customHeight="1">
      <c r="A326" s="810" t="s">
        <v>377</v>
      </c>
      <c r="B326" s="843" t="s">
        <v>765</v>
      </c>
      <c r="C326" s="794">
        <v>2240</v>
      </c>
      <c r="D326" s="812">
        <v>0</v>
      </c>
      <c r="E326" s="1497" t="s">
        <v>11</v>
      </c>
      <c r="F326" s="553" t="s">
        <v>275</v>
      </c>
      <c r="G326" s="1392" t="s">
        <v>53</v>
      </c>
    </row>
    <row r="327" spans="1:7" ht="47.25" hidden="1" customHeight="1">
      <c r="A327" s="813"/>
      <c r="B327" s="758"/>
      <c r="C327" s="814"/>
      <c r="D327" s="694" t="s">
        <v>281</v>
      </c>
      <c r="E327" s="1443"/>
      <c r="F327" s="645"/>
      <c r="G327" s="1389"/>
    </row>
    <row r="328" spans="1:7" ht="29.25" hidden="1" customHeight="1">
      <c r="A328" s="810" t="s">
        <v>282</v>
      </c>
      <c r="B328" s="844" t="s">
        <v>766</v>
      </c>
      <c r="C328" s="794">
        <v>2240</v>
      </c>
      <c r="D328" s="812">
        <v>0</v>
      </c>
      <c r="E328" s="1497" t="s">
        <v>81</v>
      </c>
      <c r="F328" s="553" t="s">
        <v>275</v>
      </c>
      <c r="G328" s="1392" t="s">
        <v>58</v>
      </c>
    </row>
    <row r="329" spans="1:7" ht="45" hidden="1" customHeight="1">
      <c r="A329" s="813"/>
      <c r="B329" s="758"/>
      <c r="C329" s="814"/>
      <c r="D329" s="694" t="s">
        <v>359</v>
      </c>
      <c r="E329" s="1443"/>
      <c r="F329" s="645"/>
      <c r="G329" s="1389"/>
    </row>
    <row r="330" spans="1:7" ht="45" hidden="1" customHeight="1">
      <c r="A330" s="810" t="s">
        <v>282</v>
      </c>
      <c r="B330" s="844" t="s">
        <v>766</v>
      </c>
      <c r="C330" s="794">
        <v>2240</v>
      </c>
      <c r="D330" s="812">
        <v>0</v>
      </c>
      <c r="E330" s="1497" t="s">
        <v>81</v>
      </c>
      <c r="F330" s="553" t="s">
        <v>338</v>
      </c>
      <c r="G330" s="1392" t="s">
        <v>365</v>
      </c>
    </row>
    <row r="331" spans="1:7" ht="45" hidden="1" customHeight="1">
      <c r="A331" s="813"/>
      <c r="B331" s="758"/>
      <c r="C331" s="814"/>
      <c r="D331" s="663" t="s">
        <v>349</v>
      </c>
      <c r="E331" s="1443"/>
      <c r="F331" s="645"/>
      <c r="G331" s="1389"/>
    </row>
    <row r="332" spans="1:7" ht="45" hidden="1" customHeight="1">
      <c r="A332" s="1476" t="s">
        <v>455</v>
      </c>
      <c r="B332" s="1503" t="s">
        <v>767</v>
      </c>
      <c r="C332" s="1326">
        <v>2240</v>
      </c>
      <c r="D332" s="812">
        <v>0</v>
      </c>
      <c r="E332" s="1497" t="s">
        <v>264</v>
      </c>
      <c r="F332" s="1386" t="s">
        <v>116</v>
      </c>
      <c r="G332" s="1392" t="s">
        <v>58</v>
      </c>
    </row>
    <row r="333" spans="1:7" ht="45" hidden="1" customHeight="1">
      <c r="A333" s="1477"/>
      <c r="B333" s="1504"/>
      <c r="C333" s="1311"/>
      <c r="D333" s="694" t="s">
        <v>375</v>
      </c>
      <c r="E333" s="1443"/>
      <c r="F333" s="1387"/>
      <c r="G333" s="1389"/>
    </row>
    <row r="334" spans="1:7" s="221" customFormat="1" ht="45" hidden="1" customHeight="1">
      <c r="A334" s="1498" t="s">
        <v>456</v>
      </c>
      <c r="B334" s="845" t="s">
        <v>768</v>
      </c>
      <c r="C334" s="755">
        <v>2240</v>
      </c>
      <c r="D334" s="846">
        <v>0</v>
      </c>
      <c r="E334" s="1500" t="s">
        <v>11</v>
      </c>
      <c r="F334" s="553" t="s">
        <v>117</v>
      </c>
      <c r="G334" s="1312" t="s">
        <v>58</v>
      </c>
    </row>
    <row r="335" spans="1:7" s="221" customFormat="1" ht="45" hidden="1" customHeight="1">
      <c r="A335" s="1499"/>
      <c r="B335" s="637"/>
      <c r="C335" s="766"/>
      <c r="D335" s="847" t="s">
        <v>367</v>
      </c>
      <c r="E335" s="1452"/>
      <c r="F335" s="645"/>
      <c r="G335" s="1313"/>
    </row>
    <row r="336" spans="1:7" ht="45" hidden="1" customHeight="1">
      <c r="A336" s="1306" t="s">
        <v>458</v>
      </c>
      <c r="B336" s="1501" t="s">
        <v>769</v>
      </c>
      <c r="C336" s="794">
        <v>2240</v>
      </c>
      <c r="D336" s="812">
        <v>0</v>
      </c>
      <c r="E336" s="1497" t="s">
        <v>11</v>
      </c>
      <c r="F336" s="553" t="s">
        <v>106</v>
      </c>
      <c r="G336" s="1392" t="s">
        <v>58</v>
      </c>
    </row>
    <row r="337" spans="1:7" ht="45" hidden="1" customHeight="1">
      <c r="A337" s="1305"/>
      <c r="B337" s="1502"/>
      <c r="C337" s="814"/>
      <c r="D337" s="694" t="s">
        <v>381</v>
      </c>
      <c r="E337" s="1443"/>
      <c r="F337" s="645"/>
      <c r="G337" s="1389"/>
    </row>
    <row r="338" spans="1:7" ht="45" hidden="1" customHeight="1">
      <c r="A338" s="810" t="s">
        <v>284</v>
      </c>
      <c r="B338" s="843" t="s">
        <v>770</v>
      </c>
      <c r="C338" s="794">
        <v>2240</v>
      </c>
      <c r="D338" s="812">
        <v>0</v>
      </c>
      <c r="E338" s="1497" t="s">
        <v>264</v>
      </c>
      <c r="F338" s="553" t="s">
        <v>275</v>
      </c>
      <c r="G338" s="1392" t="s">
        <v>58</v>
      </c>
    </row>
    <row r="339" spans="1:7" ht="45" hidden="1" customHeight="1">
      <c r="A339" s="813"/>
      <c r="B339" s="758"/>
      <c r="C339" s="814"/>
      <c r="D339" s="694" t="s">
        <v>283</v>
      </c>
      <c r="E339" s="1443"/>
      <c r="F339" s="645"/>
      <c r="G339" s="1389"/>
    </row>
    <row r="340" spans="1:7" ht="55.5" hidden="1" customHeight="1">
      <c r="A340" s="1505" t="s">
        <v>460</v>
      </c>
      <c r="B340" s="1507" t="s">
        <v>771</v>
      </c>
      <c r="C340" s="848">
        <v>2240</v>
      </c>
      <c r="D340" s="849">
        <v>0</v>
      </c>
      <c r="E340" s="1509" t="s">
        <v>11</v>
      </c>
      <c r="F340" s="850" t="s">
        <v>106</v>
      </c>
      <c r="G340" s="1511" t="s">
        <v>58</v>
      </c>
    </row>
    <row r="341" spans="1:7" ht="45" hidden="1" customHeight="1">
      <c r="A341" s="1506"/>
      <c r="B341" s="1508"/>
      <c r="C341" s="851"/>
      <c r="D341" s="852" t="s">
        <v>286</v>
      </c>
      <c r="E341" s="1510"/>
      <c r="F341" s="853"/>
      <c r="G341" s="1512"/>
    </row>
    <row r="342" spans="1:7" ht="45" hidden="1" customHeight="1">
      <c r="A342" s="1476" t="s">
        <v>461</v>
      </c>
      <c r="B342" s="1503" t="s">
        <v>772</v>
      </c>
      <c r="C342" s="1326">
        <v>2240</v>
      </c>
      <c r="D342" s="812">
        <v>0</v>
      </c>
      <c r="E342" s="1497" t="s">
        <v>264</v>
      </c>
      <c r="F342" s="1386" t="s">
        <v>106</v>
      </c>
      <c r="G342" s="1392" t="s">
        <v>53</v>
      </c>
    </row>
    <row r="343" spans="1:7" ht="45" hidden="1" customHeight="1">
      <c r="A343" s="1477"/>
      <c r="B343" s="1504"/>
      <c r="C343" s="1311"/>
      <c r="D343" s="694" t="s">
        <v>376</v>
      </c>
      <c r="E343" s="1443"/>
      <c r="F343" s="1387"/>
      <c r="G343" s="1389"/>
    </row>
    <row r="344" spans="1:7" ht="42.75" hidden="1" customHeight="1">
      <c r="A344" s="1476" t="s">
        <v>464</v>
      </c>
      <c r="B344" s="1503" t="s">
        <v>773</v>
      </c>
      <c r="C344" s="1326">
        <v>2240</v>
      </c>
      <c r="D344" s="812">
        <v>0</v>
      </c>
      <c r="E344" s="1310" t="s">
        <v>392</v>
      </c>
      <c r="F344" s="1386" t="s">
        <v>116</v>
      </c>
      <c r="G344" s="1392" t="s">
        <v>58</v>
      </c>
    </row>
    <row r="345" spans="1:7" ht="51.75" hidden="1" customHeight="1">
      <c r="A345" s="1477"/>
      <c r="B345" s="1504"/>
      <c r="C345" s="1311"/>
      <c r="D345" s="854" t="s">
        <v>379</v>
      </c>
      <c r="E345" s="1311"/>
      <c r="F345" s="1387"/>
      <c r="G345" s="1389"/>
    </row>
    <row r="346" spans="1:7" ht="41.25" hidden="1" customHeight="1">
      <c r="A346" s="1432" t="s">
        <v>130</v>
      </c>
      <c r="B346" s="707" t="s">
        <v>774</v>
      </c>
      <c r="C346" s="1513">
        <v>2240</v>
      </c>
      <c r="D346" s="855">
        <v>0</v>
      </c>
      <c r="E346" s="1514" t="s">
        <v>118</v>
      </c>
      <c r="F346" s="1436" t="s">
        <v>116</v>
      </c>
      <c r="G346" s="856" t="s">
        <v>115</v>
      </c>
    </row>
    <row r="347" spans="1:7" ht="20.25" hidden="1" customHeight="1">
      <c r="A347" s="1446"/>
      <c r="B347" s="857"/>
      <c r="C347" s="1379"/>
      <c r="D347" s="655" t="s">
        <v>132</v>
      </c>
      <c r="E347" s="1515"/>
      <c r="F347" s="1461"/>
      <c r="G347" s="669"/>
    </row>
    <row r="348" spans="1:7" ht="55.5" hidden="1" customHeight="1">
      <c r="A348" s="1432" t="s">
        <v>133</v>
      </c>
      <c r="B348" s="707" t="s">
        <v>775</v>
      </c>
      <c r="C348" s="1370">
        <v>2240</v>
      </c>
      <c r="D348" s="855">
        <v>0</v>
      </c>
      <c r="E348" s="1386" t="s">
        <v>118</v>
      </c>
      <c r="F348" s="1436" t="s">
        <v>116</v>
      </c>
      <c r="G348" s="856" t="s">
        <v>115</v>
      </c>
    </row>
    <row r="349" spans="1:7" ht="35.25" hidden="1" customHeight="1">
      <c r="A349" s="1446"/>
      <c r="B349" s="857"/>
      <c r="C349" s="1371"/>
      <c r="D349" s="655" t="s">
        <v>134</v>
      </c>
      <c r="E349" s="1387"/>
      <c r="F349" s="1461"/>
      <c r="G349" s="669"/>
    </row>
    <row r="350" spans="1:7" ht="33" customHeight="1" thickBot="1">
      <c r="A350" s="858" t="s">
        <v>13</v>
      </c>
      <c r="B350" s="625"/>
      <c r="C350" s="626"/>
      <c r="D350" s="627">
        <f>D220+D222+D244+D310</f>
        <v>1280700</v>
      </c>
      <c r="E350" s="626"/>
      <c r="F350" s="626"/>
      <c r="G350" s="628"/>
    </row>
    <row r="351" spans="1:7" ht="27" hidden="1" customHeight="1">
      <c r="A351" s="399" t="s">
        <v>96</v>
      </c>
      <c r="B351" s="425" t="s">
        <v>97</v>
      </c>
      <c r="C351" s="539">
        <v>2282</v>
      </c>
      <c r="D351" s="426">
        <v>0</v>
      </c>
      <c r="E351" s="1069" t="s">
        <v>180</v>
      </c>
      <c r="F351" s="1117" t="s">
        <v>117</v>
      </c>
      <c r="G351" s="1064" t="s">
        <v>58</v>
      </c>
    </row>
    <row r="352" spans="1:7" ht="61.5" hidden="1" customHeight="1">
      <c r="A352" s="399"/>
      <c r="B352" s="72"/>
      <c r="C352" s="511"/>
      <c r="D352" s="12" t="s">
        <v>98</v>
      </c>
      <c r="E352" s="1070"/>
      <c r="F352" s="1082"/>
      <c r="G352" s="1060"/>
    </row>
    <row r="353" spans="1:7" ht="39.75" hidden="1" customHeight="1">
      <c r="A353" s="400" t="s">
        <v>182</v>
      </c>
      <c r="B353" s="6"/>
      <c r="C353" s="4"/>
      <c r="D353" s="199">
        <f>D351</f>
        <v>0</v>
      </c>
      <c r="E353" s="4"/>
      <c r="F353" s="4"/>
      <c r="G353" s="340"/>
    </row>
    <row r="354" spans="1:7" ht="62.25" hidden="1" customHeight="1">
      <c r="A354" s="995" t="s">
        <v>99</v>
      </c>
      <c r="B354" s="1516" t="s">
        <v>37</v>
      </c>
      <c r="C354" s="1027">
        <v>3110</v>
      </c>
      <c r="D354" s="34">
        <f>6453000-6453000</f>
        <v>0</v>
      </c>
      <c r="E354" s="991" t="s">
        <v>108</v>
      </c>
      <c r="F354" s="991" t="s">
        <v>117</v>
      </c>
      <c r="G354" s="1104" t="s">
        <v>158</v>
      </c>
    </row>
    <row r="355" spans="1:7" ht="111.75" hidden="1" customHeight="1">
      <c r="A355" s="996"/>
      <c r="B355" s="1517"/>
      <c r="C355" s="1095"/>
      <c r="D355" s="42" t="s">
        <v>155</v>
      </c>
      <c r="E355" s="1065"/>
      <c r="F355" s="1065"/>
      <c r="G355" s="1067"/>
    </row>
    <row r="356" spans="1:7" ht="28.5" hidden="1" customHeight="1">
      <c r="A356" s="382" t="s">
        <v>100</v>
      </c>
      <c r="B356" s="1517"/>
      <c r="C356" s="1095"/>
      <c r="D356" s="34">
        <f>3988108.95-3988108.95</f>
        <v>0</v>
      </c>
      <c r="E356" s="1065"/>
      <c r="F356" s="1065"/>
      <c r="G356" s="1104" t="s">
        <v>58</v>
      </c>
    </row>
    <row r="357" spans="1:7" ht="15.75" hidden="1" customHeight="1">
      <c r="A357" s="401"/>
      <c r="B357" s="1517"/>
      <c r="C357" s="1095"/>
      <c r="D357" s="42" t="s">
        <v>155</v>
      </c>
      <c r="E357" s="1065"/>
      <c r="F357" s="1065"/>
      <c r="G357" s="1067"/>
    </row>
    <row r="358" spans="1:7" ht="31.5" hidden="1" customHeight="1">
      <c r="A358" s="382" t="s">
        <v>162</v>
      </c>
      <c r="B358" s="1517"/>
      <c r="C358" s="1095"/>
      <c r="D358" s="34">
        <v>0</v>
      </c>
      <c r="E358" s="1065"/>
      <c r="F358" s="1065"/>
      <c r="G358" s="1067"/>
    </row>
    <row r="359" spans="1:7" ht="35.25" hidden="1" customHeight="1">
      <c r="A359" s="402"/>
      <c r="B359" s="1517"/>
      <c r="C359" s="1095"/>
      <c r="D359" s="42" t="s">
        <v>163</v>
      </c>
      <c r="E359" s="1065"/>
      <c r="F359" s="1065"/>
      <c r="G359" s="1067"/>
    </row>
    <row r="360" spans="1:7" ht="30" hidden="1" customHeight="1">
      <c r="A360" s="476" t="s">
        <v>101</v>
      </c>
      <c r="B360" s="1517"/>
      <c r="C360" s="1095"/>
      <c r="D360" s="34">
        <f>4434672-4434672</f>
        <v>0</v>
      </c>
      <c r="E360" s="1065"/>
      <c r="F360" s="1065"/>
      <c r="G360" s="1067"/>
    </row>
    <row r="361" spans="1:7" ht="25.5" hidden="1" customHeight="1">
      <c r="A361" s="477"/>
      <c r="B361" s="1517"/>
      <c r="C361" s="1095"/>
      <c r="D361" s="42" t="s">
        <v>155</v>
      </c>
      <c r="E361" s="1065"/>
      <c r="F361" s="1065"/>
      <c r="G361" s="1067"/>
    </row>
    <row r="362" spans="1:7" ht="36.75" hidden="1" customHeight="1">
      <c r="A362" s="382" t="s">
        <v>169</v>
      </c>
      <c r="B362" s="1517"/>
      <c r="C362" s="1095"/>
      <c r="D362" s="34">
        <v>0</v>
      </c>
      <c r="E362" s="1065"/>
      <c r="F362" s="1065"/>
      <c r="G362" s="1067"/>
    </row>
    <row r="363" spans="1:7" ht="36.75" hidden="1" customHeight="1">
      <c r="A363" s="403"/>
      <c r="B363" s="1517"/>
      <c r="C363" s="1095"/>
      <c r="D363" s="90" t="s">
        <v>164</v>
      </c>
      <c r="E363" s="1065"/>
      <c r="F363" s="1065"/>
      <c r="G363" s="1067"/>
    </row>
    <row r="364" spans="1:7" ht="26.25" hidden="1" customHeight="1">
      <c r="A364" s="476" t="s">
        <v>102</v>
      </c>
      <c r="B364" s="1517"/>
      <c r="C364" s="1095"/>
      <c r="D364" s="34">
        <f>13601246.4-13601246.4</f>
        <v>0</v>
      </c>
      <c r="E364" s="1065"/>
      <c r="F364" s="1065"/>
      <c r="G364" s="1067"/>
    </row>
    <row r="365" spans="1:7" ht="33.75" hidden="1" customHeight="1">
      <c r="A365" s="477"/>
      <c r="B365" s="1517"/>
      <c r="C365" s="1095"/>
      <c r="D365" s="42" t="s">
        <v>155</v>
      </c>
      <c r="E365" s="1065"/>
      <c r="F365" s="1065"/>
      <c r="G365" s="1067"/>
    </row>
    <row r="366" spans="1:7" ht="33.75" hidden="1" customHeight="1">
      <c r="A366" s="382" t="s">
        <v>170</v>
      </c>
      <c r="B366" s="1517"/>
      <c r="C366" s="1095"/>
      <c r="D366" s="34">
        <v>0</v>
      </c>
      <c r="E366" s="1065"/>
      <c r="F366" s="1065"/>
      <c r="G366" s="1067"/>
    </row>
    <row r="367" spans="1:7" ht="33.75" hidden="1" customHeight="1">
      <c r="A367" s="477"/>
      <c r="B367" s="1517"/>
      <c r="C367" s="1095"/>
      <c r="D367" s="90" t="s">
        <v>165</v>
      </c>
      <c r="E367" s="1065"/>
      <c r="F367" s="1065"/>
      <c r="G367" s="1068"/>
    </row>
    <row r="368" spans="1:7" ht="48" hidden="1" customHeight="1">
      <c r="A368" s="476" t="s">
        <v>103</v>
      </c>
      <c r="B368" s="1517"/>
      <c r="C368" s="1095"/>
      <c r="D368" s="34">
        <f>4019652-4019652</f>
        <v>0</v>
      </c>
      <c r="E368" s="1065"/>
      <c r="F368" s="1065"/>
      <c r="G368" s="1104" t="s">
        <v>158</v>
      </c>
    </row>
    <row r="369" spans="1:7" ht="101.25" hidden="1" customHeight="1">
      <c r="A369" s="477"/>
      <c r="B369" s="1518"/>
      <c r="C369" s="1028"/>
      <c r="D369" s="42" t="s">
        <v>155</v>
      </c>
      <c r="E369" s="992"/>
      <c r="F369" s="992"/>
      <c r="G369" s="1067"/>
    </row>
    <row r="370" spans="1:7" ht="43.5" hidden="1" customHeight="1">
      <c r="A370" s="403" t="s">
        <v>250</v>
      </c>
      <c r="B370" s="1094" t="s">
        <v>251</v>
      </c>
      <c r="C370" s="43">
        <v>3110</v>
      </c>
      <c r="D370" s="34">
        <v>0</v>
      </c>
      <c r="E370" s="482" t="s">
        <v>11</v>
      </c>
      <c r="F370" s="1161" t="s">
        <v>106</v>
      </c>
      <c r="G370" s="1005" t="s">
        <v>53</v>
      </c>
    </row>
    <row r="371" spans="1:7" ht="61.5" hidden="1" customHeight="1">
      <c r="A371" s="477"/>
      <c r="B371" s="1090"/>
      <c r="C371" s="43"/>
      <c r="D371" s="41" t="s">
        <v>78</v>
      </c>
      <c r="E371" s="482" t="s">
        <v>109</v>
      </c>
      <c r="F371" s="1080"/>
      <c r="G371" s="1006"/>
    </row>
    <row r="372" spans="1:7" ht="75.75" hidden="1" customHeight="1">
      <c r="A372" s="382" t="s">
        <v>40</v>
      </c>
      <c r="B372" s="1094" t="s">
        <v>39</v>
      </c>
      <c r="C372" s="1186">
        <v>3110</v>
      </c>
      <c r="D372" s="34">
        <f>6750000-6750000</f>
        <v>0</v>
      </c>
      <c r="E372" s="1161" t="s">
        <v>110</v>
      </c>
      <c r="F372" s="1161" t="s">
        <v>106</v>
      </c>
      <c r="G372" s="1005" t="s">
        <v>159</v>
      </c>
    </row>
    <row r="373" spans="1:7" ht="97.5" hidden="1" customHeight="1">
      <c r="A373" s="377"/>
      <c r="B373" s="1090"/>
      <c r="C373" s="1187"/>
      <c r="D373" s="41" t="s">
        <v>155</v>
      </c>
      <c r="E373" s="1080"/>
      <c r="F373" s="1080"/>
      <c r="G373" s="1006"/>
    </row>
    <row r="374" spans="1:7" ht="78.75" hidden="1" customHeight="1">
      <c r="A374" s="403" t="s">
        <v>41</v>
      </c>
      <c r="B374" s="1094" t="s">
        <v>42</v>
      </c>
      <c r="C374" s="43">
        <v>3110</v>
      </c>
      <c r="D374" s="34">
        <f>3960000-3960000</f>
        <v>0</v>
      </c>
      <c r="E374" s="469" t="s">
        <v>11</v>
      </c>
      <c r="F374" s="469" t="s">
        <v>27</v>
      </c>
      <c r="G374" s="1005" t="s">
        <v>159</v>
      </c>
    </row>
    <row r="375" spans="1:7" ht="93.75" hidden="1" customHeight="1">
      <c r="A375" s="477"/>
      <c r="B375" s="1090"/>
      <c r="C375" s="43"/>
      <c r="D375" s="41" t="s">
        <v>156</v>
      </c>
      <c r="E375" s="468" t="s">
        <v>109</v>
      </c>
      <c r="F375" s="468"/>
      <c r="G375" s="1006"/>
    </row>
    <row r="376" spans="1:7" ht="27" hidden="1" customHeight="1">
      <c r="A376" s="403" t="s">
        <v>49</v>
      </c>
      <c r="B376" s="1094" t="s">
        <v>43</v>
      </c>
      <c r="C376" s="528">
        <v>3110</v>
      </c>
      <c r="D376" s="146">
        <f>6128320.65+2659727.35-8788048</f>
        <v>0</v>
      </c>
      <c r="E376" s="469" t="s">
        <v>11</v>
      </c>
      <c r="F376" s="469" t="s">
        <v>106</v>
      </c>
      <c r="G376" s="1005" t="s">
        <v>58</v>
      </c>
    </row>
    <row r="377" spans="1:7" ht="60" hidden="1" customHeight="1">
      <c r="A377" s="477"/>
      <c r="B377" s="1090"/>
      <c r="C377" s="494"/>
      <c r="D377" s="41" t="s">
        <v>348</v>
      </c>
      <c r="E377" s="469" t="s">
        <v>109</v>
      </c>
      <c r="F377" s="469"/>
      <c r="G377" s="1006"/>
    </row>
    <row r="378" spans="1:7" ht="34.5" hidden="1" customHeight="1">
      <c r="A378" s="403" t="s">
        <v>38</v>
      </c>
      <c r="B378" s="1094" t="s">
        <v>51</v>
      </c>
      <c r="C378" s="43">
        <v>3110</v>
      </c>
      <c r="D378" s="79">
        <v>0</v>
      </c>
      <c r="E378" s="467" t="s">
        <v>264</v>
      </c>
      <c r="F378" s="467" t="s">
        <v>27</v>
      </c>
      <c r="G378" s="1005" t="s">
        <v>58</v>
      </c>
    </row>
    <row r="379" spans="1:7" ht="43.5" hidden="1" customHeight="1">
      <c r="A379" s="477"/>
      <c r="B379" s="1090"/>
      <c r="C379" s="494"/>
      <c r="D379" s="41" t="s">
        <v>332</v>
      </c>
      <c r="E379" s="468"/>
      <c r="F379" s="468"/>
      <c r="G379" s="1006"/>
    </row>
    <row r="380" spans="1:7" ht="33.75" hidden="1" customHeight="1">
      <c r="A380" s="403" t="s">
        <v>218</v>
      </c>
      <c r="B380" s="1094" t="s">
        <v>216</v>
      </c>
      <c r="C380" s="43">
        <v>3110</v>
      </c>
      <c r="D380" s="74">
        <v>0</v>
      </c>
      <c r="E380" s="469" t="s">
        <v>11</v>
      </c>
      <c r="F380" s="469" t="s">
        <v>107</v>
      </c>
      <c r="G380" s="500" t="s">
        <v>211</v>
      </c>
    </row>
    <row r="381" spans="1:7" ht="43.5" hidden="1" customHeight="1">
      <c r="A381" s="403"/>
      <c r="B381" s="1090"/>
      <c r="C381" s="43"/>
      <c r="D381" s="41" t="s">
        <v>217</v>
      </c>
      <c r="E381" s="469"/>
      <c r="F381" s="469"/>
      <c r="G381" s="500"/>
    </row>
    <row r="382" spans="1:7" ht="26.25" hidden="1" customHeight="1">
      <c r="A382" s="1124" t="s">
        <v>125</v>
      </c>
      <c r="B382" s="1094" t="s">
        <v>114</v>
      </c>
      <c r="C382" s="43">
        <v>3110</v>
      </c>
      <c r="D382" s="79">
        <v>0</v>
      </c>
      <c r="E382" s="467" t="s">
        <v>11</v>
      </c>
      <c r="F382" s="467" t="s">
        <v>25</v>
      </c>
      <c r="G382" s="1005" t="s">
        <v>53</v>
      </c>
    </row>
    <row r="383" spans="1:7" ht="39" hidden="1" customHeight="1">
      <c r="A383" s="1125"/>
      <c r="B383" s="1090"/>
      <c r="C383" s="494"/>
      <c r="D383" s="41" t="s">
        <v>245</v>
      </c>
      <c r="E383" s="468"/>
      <c r="F383" s="468"/>
      <c r="G383" s="1006"/>
    </row>
    <row r="384" spans="1:7" ht="26.25" hidden="1" customHeight="1">
      <c r="A384" s="1013" t="s">
        <v>247</v>
      </c>
      <c r="B384" s="107" t="s">
        <v>246</v>
      </c>
      <c r="C384" s="1039">
        <v>3110</v>
      </c>
      <c r="D384" s="108">
        <v>0</v>
      </c>
      <c r="E384" s="1039" t="s">
        <v>264</v>
      </c>
      <c r="F384" s="478" t="s">
        <v>275</v>
      </c>
      <c r="G384" s="507" t="s">
        <v>53</v>
      </c>
    </row>
    <row r="385" spans="1:7" ht="44.25" hidden="1" customHeight="1">
      <c r="A385" s="1129"/>
      <c r="B385" s="443"/>
      <c r="C385" s="1025"/>
      <c r="D385" s="127" t="s">
        <v>331</v>
      </c>
      <c r="E385" s="1025"/>
      <c r="F385" s="128"/>
      <c r="G385" s="349"/>
    </row>
    <row r="386" spans="1:7" ht="52.5" hidden="1" customHeight="1">
      <c r="A386" s="1013" t="s">
        <v>608</v>
      </c>
      <c r="B386" s="1302" t="s">
        <v>607</v>
      </c>
      <c r="C386" s="1039">
        <v>3110</v>
      </c>
      <c r="D386" s="108">
        <v>25000000</v>
      </c>
      <c r="E386" s="1025" t="s">
        <v>505</v>
      </c>
      <c r="F386" s="1300" t="s">
        <v>27</v>
      </c>
      <c r="G386" s="1114" t="s">
        <v>617</v>
      </c>
    </row>
    <row r="387" spans="1:7" ht="228.75" hidden="1" customHeight="1">
      <c r="A387" s="1129"/>
      <c r="B387" s="1303"/>
      <c r="C387" s="1025"/>
      <c r="D387" s="110" t="s">
        <v>618</v>
      </c>
      <c r="E387" s="1026"/>
      <c r="F387" s="1301"/>
      <c r="G387" s="1115"/>
    </row>
    <row r="388" spans="1:7" ht="34.5" hidden="1" customHeight="1">
      <c r="A388" s="476" t="s">
        <v>105</v>
      </c>
      <c r="B388" s="1094" t="s">
        <v>104</v>
      </c>
      <c r="C388" s="35">
        <v>3110</v>
      </c>
      <c r="D388" s="146">
        <v>0</v>
      </c>
      <c r="E388" s="1081" t="s">
        <v>196</v>
      </c>
      <c r="F388" s="469" t="s">
        <v>338</v>
      </c>
      <c r="G388" s="1005" t="s">
        <v>53</v>
      </c>
    </row>
    <row r="389" spans="1:7" ht="42" hidden="1" customHeight="1">
      <c r="A389" s="477"/>
      <c r="B389" s="1090"/>
      <c r="C389" s="35"/>
      <c r="D389" s="12" t="s">
        <v>337</v>
      </c>
      <c r="E389" s="1082"/>
      <c r="F389" s="469"/>
      <c r="G389" s="1006"/>
    </row>
    <row r="390" spans="1:7" ht="42" hidden="1" customHeight="1">
      <c r="A390" s="404" t="s">
        <v>315</v>
      </c>
      <c r="B390" s="59" t="s">
        <v>276</v>
      </c>
      <c r="C390" s="485">
        <v>3110</v>
      </c>
      <c r="D390" s="140">
        <v>0</v>
      </c>
      <c r="E390" s="1182" t="s">
        <v>196</v>
      </c>
      <c r="F390" s="1081" t="s">
        <v>338</v>
      </c>
      <c r="G390" s="1104" t="s">
        <v>58</v>
      </c>
    </row>
    <row r="391" spans="1:7" ht="42" hidden="1" customHeight="1">
      <c r="A391" s="360"/>
      <c r="B391" s="14"/>
      <c r="C391" s="29"/>
      <c r="D391" s="131" t="s">
        <v>277</v>
      </c>
      <c r="E391" s="1183"/>
      <c r="F391" s="1082"/>
      <c r="G391" s="1068"/>
    </row>
    <row r="392" spans="1:7" ht="42" hidden="1" customHeight="1">
      <c r="A392" s="403" t="s">
        <v>340</v>
      </c>
      <c r="B392" s="59" t="s">
        <v>339</v>
      </c>
      <c r="C392" s="35">
        <v>3110</v>
      </c>
      <c r="D392" s="147">
        <v>0</v>
      </c>
      <c r="E392" s="1182" t="s">
        <v>196</v>
      </c>
      <c r="F392" s="469" t="s">
        <v>338</v>
      </c>
      <c r="G392" s="1104" t="s">
        <v>53</v>
      </c>
    </row>
    <row r="393" spans="1:7" ht="42" hidden="1" customHeight="1">
      <c r="A393" s="403"/>
      <c r="B393" s="522"/>
      <c r="C393" s="35"/>
      <c r="D393" s="131" t="s">
        <v>341</v>
      </c>
      <c r="E393" s="1183"/>
      <c r="F393" s="469"/>
      <c r="G393" s="1068"/>
    </row>
    <row r="394" spans="1:7" ht="52.5" hidden="1" customHeight="1">
      <c r="A394" s="382" t="s">
        <v>153</v>
      </c>
      <c r="B394" s="522" t="s">
        <v>152</v>
      </c>
      <c r="C394" s="526">
        <v>3110</v>
      </c>
      <c r="D394" s="34">
        <v>0</v>
      </c>
      <c r="E394" s="499" t="s">
        <v>180</v>
      </c>
      <c r="F394" s="469" t="s">
        <v>116</v>
      </c>
      <c r="G394" s="1005" t="s">
        <v>53</v>
      </c>
    </row>
    <row r="395" spans="1:7" ht="42" hidden="1" customHeight="1">
      <c r="A395" s="377"/>
      <c r="B395" s="522"/>
      <c r="C395" s="35"/>
      <c r="D395" s="12" t="s">
        <v>154</v>
      </c>
      <c r="E395" s="499"/>
      <c r="F395" s="469"/>
      <c r="G395" s="1006"/>
    </row>
    <row r="396" spans="1:7" ht="70.5" hidden="1" customHeight="1">
      <c r="A396" s="995" t="s">
        <v>50</v>
      </c>
      <c r="B396" s="10" t="s">
        <v>37</v>
      </c>
      <c r="C396" s="1003">
        <v>3110</v>
      </c>
      <c r="D396" s="36">
        <f>12915000-12915000</f>
        <v>0</v>
      </c>
      <c r="E396" s="1081" t="s">
        <v>108</v>
      </c>
      <c r="F396" s="1161" t="s">
        <v>27</v>
      </c>
      <c r="G396" s="1219" t="s">
        <v>159</v>
      </c>
    </row>
    <row r="397" spans="1:7" ht="107.25" hidden="1" customHeight="1">
      <c r="A397" s="996"/>
      <c r="B397" s="37"/>
      <c r="C397" s="1004"/>
      <c r="D397" s="46" t="s">
        <v>157</v>
      </c>
      <c r="E397" s="1082"/>
      <c r="F397" s="1080"/>
      <c r="G397" s="1220"/>
    </row>
    <row r="398" spans="1:7" ht="40.5" hidden="1" customHeight="1">
      <c r="A398" s="995" t="s">
        <v>137</v>
      </c>
      <c r="B398" s="84" t="s">
        <v>138</v>
      </c>
      <c r="C398" s="1003">
        <v>3110</v>
      </c>
      <c r="D398" s="36">
        <v>0</v>
      </c>
      <c r="E398" s="1081" t="s">
        <v>118</v>
      </c>
      <c r="F398" s="1161" t="s">
        <v>117</v>
      </c>
      <c r="G398" s="501" t="s">
        <v>115</v>
      </c>
    </row>
    <row r="399" spans="1:7" ht="24" hidden="1" customHeight="1">
      <c r="A399" s="996"/>
      <c r="B399" s="11"/>
      <c r="C399" s="1004"/>
      <c r="D399" s="46" t="s">
        <v>120</v>
      </c>
      <c r="E399" s="1082"/>
      <c r="F399" s="1080"/>
      <c r="G399" s="502"/>
    </row>
    <row r="400" spans="1:7" ht="40.5" hidden="1" customHeight="1">
      <c r="A400" s="995" t="s">
        <v>336</v>
      </c>
      <c r="B400" s="1035" t="s">
        <v>136</v>
      </c>
      <c r="C400" s="1003">
        <v>3110</v>
      </c>
      <c r="D400" s="130">
        <v>0</v>
      </c>
      <c r="E400" s="1081" t="s">
        <v>118</v>
      </c>
      <c r="F400" s="1161" t="s">
        <v>107</v>
      </c>
      <c r="G400" s="501" t="s">
        <v>115</v>
      </c>
    </row>
    <row r="401" spans="1:7" ht="40.5" hidden="1" customHeight="1">
      <c r="A401" s="996"/>
      <c r="B401" s="1036"/>
      <c r="C401" s="1004"/>
      <c r="D401" s="46" t="s">
        <v>267</v>
      </c>
      <c r="E401" s="1082"/>
      <c r="F401" s="1080"/>
      <c r="G401" s="502"/>
    </row>
    <row r="402" spans="1:7" ht="40.5" hidden="1" customHeight="1">
      <c r="A402" s="995" t="s">
        <v>139</v>
      </c>
      <c r="B402" s="1094" t="s">
        <v>104</v>
      </c>
      <c r="C402" s="1003">
        <v>3110</v>
      </c>
      <c r="D402" s="36">
        <v>0</v>
      </c>
      <c r="E402" s="1081" t="s">
        <v>121</v>
      </c>
      <c r="F402" s="1161" t="s">
        <v>117</v>
      </c>
      <c r="G402" s="501" t="s">
        <v>115</v>
      </c>
    </row>
    <row r="403" spans="1:7" ht="40.5" hidden="1" customHeight="1">
      <c r="A403" s="996"/>
      <c r="B403" s="1090"/>
      <c r="C403" s="1004"/>
      <c r="D403" s="46" t="s">
        <v>150</v>
      </c>
      <c r="E403" s="1082"/>
      <c r="F403" s="1080"/>
      <c r="G403" s="346"/>
    </row>
    <row r="404" spans="1:7" ht="27.75" hidden="1" customHeight="1">
      <c r="A404" s="339" t="s">
        <v>12</v>
      </c>
      <c r="B404" s="5"/>
      <c r="C404" s="4"/>
      <c r="D404" s="71">
        <f>D358+D362+D366+D370+D376+D378+D380+D382+D384+D386+D388+D394+D398+D400+D402+D390+D392</f>
        <v>25000000</v>
      </c>
      <c r="E404" s="4"/>
      <c r="F404" s="4"/>
      <c r="G404" s="340"/>
    </row>
    <row r="405" spans="1:7" ht="85.5" hidden="1" customHeight="1">
      <c r="A405" s="382" t="s">
        <v>67</v>
      </c>
      <c r="B405" s="13" t="s">
        <v>80</v>
      </c>
      <c r="C405" s="1213">
        <v>3122</v>
      </c>
      <c r="D405" s="57">
        <f>1300000-1300000</f>
        <v>0</v>
      </c>
      <c r="E405" s="1081" t="s">
        <v>75</v>
      </c>
      <c r="F405" s="1027" t="s">
        <v>25</v>
      </c>
      <c r="G405" s="1519" t="s">
        <v>158</v>
      </c>
    </row>
    <row r="406" spans="1:7" ht="95.25" hidden="1" customHeight="1">
      <c r="A406" s="377"/>
      <c r="B406" s="33"/>
      <c r="C406" s="1214"/>
      <c r="D406" s="51" t="s">
        <v>160</v>
      </c>
      <c r="E406" s="1082"/>
      <c r="F406" s="1028"/>
      <c r="G406" s="1520"/>
    </row>
    <row r="407" spans="1:7" ht="88.5" hidden="1" customHeight="1">
      <c r="A407" s="378" t="s">
        <v>66</v>
      </c>
      <c r="B407" s="13" t="s">
        <v>82</v>
      </c>
      <c r="C407" s="35">
        <v>3122</v>
      </c>
      <c r="D407" s="57">
        <f>20650000-20650000</f>
        <v>0</v>
      </c>
      <c r="E407" s="1081" t="s">
        <v>11</v>
      </c>
      <c r="F407" s="523" t="s">
        <v>25</v>
      </c>
      <c r="G407" s="1219" t="s">
        <v>158</v>
      </c>
    </row>
    <row r="408" spans="1:7" ht="82.5" hidden="1" customHeight="1">
      <c r="A408" s="405"/>
      <c r="B408" s="17"/>
      <c r="C408" s="35"/>
      <c r="D408" s="1" t="s">
        <v>160</v>
      </c>
      <c r="E408" s="1082"/>
      <c r="F408" s="523"/>
      <c r="G408" s="1220"/>
    </row>
    <row r="409" spans="1:7" ht="65.25" hidden="1" customHeight="1">
      <c r="A409" s="382" t="s">
        <v>68</v>
      </c>
      <c r="B409" s="13" t="s">
        <v>76</v>
      </c>
      <c r="C409" s="1521">
        <v>3122</v>
      </c>
      <c r="D409" s="57">
        <f>2590000-150000-2440000</f>
        <v>0</v>
      </c>
      <c r="E409" s="1081" t="s">
        <v>11</v>
      </c>
      <c r="F409" s="1081" t="s">
        <v>25</v>
      </c>
      <c r="G409" s="1219" t="s">
        <v>270</v>
      </c>
    </row>
    <row r="410" spans="1:7" ht="27.75" hidden="1" customHeight="1">
      <c r="A410" s="377"/>
      <c r="B410" s="32"/>
      <c r="C410" s="1522"/>
      <c r="D410" s="51" t="s">
        <v>269</v>
      </c>
      <c r="E410" s="1082"/>
      <c r="F410" s="1082"/>
      <c r="G410" s="1220"/>
    </row>
    <row r="411" spans="1:7" ht="93.75" hidden="1" customHeight="1">
      <c r="A411" s="382" t="s">
        <v>69</v>
      </c>
      <c r="B411" s="13" t="s">
        <v>77</v>
      </c>
      <c r="C411" s="1521">
        <v>3122</v>
      </c>
      <c r="D411" s="57">
        <f>850000-850000</f>
        <v>0</v>
      </c>
      <c r="E411" s="1081" t="s">
        <v>75</v>
      </c>
      <c r="F411" s="1081" t="s">
        <v>25</v>
      </c>
      <c r="G411" s="1219" t="s">
        <v>161</v>
      </c>
    </row>
    <row r="412" spans="1:7" ht="81" hidden="1" customHeight="1">
      <c r="A412" s="377"/>
      <c r="B412" s="14"/>
      <c r="C412" s="1522"/>
      <c r="D412" s="51" t="s">
        <v>160</v>
      </c>
      <c r="E412" s="1082"/>
      <c r="F412" s="1082"/>
      <c r="G412" s="1220"/>
    </row>
    <row r="413" spans="1:7" ht="63.75" hidden="1" customHeight="1">
      <c r="A413" s="382" t="s">
        <v>71</v>
      </c>
      <c r="B413" s="13" t="s">
        <v>111</v>
      </c>
      <c r="C413" s="1521">
        <v>3122</v>
      </c>
      <c r="D413" s="57">
        <f>27000-27000</f>
        <v>0</v>
      </c>
      <c r="E413" s="1081" t="s">
        <v>81</v>
      </c>
      <c r="F413" s="1081" t="s">
        <v>25</v>
      </c>
      <c r="G413" s="1219" t="s">
        <v>272</v>
      </c>
    </row>
    <row r="414" spans="1:7" ht="27" hidden="1" customHeight="1">
      <c r="A414" s="377"/>
      <c r="B414" s="32"/>
      <c r="C414" s="1522"/>
      <c r="D414" s="51" t="s">
        <v>271</v>
      </c>
      <c r="E414" s="1082"/>
      <c r="F414" s="1082"/>
      <c r="G414" s="1220"/>
    </row>
    <row r="415" spans="1:7" ht="75" hidden="1" customHeight="1">
      <c r="A415" s="382" t="s">
        <v>70</v>
      </c>
      <c r="B415" s="13" t="s">
        <v>72</v>
      </c>
      <c r="C415" s="1521">
        <v>3122</v>
      </c>
      <c r="D415" s="57">
        <f>67500-67500</f>
        <v>0</v>
      </c>
      <c r="E415" s="1081" t="s">
        <v>81</v>
      </c>
      <c r="F415" s="1081" t="s">
        <v>25</v>
      </c>
      <c r="G415" s="1219" t="s">
        <v>272</v>
      </c>
    </row>
    <row r="416" spans="1:7" ht="26.25" hidden="1" customHeight="1">
      <c r="A416" s="388"/>
      <c r="B416" s="32"/>
      <c r="C416" s="1522"/>
      <c r="D416" s="51" t="s">
        <v>273</v>
      </c>
      <c r="E416" s="1082"/>
      <c r="F416" s="1082"/>
      <c r="G416" s="1220"/>
    </row>
    <row r="417" spans="1:7" ht="55.5" hidden="1" customHeight="1">
      <c r="A417" s="382" t="s">
        <v>73</v>
      </c>
      <c r="B417" s="13" t="s">
        <v>74</v>
      </c>
      <c r="C417" s="1521">
        <v>3122</v>
      </c>
      <c r="D417" s="57">
        <f>15500-15500</f>
        <v>0</v>
      </c>
      <c r="E417" s="1081" t="s">
        <v>168</v>
      </c>
      <c r="F417" s="1081" t="s">
        <v>116</v>
      </c>
      <c r="G417" s="1219" t="s">
        <v>272</v>
      </c>
    </row>
    <row r="418" spans="1:7" ht="30.75" hidden="1" customHeight="1">
      <c r="A418" s="388"/>
      <c r="B418" s="32"/>
      <c r="C418" s="1522"/>
      <c r="D418" s="51" t="s">
        <v>274</v>
      </c>
      <c r="E418" s="1082"/>
      <c r="F418" s="1082"/>
      <c r="G418" s="1220"/>
    </row>
    <row r="419" spans="1:7" ht="35.25" hidden="1" customHeight="1">
      <c r="A419" s="406" t="s">
        <v>57</v>
      </c>
      <c r="B419" s="31"/>
      <c r="C419" s="30"/>
      <c r="D419" s="26">
        <f>D405+D407+D409+D411+D413+D415+D417</f>
        <v>0</v>
      </c>
      <c r="E419" s="30"/>
      <c r="F419" s="30"/>
      <c r="G419" s="407"/>
    </row>
    <row r="420" spans="1:7" ht="60" hidden="1" customHeight="1">
      <c r="A420" s="1013" t="s">
        <v>574</v>
      </c>
      <c r="B420" s="1299" t="s">
        <v>575</v>
      </c>
      <c r="C420" s="1039">
        <v>3122</v>
      </c>
      <c r="D420" s="108">
        <v>6899700</v>
      </c>
      <c r="E420" s="1039" t="s">
        <v>576</v>
      </c>
      <c r="F420" s="1171" t="s">
        <v>578</v>
      </c>
      <c r="G420" s="1114" t="s">
        <v>612</v>
      </c>
    </row>
    <row r="421" spans="1:7" ht="140.25" hidden="1" customHeight="1">
      <c r="A421" s="1129"/>
      <c r="B421" s="1177"/>
      <c r="C421" s="1025"/>
      <c r="D421" s="127" t="s">
        <v>577</v>
      </c>
      <c r="E421" s="1025"/>
      <c r="F421" s="1172"/>
      <c r="G421" s="1115"/>
    </row>
    <row r="422" spans="1:7" ht="35.25" hidden="1" customHeight="1">
      <c r="A422" s="408" t="s">
        <v>586</v>
      </c>
      <c r="B422" s="94"/>
      <c r="C422" s="95"/>
      <c r="D422" s="96">
        <f>D420</f>
        <v>6899700</v>
      </c>
      <c r="E422" s="95"/>
      <c r="F422" s="95"/>
      <c r="G422" s="409"/>
    </row>
    <row r="423" spans="1:7" ht="50.25" hidden="1" customHeight="1">
      <c r="A423" s="1524" t="s">
        <v>624</v>
      </c>
      <c r="B423" s="1525"/>
      <c r="C423" s="1525"/>
      <c r="D423" s="1525"/>
      <c r="E423" s="1525"/>
      <c r="F423" s="1525"/>
      <c r="G423" s="1526"/>
    </row>
    <row r="424" spans="1:7" ht="27" customHeight="1">
      <c r="A424" s="1166"/>
      <c r="B424" s="410"/>
      <c r="C424" s="411"/>
      <c r="D424" s="1167"/>
      <c r="E424" s="1167"/>
      <c r="F424" s="1167"/>
      <c r="G424" s="1168"/>
    </row>
    <row r="425" spans="1:7" ht="25.5" customHeight="1">
      <c r="A425" s="1166"/>
      <c r="B425" s="410"/>
      <c r="C425" s="412"/>
      <c r="D425" s="1169"/>
      <c r="E425" s="1169"/>
      <c r="F425" s="1169"/>
      <c r="G425" s="1170"/>
    </row>
    <row r="426" spans="1:7" ht="15.75">
      <c r="A426" s="413"/>
      <c r="B426" s="414"/>
      <c r="C426" s="410"/>
      <c r="D426" s="414"/>
      <c r="E426" s="415"/>
      <c r="F426" s="415"/>
      <c r="G426" s="416"/>
    </row>
    <row r="427" spans="1:7" ht="30" hidden="1" customHeight="1">
      <c r="A427" s="1166"/>
      <c r="B427" s="410"/>
      <c r="C427" s="411"/>
      <c r="D427" s="1167"/>
      <c r="E427" s="1167"/>
      <c r="F427" s="1167"/>
      <c r="G427" s="1168"/>
    </row>
    <row r="428" spans="1:7" ht="12.75" hidden="1" customHeight="1">
      <c r="A428" s="1166"/>
      <c r="B428" s="410"/>
      <c r="C428" s="412"/>
      <c r="D428" s="1169"/>
      <c r="E428" s="1169"/>
      <c r="F428" s="1169"/>
      <c r="G428" s="1170"/>
    </row>
    <row r="429" spans="1:7" ht="12.75" hidden="1" customHeight="1">
      <c r="A429" s="531"/>
      <c r="B429" s="410"/>
      <c r="C429" s="412"/>
      <c r="D429" s="532"/>
      <c r="E429" s="532"/>
      <c r="F429" s="532"/>
      <c r="G429" s="533"/>
    </row>
    <row r="430" spans="1:7" ht="21.75" hidden="1" customHeight="1">
      <c r="A430" s="1166"/>
      <c r="B430" s="410"/>
      <c r="C430" s="411"/>
      <c r="D430" s="1167"/>
      <c r="E430" s="1167"/>
      <c r="F430" s="1167"/>
      <c r="G430" s="1168"/>
    </row>
    <row r="431" spans="1:7" ht="12.75" customHeight="1">
      <c r="A431" s="1166"/>
      <c r="B431" s="410"/>
      <c r="C431" s="412"/>
      <c r="D431" s="1169"/>
      <c r="E431" s="1169"/>
      <c r="F431" s="1169"/>
      <c r="G431" s="1170"/>
    </row>
    <row r="432" spans="1:7" ht="12.75" customHeight="1" thickBot="1">
      <c r="A432" s="420"/>
      <c r="B432" s="421"/>
      <c r="C432" s="422"/>
      <c r="D432" s="423"/>
      <c r="E432" s="423"/>
      <c r="F432" s="423"/>
      <c r="G432" s="424"/>
    </row>
    <row r="433" spans="4:4">
      <c r="D433" s="431"/>
    </row>
  </sheetData>
  <mergeCells count="654">
    <mergeCell ref="A430:A431"/>
    <mergeCell ref="D430:G430"/>
    <mergeCell ref="D431:G431"/>
    <mergeCell ref="F1:G1"/>
    <mergeCell ref="B222:B223"/>
    <mergeCell ref="A423:G423"/>
    <mergeCell ref="A424:A425"/>
    <mergeCell ref="D424:G424"/>
    <mergeCell ref="D425:G425"/>
    <mergeCell ref="A427:A428"/>
    <mergeCell ref="D427:G427"/>
    <mergeCell ref="D428:G428"/>
    <mergeCell ref="A420:A421"/>
    <mergeCell ref="B420:B421"/>
    <mergeCell ref="C420:C421"/>
    <mergeCell ref="E420:E421"/>
    <mergeCell ref="F420:F421"/>
    <mergeCell ref="G420:G421"/>
    <mergeCell ref="C415:C416"/>
    <mergeCell ref="E415:E416"/>
    <mergeCell ref="F415:F416"/>
    <mergeCell ref="G415:G416"/>
    <mergeCell ref="C417:C418"/>
    <mergeCell ref="E417:E418"/>
    <mergeCell ref="F417:F418"/>
    <mergeCell ref="G417:G418"/>
    <mergeCell ref="C411:C412"/>
    <mergeCell ref="E411:E412"/>
    <mergeCell ref="F411:F412"/>
    <mergeCell ref="G411:G412"/>
    <mergeCell ref="C413:C414"/>
    <mergeCell ref="E413:E414"/>
    <mergeCell ref="F413:F414"/>
    <mergeCell ref="G413:G414"/>
    <mergeCell ref="G405:G406"/>
    <mergeCell ref="E407:E408"/>
    <mergeCell ref="G407:G408"/>
    <mergeCell ref="C409:C410"/>
    <mergeCell ref="E409:E410"/>
    <mergeCell ref="F409:F410"/>
    <mergeCell ref="G409:G410"/>
    <mergeCell ref="A402:A403"/>
    <mergeCell ref="B402:B403"/>
    <mergeCell ref="C402:C403"/>
    <mergeCell ref="E402:E403"/>
    <mergeCell ref="F402:F403"/>
    <mergeCell ref="C405:C406"/>
    <mergeCell ref="E405:E406"/>
    <mergeCell ref="F405:F406"/>
    <mergeCell ref="A398:A399"/>
    <mergeCell ref="C398:C399"/>
    <mergeCell ref="E398:E399"/>
    <mergeCell ref="F398:F399"/>
    <mergeCell ref="A400:A401"/>
    <mergeCell ref="B400:B401"/>
    <mergeCell ref="C400:C401"/>
    <mergeCell ref="E400:E401"/>
    <mergeCell ref="F400:F401"/>
    <mergeCell ref="E392:E393"/>
    <mergeCell ref="G392:G393"/>
    <mergeCell ref="G394:G395"/>
    <mergeCell ref="A396:A397"/>
    <mergeCell ref="C396:C397"/>
    <mergeCell ref="E396:E397"/>
    <mergeCell ref="F396:F397"/>
    <mergeCell ref="G396:G397"/>
    <mergeCell ref="B388:B389"/>
    <mergeCell ref="E388:E389"/>
    <mergeCell ref="G388:G389"/>
    <mergeCell ref="E390:E391"/>
    <mergeCell ref="F390:F391"/>
    <mergeCell ref="G390:G391"/>
    <mergeCell ref="A386:A387"/>
    <mergeCell ref="B386:B387"/>
    <mergeCell ref="C386:C387"/>
    <mergeCell ref="E386:E387"/>
    <mergeCell ref="F386:F387"/>
    <mergeCell ref="G386:G387"/>
    <mergeCell ref="B380:B381"/>
    <mergeCell ref="A382:A383"/>
    <mergeCell ref="B382:B383"/>
    <mergeCell ref="G382:G383"/>
    <mergeCell ref="A384:A385"/>
    <mergeCell ref="C384:C385"/>
    <mergeCell ref="E384:E385"/>
    <mergeCell ref="B374:B375"/>
    <mergeCell ref="G374:G375"/>
    <mergeCell ref="B376:B377"/>
    <mergeCell ref="G376:G377"/>
    <mergeCell ref="B378:B379"/>
    <mergeCell ref="G378:G379"/>
    <mergeCell ref="G356:G367"/>
    <mergeCell ref="G368:G369"/>
    <mergeCell ref="B370:B371"/>
    <mergeCell ref="F370:F371"/>
    <mergeCell ref="G370:G371"/>
    <mergeCell ref="B372:B373"/>
    <mergeCell ref="C372:C373"/>
    <mergeCell ref="E372:E373"/>
    <mergeCell ref="F372:F373"/>
    <mergeCell ref="G372:G373"/>
    <mergeCell ref="E351:E352"/>
    <mergeCell ref="F351:F352"/>
    <mergeCell ref="G351:G352"/>
    <mergeCell ref="A354:A355"/>
    <mergeCell ref="B354:B369"/>
    <mergeCell ref="C354:C369"/>
    <mergeCell ref="E354:E369"/>
    <mergeCell ref="F354:F369"/>
    <mergeCell ref="G354:G355"/>
    <mergeCell ref="A346:A347"/>
    <mergeCell ref="C346:C347"/>
    <mergeCell ref="E346:E347"/>
    <mergeCell ref="F346:F347"/>
    <mergeCell ref="A348:A349"/>
    <mergeCell ref="C348:C349"/>
    <mergeCell ref="E348:E349"/>
    <mergeCell ref="F348:F349"/>
    <mergeCell ref="A344:A345"/>
    <mergeCell ref="B344:B345"/>
    <mergeCell ref="C344:C345"/>
    <mergeCell ref="E344:E345"/>
    <mergeCell ref="F344:F345"/>
    <mergeCell ref="G344:G345"/>
    <mergeCell ref="A342:A343"/>
    <mergeCell ref="B342:B343"/>
    <mergeCell ref="C342:C343"/>
    <mergeCell ref="E342:E343"/>
    <mergeCell ref="F342:F343"/>
    <mergeCell ref="G342:G343"/>
    <mergeCell ref="E338:E339"/>
    <mergeCell ref="G338:G339"/>
    <mergeCell ref="A340:A341"/>
    <mergeCell ref="B340:B341"/>
    <mergeCell ref="E340:E341"/>
    <mergeCell ref="G340:G341"/>
    <mergeCell ref="A334:A335"/>
    <mergeCell ref="E334:E335"/>
    <mergeCell ref="G334:G335"/>
    <mergeCell ref="A336:A337"/>
    <mergeCell ref="B336:B337"/>
    <mergeCell ref="E336:E337"/>
    <mergeCell ref="G336:G337"/>
    <mergeCell ref="A332:A333"/>
    <mergeCell ref="B332:B333"/>
    <mergeCell ref="C332:C333"/>
    <mergeCell ref="E332:E333"/>
    <mergeCell ref="F332:F333"/>
    <mergeCell ref="G332:G333"/>
    <mergeCell ref="E326:E327"/>
    <mergeCell ref="G326:G327"/>
    <mergeCell ref="E328:E329"/>
    <mergeCell ref="G328:G329"/>
    <mergeCell ref="E330:E331"/>
    <mergeCell ref="G330:G331"/>
    <mergeCell ref="A324:A325"/>
    <mergeCell ref="B324:B325"/>
    <mergeCell ref="C324:C325"/>
    <mergeCell ref="E324:E325"/>
    <mergeCell ref="F324:F325"/>
    <mergeCell ref="G324:G325"/>
    <mergeCell ref="A322:A323"/>
    <mergeCell ref="B322:B323"/>
    <mergeCell ref="C322:C323"/>
    <mergeCell ref="E322:E323"/>
    <mergeCell ref="F322:F323"/>
    <mergeCell ref="G322:G323"/>
    <mergeCell ref="E316:F317"/>
    <mergeCell ref="G316:G317"/>
    <mergeCell ref="E318:E319"/>
    <mergeCell ref="G318:G319"/>
    <mergeCell ref="E320:E321"/>
    <mergeCell ref="G320:G321"/>
    <mergeCell ref="A314:A315"/>
    <mergeCell ref="B314:B315"/>
    <mergeCell ref="C314:C315"/>
    <mergeCell ref="E314:E315"/>
    <mergeCell ref="F314:F315"/>
    <mergeCell ref="G314:G315"/>
    <mergeCell ref="G310:G311"/>
    <mergeCell ref="A312:A313"/>
    <mergeCell ref="B312:B313"/>
    <mergeCell ref="C312:C313"/>
    <mergeCell ref="E312:E313"/>
    <mergeCell ref="F312:F313"/>
    <mergeCell ref="G312:G313"/>
    <mergeCell ref="A308:A309"/>
    <mergeCell ref="C308:C309"/>
    <mergeCell ref="E308:E309"/>
    <mergeCell ref="F308:F309"/>
    <mergeCell ref="G308:G309"/>
    <mergeCell ref="A310:A311"/>
    <mergeCell ref="B310:B311"/>
    <mergeCell ref="C310:C311"/>
    <mergeCell ref="E310:E311"/>
    <mergeCell ref="F310:F311"/>
    <mergeCell ref="A306:A307"/>
    <mergeCell ref="B306:B307"/>
    <mergeCell ref="C306:C307"/>
    <mergeCell ref="E306:E307"/>
    <mergeCell ref="F306:F307"/>
    <mergeCell ref="G306:G307"/>
    <mergeCell ref="A302:A303"/>
    <mergeCell ref="F302:F303"/>
    <mergeCell ref="G302:G303"/>
    <mergeCell ref="A304:A305"/>
    <mergeCell ref="B304:B305"/>
    <mergeCell ref="C304:C305"/>
    <mergeCell ref="E304:E305"/>
    <mergeCell ref="F304:F305"/>
    <mergeCell ref="G304:G305"/>
    <mergeCell ref="F298:F299"/>
    <mergeCell ref="G298:G299"/>
    <mergeCell ref="A300:A301"/>
    <mergeCell ref="B300:B301"/>
    <mergeCell ref="E300:E301"/>
    <mergeCell ref="F300:F301"/>
    <mergeCell ref="G300:G301"/>
    <mergeCell ref="G286:G287"/>
    <mergeCell ref="G294:G295"/>
    <mergeCell ref="A296:A297"/>
    <mergeCell ref="B296:B297"/>
    <mergeCell ref="C296:C297"/>
    <mergeCell ref="E296:E297"/>
    <mergeCell ref="F296:F297"/>
    <mergeCell ref="G296:G297"/>
    <mergeCell ref="A284:A285"/>
    <mergeCell ref="B284:B285"/>
    <mergeCell ref="E284:E285"/>
    <mergeCell ref="F284:F285"/>
    <mergeCell ref="G284:G285"/>
    <mergeCell ref="A286:A287"/>
    <mergeCell ref="B286:B287"/>
    <mergeCell ref="C286:C287"/>
    <mergeCell ref="E286:E287"/>
    <mergeCell ref="F286:F287"/>
    <mergeCell ref="E276:E277"/>
    <mergeCell ref="G276:G277"/>
    <mergeCell ref="E278:E279"/>
    <mergeCell ref="G278:G279"/>
    <mergeCell ref="G280:G281"/>
    <mergeCell ref="A282:A283"/>
    <mergeCell ref="B282:B283"/>
    <mergeCell ref="E282:E283"/>
    <mergeCell ref="F282:F283"/>
    <mergeCell ref="G282:G283"/>
    <mergeCell ref="G272:G273"/>
    <mergeCell ref="A274:A275"/>
    <mergeCell ref="B274:B275"/>
    <mergeCell ref="C274:C275"/>
    <mergeCell ref="E274:E275"/>
    <mergeCell ref="F274:F275"/>
    <mergeCell ref="G274:G275"/>
    <mergeCell ref="B270:B271"/>
    <mergeCell ref="C270:C271"/>
    <mergeCell ref="E270:E271"/>
    <mergeCell ref="F270:F271"/>
    <mergeCell ref="G270:G271"/>
    <mergeCell ref="A272:A273"/>
    <mergeCell ref="B272:B273"/>
    <mergeCell ref="C272:C273"/>
    <mergeCell ref="E272:E273"/>
    <mergeCell ref="F272:F273"/>
    <mergeCell ref="A268:A269"/>
    <mergeCell ref="B268:B269"/>
    <mergeCell ref="C268:C269"/>
    <mergeCell ref="E268:E269"/>
    <mergeCell ref="F268:F269"/>
    <mergeCell ref="G268:G269"/>
    <mergeCell ref="E262:E263"/>
    <mergeCell ref="G262:G263"/>
    <mergeCell ref="E264:E265"/>
    <mergeCell ref="G264:G265"/>
    <mergeCell ref="A266:A267"/>
    <mergeCell ref="E266:E267"/>
    <mergeCell ref="F266:F267"/>
    <mergeCell ref="G266:G267"/>
    <mergeCell ref="F256:F257"/>
    <mergeCell ref="G256:G257"/>
    <mergeCell ref="A258:A259"/>
    <mergeCell ref="F258:F259"/>
    <mergeCell ref="G258:G259"/>
    <mergeCell ref="G260:G261"/>
    <mergeCell ref="A252:A253"/>
    <mergeCell ref="E252:E253"/>
    <mergeCell ref="G252:G253"/>
    <mergeCell ref="A254:A255"/>
    <mergeCell ref="C254:C255"/>
    <mergeCell ref="E254:E255"/>
    <mergeCell ref="F254:F255"/>
    <mergeCell ref="G254:G255"/>
    <mergeCell ref="A248:A249"/>
    <mergeCell ref="E248:E249"/>
    <mergeCell ref="F248:F249"/>
    <mergeCell ref="G248:G249"/>
    <mergeCell ref="A250:A251"/>
    <mergeCell ref="E250:E251"/>
    <mergeCell ref="F250:F251"/>
    <mergeCell ref="G250:G251"/>
    <mergeCell ref="A244:A245"/>
    <mergeCell ref="B244:B245"/>
    <mergeCell ref="E244:E245"/>
    <mergeCell ref="G244:G245"/>
    <mergeCell ref="A246:A247"/>
    <mergeCell ref="E246:E247"/>
    <mergeCell ref="F246:F247"/>
    <mergeCell ref="G246:G247"/>
    <mergeCell ref="A240:A241"/>
    <mergeCell ref="B240:B241"/>
    <mergeCell ref="E240:E241"/>
    <mergeCell ref="F240:F241"/>
    <mergeCell ref="G240:G241"/>
    <mergeCell ref="A242:A243"/>
    <mergeCell ref="B242:B243"/>
    <mergeCell ref="E242:E243"/>
    <mergeCell ref="G242:G243"/>
    <mergeCell ref="A238:A239"/>
    <mergeCell ref="B238:B239"/>
    <mergeCell ref="C238:C239"/>
    <mergeCell ref="E238:E239"/>
    <mergeCell ref="F238:F239"/>
    <mergeCell ref="G238:G239"/>
    <mergeCell ref="F234:F235"/>
    <mergeCell ref="G234:G235"/>
    <mergeCell ref="A236:A237"/>
    <mergeCell ref="B236:B237"/>
    <mergeCell ref="C236:C237"/>
    <mergeCell ref="E236:E237"/>
    <mergeCell ref="F236:F237"/>
    <mergeCell ref="G236:G237"/>
    <mergeCell ref="A230:A231"/>
    <mergeCell ref="E230:E231"/>
    <mergeCell ref="A232:A233"/>
    <mergeCell ref="E232:E233"/>
    <mergeCell ref="A234:A235"/>
    <mergeCell ref="B234:B235"/>
    <mergeCell ref="C234:C235"/>
    <mergeCell ref="E234:E235"/>
    <mergeCell ref="G222:G223"/>
    <mergeCell ref="C224:C225"/>
    <mergeCell ref="E224:E225"/>
    <mergeCell ref="F224:F225"/>
    <mergeCell ref="G226:G227"/>
    <mergeCell ref="C228:C229"/>
    <mergeCell ref="E228:E229"/>
    <mergeCell ref="F228:F229"/>
    <mergeCell ref="A220:A221"/>
    <mergeCell ref="C220:C221"/>
    <mergeCell ref="E220:E221"/>
    <mergeCell ref="F220:F221"/>
    <mergeCell ref="A222:A223"/>
    <mergeCell ref="E222:E223"/>
    <mergeCell ref="A216:A217"/>
    <mergeCell ref="B216:B217"/>
    <mergeCell ref="E216:E217"/>
    <mergeCell ref="A218:A219"/>
    <mergeCell ref="B218:B219"/>
    <mergeCell ref="E218:E219"/>
    <mergeCell ref="A212:A213"/>
    <mergeCell ref="B212:B213"/>
    <mergeCell ref="E212:E213"/>
    <mergeCell ref="A214:A215"/>
    <mergeCell ref="B214:B215"/>
    <mergeCell ref="E214:E215"/>
    <mergeCell ref="A208:A209"/>
    <mergeCell ref="E208:E209"/>
    <mergeCell ref="G208:G209"/>
    <mergeCell ref="A210:A211"/>
    <mergeCell ref="E210:E211"/>
    <mergeCell ref="G210:G211"/>
    <mergeCell ref="E204:E205"/>
    <mergeCell ref="F204:F205"/>
    <mergeCell ref="G204:G205"/>
    <mergeCell ref="B206:B207"/>
    <mergeCell ref="E206:E207"/>
    <mergeCell ref="G206:G207"/>
    <mergeCell ref="G200:G201"/>
    <mergeCell ref="A202:A203"/>
    <mergeCell ref="C202:C203"/>
    <mergeCell ref="E202:E203"/>
    <mergeCell ref="F202:F203"/>
    <mergeCell ref="G202:G203"/>
    <mergeCell ref="A194:A195"/>
    <mergeCell ref="C198:C199"/>
    <mergeCell ref="E198:E199"/>
    <mergeCell ref="F198:F199"/>
    <mergeCell ref="G198:G199"/>
    <mergeCell ref="A200:A201"/>
    <mergeCell ref="B200:B201"/>
    <mergeCell ref="C200:C201"/>
    <mergeCell ref="E200:E201"/>
    <mergeCell ref="F200:F201"/>
    <mergeCell ref="E189:E190"/>
    <mergeCell ref="F189:F190"/>
    <mergeCell ref="G189:G190"/>
    <mergeCell ref="A191:A192"/>
    <mergeCell ref="B191:B192"/>
    <mergeCell ref="C191:C192"/>
    <mergeCell ref="E191:E192"/>
    <mergeCell ref="F191:F192"/>
    <mergeCell ref="E183:E184"/>
    <mergeCell ref="G183:G184"/>
    <mergeCell ref="E185:E186"/>
    <mergeCell ref="G185:G186"/>
    <mergeCell ref="E187:E188"/>
    <mergeCell ref="G187:G188"/>
    <mergeCell ref="E175:E176"/>
    <mergeCell ref="G175:G176"/>
    <mergeCell ref="G177:G178"/>
    <mergeCell ref="G179:G180"/>
    <mergeCell ref="E181:E182"/>
    <mergeCell ref="G181:G182"/>
    <mergeCell ref="A173:A174"/>
    <mergeCell ref="B173:B174"/>
    <mergeCell ref="C173:C174"/>
    <mergeCell ref="E173:E174"/>
    <mergeCell ref="F173:F174"/>
    <mergeCell ref="G173:G174"/>
    <mergeCell ref="A171:A172"/>
    <mergeCell ref="B171:B172"/>
    <mergeCell ref="C171:C172"/>
    <mergeCell ref="E171:E172"/>
    <mergeCell ref="F171:F172"/>
    <mergeCell ref="G171:G172"/>
    <mergeCell ref="G165:G166"/>
    <mergeCell ref="A167:A168"/>
    <mergeCell ref="B167:B168"/>
    <mergeCell ref="E167:E168"/>
    <mergeCell ref="G167:G168"/>
    <mergeCell ref="E169:E170"/>
    <mergeCell ref="G169:G170"/>
    <mergeCell ref="E161:E162"/>
    <mergeCell ref="F161:F162"/>
    <mergeCell ref="G161:G162"/>
    <mergeCell ref="E163:E164"/>
    <mergeCell ref="G163:G164"/>
    <mergeCell ref="A165:A166"/>
    <mergeCell ref="B165:B166"/>
    <mergeCell ref="C165:C166"/>
    <mergeCell ref="E165:E166"/>
    <mergeCell ref="F165:F166"/>
    <mergeCell ref="A155:A156"/>
    <mergeCell ref="E155:E156"/>
    <mergeCell ref="G155:G156"/>
    <mergeCell ref="A157:A158"/>
    <mergeCell ref="G157:G158"/>
    <mergeCell ref="A159:A160"/>
    <mergeCell ref="G159:G160"/>
    <mergeCell ref="E149:E150"/>
    <mergeCell ref="G149:G150"/>
    <mergeCell ref="E151:E152"/>
    <mergeCell ref="G151:G152"/>
    <mergeCell ref="A153:A154"/>
    <mergeCell ref="B153:B154"/>
    <mergeCell ref="E153:E154"/>
    <mergeCell ref="G153:G154"/>
    <mergeCell ref="E143:E144"/>
    <mergeCell ref="F143:F144"/>
    <mergeCell ref="G143:G144"/>
    <mergeCell ref="E145:E146"/>
    <mergeCell ref="F145:F146"/>
    <mergeCell ref="E147:E148"/>
    <mergeCell ref="G147:G148"/>
    <mergeCell ref="E139:E140"/>
    <mergeCell ref="F139:F140"/>
    <mergeCell ref="G139:G140"/>
    <mergeCell ref="E141:E142"/>
    <mergeCell ref="F141:F142"/>
    <mergeCell ref="G141:G142"/>
    <mergeCell ref="E135:E136"/>
    <mergeCell ref="F135:F136"/>
    <mergeCell ref="G135:G136"/>
    <mergeCell ref="A137:A138"/>
    <mergeCell ref="E137:E138"/>
    <mergeCell ref="F137:F138"/>
    <mergeCell ref="G137:G138"/>
    <mergeCell ref="A133:A134"/>
    <mergeCell ref="B133:B134"/>
    <mergeCell ref="C133:C134"/>
    <mergeCell ref="E133:E134"/>
    <mergeCell ref="F133:F134"/>
    <mergeCell ref="G133:G134"/>
    <mergeCell ref="A131:A132"/>
    <mergeCell ref="B131:B132"/>
    <mergeCell ref="C131:C132"/>
    <mergeCell ref="E131:E132"/>
    <mergeCell ref="F131:F132"/>
    <mergeCell ref="G131:G132"/>
    <mergeCell ref="A127:A128"/>
    <mergeCell ref="E127:E128"/>
    <mergeCell ref="F127:F128"/>
    <mergeCell ref="G127:G128"/>
    <mergeCell ref="E129:F130"/>
    <mergeCell ref="G129:G130"/>
    <mergeCell ref="G121:G122"/>
    <mergeCell ref="A123:A124"/>
    <mergeCell ref="E123:E124"/>
    <mergeCell ref="F123:F124"/>
    <mergeCell ref="G123:G124"/>
    <mergeCell ref="A125:A126"/>
    <mergeCell ref="C125:C126"/>
    <mergeCell ref="E125:E126"/>
    <mergeCell ref="F125:F126"/>
    <mergeCell ref="G125:G126"/>
    <mergeCell ref="E119:E120"/>
    <mergeCell ref="A121:A122"/>
    <mergeCell ref="B121:B122"/>
    <mergeCell ref="C121:C122"/>
    <mergeCell ref="E121:E122"/>
    <mergeCell ref="F121:F122"/>
    <mergeCell ref="A113:A114"/>
    <mergeCell ref="C113:C114"/>
    <mergeCell ref="E113:E114"/>
    <mergeCell ref="F113:F114"/>
    <mergeCell ref="E115:E116"/>
    <mergeCell ref="E117:E118"/>
    <mergeCell ref="A109:A110"/>
    <mergeCell ref="C109:C110"/>
    <mergeCell ref="E109:E110"/>
    <mergeCell ref="A111:A112"/>
    <mergeCell ref="E111:E112"/>
    <mergeCell ref="G111:G112"/>
    <mergeCell ref="A103:A104"/>
    <mergeCell ref="C103:C104"/>
    <mergeCell ref="E103:E104"/>
    <mergeCell ref="E105:E106"/>
    <mergeCell ref="E107:E108"/>
    <mergeCell ref="F107:F108"/>
    <mergeCell ref="E97:E98"/>
    <mergeCell ref="G97:G98"/>
    <mergeCell ref="A99:A100"/>
    <mergeCell ref="C99:C100"/>
    <mergeCell ref="E99:E100"/>
    <mergeCell ref="A101:A102"/>
    <mergeCell ref="C101:C102"/>
    <mergeCell ref="E101:E102"/>
    <mergeCell ref="E93:E94"/>
    <mergeCell ref="F93:F94"/>
    <mergeCell ref="C95:C96"/>
    <mergeCell ref="E95:E96"/>
    <mergeCell ref="F95:F96"/>
    <mergeCell ref="G95:G96"/>
    <mergeCell ref="E85:E86"/>
    <mergeCell ref="E87:E88"/>
    <mergeCell ref="E89:E90"/>
    <mergeCell ref="G89:G90"/>
    <mergeCell ref="A91:A92"/>
    <mergeCell ref="C91:C92"/>
    <mergeCell ref="E91:E92"/>
    <mergeCell ref="F91:F92"/>
    <mergeCell ref="G91:G92"/>
    <mergeCell ref="E73:E74"/>
    <mergeCell ref="E75:E76"/>
    <mergeCell ref="E77:E78"/>
    <mergeCell ref="E79:E80"/>
    <mergeCell ref="E81:E82"/>
    <mergeCell ref="E83:E84"/>
    <mergeCell ref="E69:E70"/>
    <mergeCell ref="F69:F70"/>
    <mergeCell ref="G69:G70"/>
    <mergeCell ref="A71:A72"/>
    <mergeCell ref="E71:E72"/>
    <mergeCell ref="F71:F72"/>
    <mergeCell ref="G71:G72"/>
    <mergeCell ref="A65:A66"/>
    <mergeCell ref="C65:C66"/>
    <mergeCell ref="E65:E66"/>
    <mergeCell ref="F65:F66"/>
    <mergeCell ref="G65:G66"/>
    <mergeCell ref="A67:A68"/>
    <mergeCell ref="C67:C68"/>
    <mergeCell ref="E67:E68"/>
    <mergeCell ref="F67:F68"/>
    <mergeCell ref="G67:G68"/>
    <mergeCell ref="A62:A63"/>
    <mergeCell ref="B62:B63"/>
    <mergeCell ref="E62:E63"/>
    <mergeCell ref="F62:F63"/>
    <mergeCell ref="G62:G63"/>
    <mergeCell ref="A57:A58"/>
    <mergeCell ref="C57:C58"/>
    <mergeCell ref="E57:E58"/>
    <mergeCell ref="F57:F58"/>
    <mergeCell ref="G57:G58"/>
    <mergeCell ref="A60:A61"/>
    <mergeCell ref="B60:B61"/>
    <mergeCell ref="C60:C61"/>
    <mergeCell ref="E60:E61"/>
    <mergeCell ref="F60:F61"/>
    <mergeCell ref="A54:A55"/>
    <mergeCell ref="E54:E55"/>
    <mergeCell ref="A48:A49"/>
    <mergeCell ref="B48:B55"/>
    <mergeCell ref="E48:E49"/>
    <mergeCell ref="A50:A51"/>
    <mergeCell ref="C50:C51"/>
    <mergeCell ref="E50:E51"/>
    <mergeCell ref="G60:G61"/>
    <mergeCell ref="A40:A41"/>
    <mergeCell ref="B40:B47"/>
    <mergeCell ref="E40:E47"/>
    <mergeCell ref="A42:A43"/>
    <mergeCell ref="A44:A45"/>
    <mergeCell ref="A46:A47"/>
    <mergeCell ref="F50:F51"/>
    <mergeCell ref="G50:G51"/>
    <mergeCell ref="A52:A53"/>
    <mergeCell ref="E52:E53"/>
    <mergeCell ref="A29:A30"/>
    <mergeCell ref="C29:C30"/>
    <mergeCell ref="E29:E30"/>
    <mergeCell ref="F29:F30"/>
    <mergeCell ref="G29:G30"/>
    <mergeCell ref="A32:A33"/>
    <mergeCell ref="B32:B37"/>
    <mergeCell ref="C32:C37"/>
    <mergeCell ref="E32:E39"/>
    <mergeCell ref="F32:F39"/>
    <mergeCell ref="G32:G39"/>
    <mergeCell ref="A34:A35"/>
    <mergeCell ref="A36:A37"/>
    <mergeCell ref="A38:A39"/>
    <mergeCell ref="G25:G26"/>
    <mergeCell ref="A27:A28"/>
    <mergeCell ref="C27:C28"/>
    <mergeCell ref="E27:E28"/>
    <mergeCell ref="F27:F28"/>
    <mergeCell ref="G27:G28"/>
    <mergeCell ref="A23:A24"/>
    <mergeCell ref="C23:C24"/>
    <mergeCell ref="E23:E24"/>
    <mergeCell ref="F23:F24"/>
    <mergeCell ref="G23:G24"/>
    <mergeCell ref="A25:A26"/>
    <mergeCell ref="B25:B26"/>
    <mergeCell ref="C25:C26"/>
    <mergeCell ref="E25:E26"/>
    <mergeCell ref="F25:F26"/>
    <mergeCell ref="A14:A15"/>
    <mergeCell ref="A16:A17"/>
    <mergeCell ref="E16:E21"/>
    <mergeCell ref="F16:F21"/>
    <mergeCell ref="A18:A19"/>
    <mergeCell ref="A20:A21"/>
    <mergeCell ref="A3:G3"/>
    <mergeCell ref="A4:F4"/>
    <mergeCell ref="A5:G5"/>
    <mergeCell ref="B6:E6"/>
    <mergeCell ref="A7:G7"/>
    <mergeCell ref="A10:A11"/>
    <mergeCell ref="E10:E15"/>
    <mergeCell ref="F10:F15"/>
    <mergeCell ref="G10:G15"/>
    <mergeCell ref="A12:A13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5"/>
  <sheetViews>
    <sheetView view="pageBreakPreview" topLeftCell="A107" zoomScale="90" zoomScaleNormal="100" zoomScaleSheetLayoutView="90" workbookViewId="0">
      <selection activeCell="C62" sqref="A62:XFD64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9.140625" customWidth="1"/>
    <col min="8" max="13" width="0" hidden="1" customWidth="1"/>
  </cols>
  <sheetData>
    <row r="1" spans="1:7" ht="15.75">
      <c r="F1" s="1523" t="s">
        <v>628</v>
      </c>
      <c r="G1" s="1523"/>
    </row>
    <row r="2" spans="1:7" ht="15.75" thickBot="1">
      <c r="F2" s="544"/>
      <c r="G2" s="544"/>
    </row>
    <row r="3" spans="1:7" ht="20.25">
      <c r="A3" s="1263" t="s">
        <v>776</v>
      </c>
      <c r="B3" s="1264"/>
      <c r="C3" s="1264"/>
      <c r="D3" s="1264"/>
      <c r="E3" s="1264"/>
      <c r="F3" s="1264"/>
      <c r="G3" s="1265"/>
    </row>
    <row r="4" spans="1:7" ht="21" thickBot="1">
      <c r="A4" s="1266" t="s">
        <v>490</v>
      </c>
      <c r="B4" s="1267"/>
      <c r="C4" s="1267"/>
      <c r="D4" s="1267"/>
      <c r="E4" s="1267"/>
      <c r="F4" s="1267"/>
      <c r="G4" s="432"/>
    </row>
    <row r="5" spans="1:7" ht="18.75" hidden="1">
      <c r="A5" s="1268" t="s">
        <v>405</v>
      </c>
      <c r="B5" s="1269"/>
      <c r="C5" s="1269"/>
      <c r="D5" s="1269"/>
      <c r="E5" s="1269"/>
      <c r="F5" s="1269"/>
      <c r="G5" s="1270"/>
    </row>
    <row r="6" spans="1:7" ht="18.75" hidden="1">
      <c r="A6" s="334"/>
      <c r="B6" s="1269" t="s">
        <v>0</v>
      </c>
      <c r="C6" s="1269"/>
      <c r="D6" s="1269"/>
      <c r="E6" s="1269"/>
      <c r="F6" s="335"/>
      <c r="G6" s="336"/>
    </row>
    <row r="7" spans="1:7" ht="15.75" hidden="1" thickBot="1">
      <c r="A7" s="1271" t="s">
        <v>406</v>
      </c>
      <c r="B7" s="1272"/>
      <c r="C7" s="1272"/>
      <c r="D7" s="1272"/>
      <c r="E7" s="1272"/>
      <c r="F7" s="1272"/>
      <c r="G7" s="1273"/>
    </row>
    <row r="8" spans="1:7" ht="66" customHeight="1" thickBot="1">
      <c r="A8" s="427" t="s">
        <v>1</v>
      </c>
      <c r="B8" s="428" t="s">
        <v>513</v>
      </c>
      <c r="C8" s="428" t="s">
        <v>15</v>
      </c>
      <c r="D8" s="428" t="s">
        <v>2</v>
      </c>
      <c r="E8" s="428" t="s">
        <v>3</v>
      </c>
      <c r="F8" s="428" t="s">
        <v>4</v>
      </c>
      <c r="G8" s="429" t="s">
        <v>5</v>
      </c>
    </row>
    <row r="9" spans="1:7" ht="19.5" customHeight="1" thickBot="1">
      <c r="A9" s="215">
        <v>1</v>
      </c>
      <c r="B9" s="216">
        <v>2</v>
      </c>
      <c r="C9" s="216">
        <v>3</v>
      </c>
      <c r="D9" s="217">
        <v>4</v>
      </c>
      <c r="E9" s="216">
        <v>5</v>
      </c>
      <c r="F9" s="218">
        <v>6</v>
      </c>
      <c r="G9" s="217">
        <v>7</v>
      </c>
    </row>
    <row r="10" spans="1:7" ht="51.75" hidden="1" customHeight="1">
      <c r="A10" s="1250" t="s">
        <v>569</v>
      </c>
      <c r="B10" s="48" t="s">
        <v>465</v>
      </c>
      <c r="C10" s="497">
        <v>2271</v>
      </c>
      <c r="D10" s="227">
        <f>4165028+2000000</f>
        <v>6165028</v>
      </c>
      <c r="E10" s="1065" t="s">
        <v>177</v>
      </c>
      <c r="F10" s="1527" t="s">
        <v>499</v>
      </c>
      <c r="G10" s="1067" t="s">
        <v>627</v>
      </c>
    </row>
    <row r="11" spans="1:7" ht="35.25" hidden="1" customHeight="1">
      <c r="A11" s="1016"/>
      <c r="B11" s="48"/>
      <c r="C11" s="49"/>
      <c r="D11" s="44" t="s">
        <v>571</v>
      </c>
      <c r="E11" s="1065"/>
      <c r="F11" s="1527"/>
      <c r="G11" s="1067"/>
    </row>
    <row r="12" spans="1:7" ht="39" hidden="1" customHeight="1">
      <c r="A12" s="1015" t="s">
        <v>468</v>
      </c>
      <c r="B12" s="48"/>
      <c r="C12" s="49"/>
      <c r="D12" s="45">
        <f>857506+408981</f>
        <v>1266487</v>
      </c>
      <c r="E12" s="1065"/>
      <c r="F12" s="1527"/>
      <c r="G12" s="1067"/>
    </row>
    <row r="13" spans="1:7" ht="44.25" hidden="1" customHeight="1">
      <c r="A13" s="1250"/>
      <c r="B13" s="48"/>
      <c r="C13" s="49"/>
      <c r="D13" s="44" t="s">
        <v>572</v>
      </c>
      <c r="E13" s="1065"/>
      <c r="F13" s="1527"/>
      <c r="G13" s="1067"/>
    </row>
    <row r="14" spans="1:7" ht="39" hidden="1" customHeight="1">
      <c r="A14" s="1250" t="s">
        <v>469</v>
      </c>
      <c r="B14" s="48"/>
      <c r="C14" s="49"/>
      <c r="D14" s="45">
        <f>514504+408981</f>
        <v>923485</v>
      </c>
      <c r="E14" s="1065"/>
      <c r="F14" s="1527"/>
      <c r="G14" s="1067"/>
    </row>
    <row r="15" spans="1:7" ht="46.5" hidden="1" customHeight="1">
      <c r="A15" s="1016"/>
      <c r="B15" s="28"/>
      <c r="C15" s="50"/>
      <c r="D15" s="44" t="s">
        <v>573</v>
      </c>
      <c r="E15" s="992"/>
      <c r="F15" s="1275"/>
      <c r="G15" s="1068"/>
    </row>
    <row r="16" spans="1:7" ht="53.25" hidden="1" customHeight="1">
      <c r="A16" s="1015" t="s">
        <v>467</v>
      </c>
      <c r="B16" s="233" t="s">
        <v>465</v>
      </c>
      <c r="C16" s="234">
        <v>2271</v>
      </c>
      <c r="D16" s="235">
        <v>0</v>
      </c>
      <c r="E16" s="1260" t="s">
        <v>112</v>
      </c>
      <c r="F16" s="1286" t="s">
        <v>19</v>
      </c>
      <c r="G16" s="337" t="s">
        <v>58</v>
      </c>
    </row>
    <row r="17" spans="1:7" ht="39.75" hidden="1" customHeight="1">
      <c r="A17" s="1016"/>
      <c r="B17" s="236"/>
      <c r="C17" s="237"/>
      <c r="D17" s="238" t="s">
        <v>389</v>
      </c>
      <c r="E17" s="1286"/>
      <c r="F17" s="1286"/>
      <c r="G17" s="338" t="s">
        <v>368</v>
      </c>
    </row>
    <row r="18" spans="1:7" ht="39.75" hidden="1" customHeight="1">
      <c r="A18" s="1015" t="s">
        <v>468</v>
      </c>
      <c r="B18" s="236"/>
      <c r="C18" s="237"/>
      <c r="D18" s="235">
        <v>0</v>
      </c>
      <c r="E18" s="1286"/>
      <c r="F18" s="1286"/>
      <c r="G18" s="337" t="s">
        <v>58</v>
      </c>
    </row>
    <row r="19" spans="1:7" ht="39.75" hidden="1" customHeight="1">
      <c r="A19" s="1250"/>
      <c r="B19" s="236"/>
      <c r="C19" s="237"/>
      <c r="D19" s="238" t="s">
        <v>390</v>
      </c>
      <c r="E19" s="1286"/>
      <c r="F19" s="1286"/>
      <c r="G19" s="338" t="s">
        <v>368</v>
      </c>
    </row>
    <row r="20" spans="1:7" ht="39.75" hidden="1" customHeight="1">
      <c r="A20" s="1250" t="s">
        <v>470</v>
      </c>
      <c r="B20" s="236"/>
      <c r="C20" s="237"/>
      <c r="D20" s="235">
        <v>0</v>
      </c>
      <c r="E20" s="1286"/>
      <c r="F20" s="1286"/>
      <c r="G20" s="337" t="s">
        <v>58</v>
      </c>
    </row>
    <row r="21" spans="1:7" ht="37.5" hidden="1" customHeight="1">
      <c r="A21" s="1016"/>
      <c r="B21" s="239"/>
      <c r="C21" s="240"/>
      <c r="D21" s="238" t="s">
        <v>390</v>
      </c>
      <c r="E21" s="1048"/>
      <c r="F21" s="1048"/>
      <c r="G21" s="338" t="s">
        <v>368</v>
      </c>
    </row>
    <row r="22" spans="1:7" ht="18.75" hidden="1">
      <c r="A22" s="339" t="s">
        <v>6</v>
      </c>
      <c r="B22" s="6"/>
      <c r="C22" s="4"/>
      <c r="D22" s="24">
        <f>D10+D12+D14+D16+D18+D20</f>
        <v>8355000</v>
      </c>
      <c r="E22" s="4"/>
      <c r="F22" s="4"/>
      <c r="G22" s="340"/>
    </row>
    <row r="23" spans="1:7" ht="57" hidden="1" customHeight="1">
      <c r="A23" s="1015" t="s">
        <v>579</v>
      </c>
      <c r="B23" s="27" t="s">
        <v>466</v>
      </c>
      <c r="C23" s="1287">
        <v>2272</v>
      </c>
      <c r="D23" s="161">
        <f>194410.56+95638.44</f>
        <v>290049</v>
      </c>
      <c r="E23" s="1039" t="s">
        <v>177</v>
      </c>
      <c r="F23" s="991" t="s">
        <v>19</v>
      </c>
      <c r="G23" s="1104" t="s">
        <v>623</v>
      </c>
    </row>
    <row r="24" spans="1:7" ht="27.75" hidden="1" customHeight="1">
      <c r="A24" s="1016"/>
      <c r="B24" s="48"/>
      <c r="C24" s="1288"/>
      <c r="D24" s="44" t="s">
        <v>498</v>
      </c>
      <c r="E24" s="1025"/>
      <c r="F24" s="992"/>
      <c r="G24" s="1068"/>
    </row>
    <row r="25" spans="1:7" ht="59.25" hidden="1" customHeight="1">
      <c r="A25" s="1031" t="s">
        <v>580</v>
      </c>
      <c r="B25" s="1139" t="s">
        <v>471</v>
      </c>
      <c r="C25" s="1290">
        <v>2272</v>
      </c>
      <c r="D25" s="161">
        <f>192412.56+95638.44</f>
        <v>288051</v>
      </c>
      <c r="E25" s="1039" t="s">
        <v>177</v>
      </c>
      <c r="F25" s="1039" t="s">
        <v>19</v>
      </c>
      <c r="G25" s="1061" t="s">
        <v>53</v>
      </c>
    </row>
    <row r="26" spans="1:7" ht="35.25" hidden="1" customHeight="1">
      <c r="A26" s="1032"/>
      <c r="B26" s="1140"/>
      <c r="C26" s="1291"/>
      <c r="D26" s="241" t="s">
        <v>384</v>
      </c>
      <c r="E26" s="1025"/>
      <c r="F26" s="1025"/>
      <c r="G26" s="1062"/>
    </row>
    <row r="27" spans="1:7" ht="48" hidden="1" customHeight="1">
      <c r="A27" s="1031" t="s">
        <v>472</v>
      </c>
      <c r="B27" s="233" t="s">
        <v>466</v>
      </c>
      <c r="C27" s="1258">
        <v>2272</v>
      </c>
      <c r="D27" s="235">
        <v>0</v>
      </c>
      <c r="E27" s="1260" t="s">
        <v>112</v>
      </c>
      <c r="F27" s="1260" t="s">
        <v>25</v>
      </c>
      <c r="G27" s="1276" t="s">
        <v>386</v>
      </c>
    </row>
    <row r="28" spans="1:7" ht="48" hidden="1" customHeight="1">
      <c r="A28" s="1032"/>
      <c r="B28" s="236"/>
      <c r="C28" s="1259"/>
      <c r="D28" s="238" t="s">
        <v>385</v>
      </c>
      <c r="E28" s="1048"/>
      <c r="F28" s="1048"/>
      <c r="G28" s="1277"/>
    </row>
    <row r="29" spans="1:7" ht="61.5" hidden="1" customHeight="1">
      <c r="A29" s="1015" t="s">
        <v>474</v>
      </c>
      <c r="B29" s="233" t="s">
        <v>473</v>
      </c>
      <c r="C29" s="1258">
        <v>2272</v>
      </c>
      <c r="D29" s="235">
        <v>0</v>
      </c>
      <c r="E29" s="1260" t="s">
        <v>56</v>
      </c>
      <c r="F29" s="1260" t="s">
        <v>25</v>
      </c>
      <c r="G29" s="1276" t="s">
        <v>387</v>
      </c>
    </row>
    <row r="30" spans="1:7" ht="51" hidden="1" customHeight="1">
      <c r="A30" s="1016"/>
      <c r="B30" s="239"/>
      <c r="C30" s="1259"/>
      <c r="D30" s="238" t="s">
        <v>388</v>
      </c>
      <c r="E30" s="1048"/>
      <c r="F30" s="1048"/>
      <c r="G30" s="1277"/>
    </row>
    <row r="31" spans="1:7" ht="29.25" hidden="1" customHeight="1">
      <c r="A31" s="341" t="s">
        <v>7</v>
      </c>
      <c r="B31" s="25"/>
      <c r="C31" s="25"/>
      <c r="D31" s="26">
        <f>D23+D25+D27+D29</f>
        <v>578100</v>
      </c>
      <c r="E31" s="25"/>
      <c r="F31" s="25"/>
      <c r="G31" s="342"/>
    </row>
    <row r="32" spans="1:7" ht="41.25" hidden="1" customHeight="1">
      <c r="A32" s="1015" t="s">
        <v>494</v>
      </c>
      <c r="B32" s="1087" t="s">
        <v>475</v>
      </c>
      <c r="C32" s="1274">
        <v>2273</v>
      </c>
      <c r="D32" s="143">
        <f>8013900-6249.19</f>
        <v>8007650.8099999996</v>
      </c>
      <c r="E32" s="991" t="s">
        <v>500</v>
      </c>
      <c r="F32" s="1217" t="s">
        <v>491</v>
      </c>
      <c r="G32" s="1104" t="s">
        <v>620</v>
      </c>
    </row>
    <row r="33" spans="1:7" ht="57.75" hidden="1" customHeight="1" thickBot="1">
      <c r="A33" s="1016"/>
      <c r="B33" s="1531"/>
      <c r="C33" s="1527"/>
      <c r="D33" s="44" t="s">
        <v>625</v>
      </c>
      <c r="E33" s="1065"/>
      <c r="F33" s="1528"/>
      <c r="G33" s="1067"/>
    </row>
    <row r="34" spans="1:7" ht="34.5" hidden="1" customHeight="1">
      <c r="A34" s="1015" t="s">
        <v>477</v>
      </c>
      <c r="B34" s="1531"/>
      <c r="C34" s="1527"/>
      <c r="D34" s="141">
        <v>0</v>
      </c>
      <c r="E34" s="1065"/>
      <c r="F34" s="1528"/>
      <c r="G34" s="1067"/>
    </row>
    <row r="35" spans="1:7" ht="36.75" hidden="1" customHeight="1">
      <c r="A35" s="1250"/>
      <c r="B35" s="1531"/>
      <c r="C35" s="1527"/>
      <c r="D35" s="44" t="s">
        <v>409</v>
      </c>
      <c r="E35" s="1065"/>
      <c r="F35" s="1528"/>
      <c r="G35" s="1067"/>
    </row>
    <row r="36" spans="1:7" ht="44.25" hidden="1" customHeight="1">
      <c r="A36" s="1250" t="s">
        <v>478</v>
      </c>
      <c r="B36" s="1531"/>
      <c r="C36" s="1527"/>
      <c r="D36" s="108">
        <v>0</v>
      </c>
      <c r="E36" s="1065"/>
      <c r="F36" s="1528"/>
      <c r="G36" s="1067"/>
    </row>
    <row r="37" spans="1:7" ht="43.5" hidden="1" customHeight="1">
      <c r="A37" s="1016"/>
      <c r="B37" s="1088"/>
      <c r="C37" s="1275"/>
      <c r="D37" s="44" t="s">
        <v>410</v>
      </c>
      <c r="E37" s="1065"/>
      <c r="F37" s="1528"/>
      <c r="G37" s="1067"/>
    </row>
    <row r="38" spans="1:7" ht="58.5" hidden="1" customHeight="1">
      <c r="A38" s="1015" t="s">
        <v>480</v>
      </c>
      <c r="B38" s="487" t="s">
        <v>479</v>
      </c>
      <c r="C38" s="488">
        <v>2273</v>
      </c>
      <c r="D38" s="141">
        <v>0</v>
      </c>
      <c r="E38" s="1065"/>
      <c r="F38" s="1528"/>
      <c r="G38" s="1067"/>
    </row>
    <row r="39" spans="1:7" ht="42" hidden="1" customHeight="1">
      <c r="A39" s="1280"/>
      <c r="B39" s="163"/>
      <c r="C39" s="246"/>
      <c r="D39" s="44" t="s">
        <v>411</v>
      </c>
      <c r="E39" s="1247"/>
      <c r="F39" s="1529"/>
      <c r="G39" s="1530"/>
    </row>
    <row r="40" spans="1:7" ht="56.25" hidden="1" customHeight="1">
      <c r="A40" s="1281" t="s">
        <v>476</v>
      </c>
      <c r="B40" s="1253" t="s">
        <v>481</v>
      </c>
      <c r="C40" s="171">
        <v>2273</v>
      </c>
      <c r="D40" s="172">
        <v>0</v>
      </c>
      <c r="E40" s="1256" t="s">
        <v>81</v>
      </c>
      <c r="F40" s="168" t="s">
        <v>492</v>
      </c>
      <c r="G40" s="245" t="s">
        <v>53</v>
      </c>
    </row>
    <row r="41" spans="1:7" ht="38.25" hidden="1" customHeight="1">
      <c r="A41" s="1282"/>
      <c r="B41" s="1254"/>
      <c r="C41" s="170"/>
      <c r="D41" s="165" t="s">
        <v>412</v>
      </c>
      <c r="E41" s="1256"/>
      <c r="F41" s="167"/>
      <c r="G41" s="173" t="s">
        <v>366</v>
      </c>
    </row>
    <row r="42" spans="1:7" ht="54.75" hidden="1" customHeight="1">
      <c r="A42" s="1281" t="s">
        <v>477</v>
      </c>
      <c r="B42" s="1254"/>
      <c r="C42" s="169">
        <v>2273</v>
      </c>
      <c r="D42" s="166">
        <v>0</v>
      </c>
      <c r="E42" s="1256"/>
      <c r="F42" s="164" t="s">
        <v>492</v>
      </c>
      <c r="G42" s="194" t="s">
        <v>53</v>
      </c>
    </row>
    <row r="43" spans="1:7" ht="36.75" hidden="1" customHeight="1">
      <c r="A43" s="1283"/>
      <c r="B43" s="1254"/>
      <c r="C43" s="170"/>
      <c r="D43" s="165" t="s">
        <v>413</v>
      </c>
      <c r="E43" s="1256"/>
      <c r="F43" s="167"/>
      <c r="G43" s="173"/>
    </row>
    <row r="44" spans="1:7" ht="54" hidden="1" customHeight="1">
      <c r="A44" s="1283" t="s">
        <v>478</v>
      </c>
      <c r="B44" s="1254"/>
      <c r="C44" s="169"/>
      <c r="D44" s="166">
        <v>0</v>
      </c>
      <c r="E44" s="1256"/>
      <c r="F44" s="164" t="s">
        <v>25</v>
      </c>
      <c r="G44" s="194" t="s">
        <v>53</v>
      </c>
    </row>
    <row r="45" spans="1:7" ht="31.5" hidden="1" customHeight="1">
      <c r="A45" s="1282"/>
      <c r="B45" s="1254"/>
      <c r="C45" s="170">
        <v>2273</v>
      </c>
      <c r="D45" s="165" t="s">
        <v>414</v>
      </c>
      <c r="E45" s="1256"/>
      <c r="F45" s="167"/>
      <c r="G45" s="173"/>
    </row>
    <row r="46" spans="1:7" ht="65.25" hidden="1" customHeight="1">
      <c r="A46" s="1281" t="s">
        <v>480</v>
      </c>
      <c r="B46" s="1254"/>
      <c r="C46" s="171">
        <v>2273</v>
      </c>
      <c r="D46" s="172">
        <v>0</v>
      </c>
      <c r="E46" s="1256"/>
      <c r="F46" s="168" t="s">
        <v>25</v>
      </c>
      <c r="G46" s="194" t="s">
        <v>53</v>
      </c>
    </row>
    <row r="47" spans="1:7" ht="33" hidden="1" customHeight="1">
      <c r="A47" s="1289"/>
      <c r="B47" s="1255"/>
      <c r="C47" s="174"/>
      <c r="D47" s="175" t="s">
        <v>415</v>
      </c>
      <c r="E47" s="1257"/>
      <c r="F47" s="176"/>
      <c r="G47" s="177"/>
    </row>
    <row r="48" spans="1:7" ht="54.75" hidden="1" customHeight="1">
      <c r="A48" s="1278" t="s">
        <v>483</v>
      </c>
      <c r="B48" s="1243" t="s">
        <v>482</v>
      </c>
      <c r="C48" s="461">
        <v>2273</v>
      </c>
      <c r="D48" s="211">
        <v>6249.19</v>
      </c>
      <c r="E48" s="1246" t="s">
        <v>112</v>
      </c>
      <c r="F48" s="486" t="s">
        <v>27</v>
      </c>
      <c r="G48" s="462" t="s">
        <v>626</v>
      </c>
    </row>
    <row r="49" spans="1:7" ht="48" hidden="1" customHeight="1" thickBot="1">
      <c r="A49" s="1279"/>
      <c r="B49" s="1244"/>
      <c r="C49" s="488"/>
      <c r="D49" s="212" t="s">
        <v>622</v>
      </c>
      <c r="E49" s="992"/>
      <c r="F49" s="482"/>
      <c r="G49" s="465" t="s">
        <v>621</v>
      </c>
    </row>
    <row r="50" spans="1:7" ht="44.25" hidden="1" customHeight="1">
      <c r="A50" s="1261" t="s">
        <v>484</v>
      </c>
      <c r="B50" s="1244"/>
      <c r="C50" s="1274">
        <v>2273</v>
      </c>
      <c r="D50" s="213">
        <v>0</v>
      </c>
      <c r="E50" s="1246" t="s">
        <v>112</v>
      </c>
      <c r="F50" s="991" t="s">
        <v>25</v>
      </c>
      <c r="G50" s="1104" t="s">
        <v>53</v>
      </c>
    </row>
    <row r="51" spans="1:7" ht="35.25" hidden="1" customHeight="1">
      <c r="A51" s="1262"/>
      <c r="B51" s="1244"/>
      <c r="C51" s="1275"/>
      <c r="D51" s="212" t="s">
        <v>407</v>
      </c>
      <c r="E51" s="992"/>
      <c r="F51" s="992"/>
      <c r="G51" s="1068"/>
    </row>
    <row r="52" spans="1:7" ht="38.25" hidden="1" customHeight="1">
      <c r="A52" s="1130" t="s">
        <v>485</v>
      </c>
      <c r="B52" s="1244"/>
      <c r="C52" s="488">
        <v>2273</v>
      </c>
      <c r="D52" s="214">
        <v>0</v>
      </c>
      <c r="E52" s="1246" t="s">
        <v>112</v>
      </c>
      <c r="F52" s="482" t="s">
        <v>25</v>
      </c>
      <c r="G52" s="483" t="s">
        <v>53</v>
      </c>
    </row>
    <row r="53" spans="1:7" ht="34.5" hidden="1" customHeight="1">
      <c r="A53" s="1131"/>
      <c r="B53" s="1244"/>
      <c r="C53" s="488"/>
      <c r="D53" s="44" t="s">
        <v>408</v>
      </c>
      <c r="E53" s="992"/>
      <c r="F53" s="482"/>
      <c r="G53" s="483"/>
    </row>
    <row r="54" spans="1:7" ht="25.5" hidden="1" customHeight="1">
      <c r="A54" s="1134" t="s">
        <v>391</v>
      </c>
      <c r="B54" s="1244"/>
      <c r="C54" s="488">
        <v>2273</v>
      </c>
      <c r="D54" s="162">
        <v>0</v>
      </c>
      <c r="E54" s="1065" t="s">
        <v>392</v>
      </c>
      <c r="F54" s="482" t="s">
        <v>25</v>
      </c>
      <c r="G54" s="483" t="s">
        <v>53</v>
      </c>
    </row>
    <row r="55" spans="1:7" ht="41.25" hidden="1" customHeight="1">
      <c r="A55" s="1135"/>
      <c r="B55" s="1245"/>
      <c r="C55" s="463"/>
      <c r="D55" s="464" t="s">
        <v>394</v>
      </c>
      <c r="E55" s="1247"/>
      <c r="F55" s="489"/>
      <c r="G55" s="490"/>
    </row>
    <row r="56" spans="1:7" ht="19.5" hidden="1" thickBot="1">
      <c r="A56" s="180" t="s">
        <v>8</v>
      </c>
      <c r="B56" s="181"/>
      <c r="C56" s="182"/>
      <c r="D56" s="201">
        <f>D32+D34+D36+D38+D40+D42+D44+D46+D48+D50+D52</f>
        <v>8013900</v>
      </c>
      <c r="E56" s="182"/>
      <c r="F56" s="182"/>
      <c r="G56" s="183"/>
    </row>
    <row r="57" spans="1:7" ht="43.5" hidden="1" customHeight="1">
      <c r="A57" s="1132" t="s">
        <v>514</v>
      </c>
      <c r="B57" s="200" t="s">
        <v>486</v>
      </c>
      <c r="C57" s="1238">
        <v>2274</v>
      </c>
      <c r="D57" s="203">
        <v>1242300</v>
      </c>
      <c r="E57" s="1120" t="s">
        <v>506</v>
      </c>
      <c r="F57" s="1240" t="s">
        <v>116</v>
      </c>
      <c r="G57" s="1241" t="s">
        <v>58</v>
      </c>
    </row>
    <row r="58" spans="1:7" ht="66" hidden="1" customHeight="1">
      <c r="A58" s="1018"/>
      <c r="B58" s="28"/>
      <c r="C58" s="1239"/>
      <c r="D58" s="491" t="s">
        <v>493</v>
      </c>
      <c r="E58" s="1026"/>
      <c r="F58" s="1187"/>
      <c r="G58" s="1242"/>
    </row>
    <row r="59" spans="1:7" ht="32.25" hidden="1" customHeight="1" thickBot="1">
      <c r="A59" s="204" t="s">
        <v>55</v>
      </c>
      <c r="B59" s="191"/>
      <c r="C59" s="192"/>
      <c r="D59" s="205">
        <f>D57</f>
        <v>1242300</v>
      </c>
      <c r="E59" s="192"/>
      <c r="F59" s="192"/>
      <c r="G59" s="193"/>
    </row>
    <row r="60" spans="1:7" ht="28.5" hidden="1" customHeight="1">
      <c r="A60" s="1132" t="s">
        <v>581</v>
      </c>
      <c r="B60" s="1235" t="s">
        <v>487</v>
      </c>
      <c r="C60" s="1248">
        <v>2275</v>
      </c>
      <c r="D60" s="69">
        <v>124900</v>
      </c>
      <c r="E60" s="1237" t="s">
        <v>505</v>
      </c>
      <c r="F60" s="1027" t="s">
        <v>19</v>
      </c>
      <c r="G60" s="1059" t="s">
        <v>53</v>
      </c>
    </row>
    <row r="61" spans="1:7" ht="54.75" hidden="1" customHeight="1" thickBot="1">
      <c r="A61" s="1018"/>
      <c r="B61" s="1236"/>
      <c r="C61" s="1249"/>
      <c r="D61" s="39" t="s">
        <v>502</v>
      </c>
      <c r="E61" s="1113"/>
      <c r="F61" s="1028"/>
      <c r="G61" s="1060"/>
    </row>
    <row r="62" spans="1:7" ht="27" hidden="1" customHeight="1">
      <c r="A62" s="1017" t="s">
        <v>501</v>
      </c>
      <c r="B62" s="1235" t="s">
        <v>515</v>
      </c>
      <c r="C62" s="68"/>
      <c r="D62" s="249">
        <v>10441100</v>
      </c>
      <c r="E62" s="1237" t="s">
        <v>505</v>
      </c>
      <c r="F62" s="1027" t="s">
        <v>27</v>
      </c>
      <c r="G62" s="1059" t="s">
        <v>58</v>
      </c>
    </row>
    <row r="63" spans="1:7" ht="43.5" hidden="1" customHeight="1" thickBot="1">
      <c r="A63" s="1133"/>
      <c r="B63" s="1236"/>
      <c r="C63" s="70">
        <v>2275</v>
      </c>
      <c r="D63" s="39" t="s">
        <v>507</v>
      </c>
      <c r="E63" s="1113"/>
      <c r="F63" s="1028"/>
      <c r="G63" s="1060"/>
    </row>
    <row r="64" spans="1:7" ht="26.25" hidden="1" thickBot="1">
      <c r="A64" s="185" t="s">
        <v>95</v>
      </c>
      <c r="B64" s="181"/>
      <c r="C64" s="182"/>
      <c r="D64" s="201">
        <v>10441100</v>
      </c>
      <c r="E64" s="182"/>
      <c r="F64" s="182"/>
      <c r="G64" s="202"/>
    </row>
    <row r="65" spans="1:7" ht="44.25" customHeight="1">
      <c r="A65" s="536" t="s">
        <v>557</v>
      </c>
      <c r="B65" s="91" t="s">
        <v>243</v>
      </c>
      <c r="C65" s="40">
        <v>2210</v>
      </c>
      <c r="D65" s="144">
        <f>216100+3900</f>
        <v>220000</v>
      </c>
      <c r="E65" s="1237" t="s">
        <v>505</v>
      </c>
      <c r="F65" s="499" t="s">
        <v>117</v>
      </c>
      <c r="G65" s="509" t="s">
        <v>53</v>
      </c>
    </row>
    <row r="66" spans="1:7" ht="31.5" customHeight="1" thickBot="1">
      <c r="A66" s="345"/>
      <c r="B66" s="22"/>
      <c r="C66" s="21"/>
      <c r="D66" s="110" t="s">
        <v>558</v>
      </c>
      <c r="E66" s="1113"/>
      <c r="F66" s="499"/>
      <c r="G66" s="346"/>
    </row>
    <row r="67" spans="1:7" ht="48.75" hidden="1" customHeight="1">
      <c r="A67" s="536" t="s">
        <v>303</v>
      </c>
      <c r="B67" s="91" t="s">
        <v>243</v>
      </c>
      <c r="C67" s="40">
        <v>2210</v>
      </c>
      <c r="D67" s="142">
        <v>0</v>
      </c>
      <c r="E67" s="1081" t="s">
        <v>178</v>
      </c>
      <c r="F67" s="499" t="s">
        <v>275</v>
      </c>
      <c r="G67" s="1219" t="s">
        <v>58</v>
      </c>
    </row>
    <row r="68" spans="1:7" ht="31.5" hidden="1" customHeight="1" thickBot="1">
      <c r="A68" s="345"/>
      <c r="B68" s="22"/>
      <c r="C68" s="21"/>
      <c r="D68" s="110" t="s">
        <v>288</v>
      </c>
      <c r="E68" s="1082"/>
      <c r="F68" s="499"/>
      <c r="G68" s="1220"/>
    </row>
    <row r="69" spans="1:7" ht="29.25" customHeight="1">
      <c r="A69" s="1013" t="s">
        <v>551</v>
      </c>
      <c r="B69" s="255" t="s">
        <v>516</v>
      </c>
      <c r="C69" s="252">
        <v>2210</v>
      </c>
      <c r="D69" s="143">
        <f>36000+82800+22000+2600-14575</f>
        <v>128825</v>
      </c>
      <c r="E69" s="1120" t="s">
        <v>505</v>
      </c>
      <c r="F69" s="1039" t="s">
        <v>106</v>
      </c>
      <c r="G69" s="1061" t="s">
        <v>58</v>
      </c>
    </row>
    <row r="70" spans="1:7" ht="63" customHeight="1">
      <c r="A70" s="1014"/>
      <c r="B70" s="256"/>
      <c r="C70" s="254"/>
      <c r="D70" s="110" t="s">
        <v>601</v>
      </c>
      <c r="E70" s="1026"/>
      <c r="F70" s="1025"/>
      <c r="G70" s="1062"/>
    </row>
    <row r="71" spans="1:7" ht="29.25" hidden="1" customHeight="1">
      <c r="A71" s="537" t="s">
        <v>599</v>
      </c>
      <c r="B71" s="255" t="s">
        <v>600</v>
      </c>
      <c r="C71" s="260">
        <v>2210</v>
      </c>
      <c r="D71" s="143">
        <v>14575</v>
      </c>
      <c r="E71" s="1536" t="s">
        <v>596</v>
      </c>
      <c r="F71" s="1537"/>
      <c r="G71" s="1005" t="s">
        <v>603</v>
      </c>
    </row>
    <row r="72" spans="1:7" ht="88.5" hidden="1" customHeight="1">
      <c r="A72" s="537"/>
      <c r="B72" s="442"/>
      <c r="C72" s="268"/>
      <c r="D72" s="110" t="s">
        <v>602</v>
      </c>
      <c r="E72" s="1538"/>
      <c r="F72" s="1539"/>
      <c r="G72" s="1006"/>
    </row>
    <row r="73" spans="1:7" ht="63" customHeight="1">
      <c r="A73" s="1297" t="s">
        <v>553</v>
      </c>
      <c r="B73" s="1532" t="s">
        <v>554</v>
      </c>
      <c r="C73" s="1534">
        <v>2210</v>
      </c>
      <c r="D73" s="143">
        <v>12200</v>
      </c>
      <c r="E73" s="1039" t="s">
        <v>177</v>
      </c>
      <c r="F73" s="991" t="s">
        <v>19</v>
      </c>
      <c r="G73" s="1219" t="s">
        <v>364</v>
      </c>
    </row>
    <row r="74" spans="1:7" ht="63" customHeight="1">
      <c r="A74" s="1298"/>
      <c r="B74" s="1533"/>
      <c r="C74" s="1535"/>
      <c r="D74" s="124" t="s">
        <v>552</v>
      </c>
      <c r="E74" s="1025"/>
      <c r="F74" s="992"/>
      <c r="G74" s="1220"/>
    </row>
    <row r="75" spans="1:7" ht="26.25" hidden="1" customHeight="1">
      <c r="A75" s="1124" t="s">
        <v>546</v>
      </c>
      <c r="B75" s="1035" t="s">
        <v>547</v>
      </c>
      <c r="C75" s="1037">
        <v>2210</v>
      </c>
      <c r="D75" s="143">
        <v>51600</v>
      </c>
      <c r="E75" s="1120" t="s">
        <v>505</v>
      </c>
      <c r="F75" s="1039" t="s">
        <v>25</v>
      </c>
      <c r="G75" s="1114" t="s">
        <v>364</v>
      </c>
    </row>
    <row r="76" spans="1:7" ht="63" hidden="1" customHeight="1" thickBot="1">
      <c r="A76" s="1125"/>
      <c r="B76" s="1036"/>
      <c r="C76" s="1038"/>
      <c r="D76" s="124" t="s">
        <v>562</v>
      </c>
      <c r="E76" s="1026"/>
      <c r="F76" s="1025"/>
      <c r="G76" s="1115"/>
    </row>
    <row r="77" spans="1:7" ht="44.25" hidden="1" customHeight="1">
      <c r="A77" s="359" t="s">
        <v>570</v>
      </c>
      <c r="B77" s="255" t="s">
        <v>517</v>
      </c>
      <c r="C77" s="252">
        <v>2210</v>
      </c>
      <c r="D77" s="143">
        <v>251000</v>
      </c>
      <c r="E77" s="1120" t="s">
        <v>505</v>
      </c>
      <c r="F77" s="1039" t="s">
        <v>19</v>
      </c>
      <c r="G77" s="1061" t="s">
        <v>53</v>
      </c>
    </row>
    <row r="78" spans="1:7" ht="54.75" hidden="1" customHeight="1">
      <c r="A78" s="360"/>
      <c r="B78" s="253"/>
      <c r="C78" s="254"/>
      <c r="D78" s="110" t="s">
        <v>541</v>
      </c>
      <c r="E78" s="1026"/>
      <c r="F78" s="1025"/>
      <c r="G78" s="1062"/>
    </row>
    <row r="79" spans="1:7" ht="29.25" hidden="1" customHeight="1">
      <c r="A79" s="1126" t="s">
        <v>351</v>
      </c>
      <c r="B79" s="255" t="s">
        <v>352</v>
      </c>
      <c r="C79" s="252">
        <v>2210</v>
      </c>
      <c r="D79" s="143">
        <v>0</v>
      </c>
      <c r="E79" s="1121" t="s">
        <v>196</v>
      </c>
      <c r="F79" s="1039" t="s">
        <v>275</v>
      </c>
      <c r="G79" s="1061" t="s">
        <v>58</v>
      </c>
    </row>
    <row r="80" spans="1:7" ht="72.75" hidden="1" customHeight="1">
      <c r="A80" s="1127"/>
      <c r="B80" s="253"/>
      <c r="C80" s="254"/>
      <c r="D80" s="110" t="s">
        <v>343</v>
      </c>
      <c r="E80" s="1121"/>
      <c r="F80" s="1025"/>
      <c r="G80" s="1062"/>
    </row>
    <row r="81" spans="1:7" ht="49.5" hidden="1" customHeight="1">
      <c r="A81" s="361" t="s">
        <v>326</v>
      </c>
      <c r="B81" s="255" t="s">
        <v>325</v>
      </c>
      <c r="C81" s="257">
        <v>2210</v>
      </c>
      <c r="D81" s="143">
        <v>0</v>
      </c>
      <c r="E81" s="1121" t="s">
        <v>196</v>
      </c>
      <c r="F81" s="1039" t="s">
        <v>275</v>
      </c>
      <c r="G81" s="1061" t="s">
        <v>362</v>
      </c>
    </row>
    <row r="82" spans="1:7" ht="49.5" hidden="1" customHeight="1">
      <c r="A82" s="360"/>
      <c r="B82" s="258"/>
      <c r="C82" s="254"/>
      <c r="D82" s="110" t="s">
        <v>350</v>
      </c>
      <c r="E82" s="1121"/>
      <c r="F82" s="1025"/>
      <c r="G82" s="1062"/>
    </row>
    <row r="83" spans="1:7" ht="49.5" hidden="1" customHeight="1">
      <c r="A83" s="361" t="s">
        <v>329</v>
      </c>
      <c r="B83" s="255" t="s">
        <v>330</v>
      </c>
      <c r="C83" s="252">
        <v>2210</v>
      </c>
      <c r="D83" s="143">
        <v>0</v>
      </c>
      <c r="E83" s="1121" t="s">
        <v>196</v>
      </c>
      <c r="F83" s="1039" t="s">
        <v>275</v>
      </c>
      <c r="G83" s="1061" t="s">
        <v>363</v>
      </c>
    </row>
    <row r="84" spans="1:7" ht="49.5" hidden="1" customHeight="1">
      <c r="A84" s="360"/>
      <c r="B84" s="258"/>
      <c r="C84" s="259"/>
      <c r="D84" s="110" t="s">
        <v>344</v>
      </c>
      <c r="E84" s="1121"/>
      <c r="F84" s="1025"/>
      <c r="G84" s="1062"/>
    </row>
    <row r="85" spans="1:7" ht="49.5" hidden="1" customHeight="1">
      <c r="A85" s="361" t="s">
        <v>358</v>
      </c>
      <c r="B85" s="255" t="s">
        <v>357</v>
      </c>
      <c r="C85" s="252">
        <v>2210</v>
      </c>
      <c r="D85" s="143">
        <v>0</v>
      </c>
      <c r="E85" s="1121" t="s">
        <v>196</v>
      </c>
      <c r="F85" s="1039" t="s">
        <v>275</v>
      </c>
      <c r="G85" s="1061" t="s">
        <v>362</v>
      </c>
    </row>
    <row r="86" spans="1:7" ht="49.5" hidden="1" customHeight="1">
      <c r="A86" s="360"/>
      <c r="B86" s="258"/>
      <c r="C86" s="259"/>
      <c r="D86" s="110" t="s">
        <v>344</v>
      </c>
      <c r="E86" s="1121"/>
      <c r="F86" s="1025"/>
      <c r="G86" s="1062"/>
    </row>
    <row r="87" spans="1:7" ht="49.5" hidden="1" customHeight="1">
      <c r="A87" s="361" t="s">
        <v>327</v>
      </c>
      <c r="B87" s="255" t="s">
        <v>328</v>
      </c>
      <c r="C87" s="252">
        <v>2210</v>
      </c>
      <c r="D87" s="148">
        <f>50000-500-2490-47010</f>
        <v>0</v>
      </c>
      <c r="E87" s="1121" t="s">
        <v>196</v>
      </c>
      <c r="F87" s="1039" t="s">
        <v>275</v>
      </c>
      <c r="G87" s="362" t="s">
        <v>353</v>
      </c>
    </row>
    <row r="88" spans="1:7" ht="16.5" hidden="1" customHeight="1">
      <c r="A88" s="360"/>
      <c r="B88" s="258"/>
      <c r="C88" s="259"/>
      <c r="D88" s="110" t="s">
        <v>354</v>
      </c>
      <c r="E88" s="1121"/>
      <c r="F88" s="1025"/>
      <c r="G88" s="363"/>
    </row>
    <row r="89" spans="1:7" ht="49.5" hidden="1" customHeight="1">
      <c r="A89" s="364" t="s">
        <v>355</v>
      </c>
      <c r="B89" s="538" t="s">
        <v>242</v>
      </c>
      <c r="C89" s="260">
        <v>2210</v>
      </c>
      <c r="D89" s="143">
        <v>0</v>
      </c>
      <c r="E89" s="1121" t="s">
        <v>196</v>
      </c>
      <c r="F89" s="503" t="s">
        <v>338</v>
      </c>
      <c r="G89" s="1061" t="s">
        <v>362</v>
      </c>
    </row>
    <row r="90" spans="1:7" ht="49.5" hidden="1" customHeight="1">
      <c r="A90" s="364"/>
      <c r="B90" s="261"/>
      <c r="C90" s="260"/>
      <c r="D90" s="110" t="s">
        <v>335</v>
      </c>
      <c r="E90" s="1121"/>
      <c r="F90" s="503"/>
      <c r="G90" s="1062"/>
    </row>
    <row r="91" spans="1:7" ht="49.5" hidden="1" customHeight="1">
      <c r="A91" s="361" t="s">
        <v>360</v>
      </c>
      <c r="B91" s="444" t="s">
        <v>361</v>
      </c>
      <c r="C91" s="252">
        <v>2210</v>
      </c>
      <c r="D91" s="143">
        <v>0</v>
      </c>
      <c r="E91" s="1121" t="s">
        <v>264</v>
      </c>
      <c r="F91" s="478" t="s">
        <v>338</v>
      </c>
      <c r="G91" s="1061" t="s">
        <v>362</v>
      </c>
    </row>
    <row r="92" spans="1:7" ht="49.5" hidden="1" customHeight="1">
      <c r="A92" s="360"/>
      <c r="B92" s="258"/>
      <c r="C92" s="254"/>
      <c r="D92" s="110" t="s">
        <v>335</v>
      </c>
      <c r="E92" s="1121"/>
      <c r="F92" s="479"/>
      <c r="G92" s="1062"/>
    </row>
    <row r="93" spans="1:7" ht="49.5" hidden="1" customHeight="1">
      <c r="A93" s="365"/>
      <c r="B93" s="262"/>
      <c r="C93" s="263"/>
      <c r="D93" s="148">
        <v>0</v>
      </c>
      <c r="E93" s="1121" t="s">
        <v>196</v>
      </c>
      <c r="F93" s="264" t="s">
        <v>275</v>
      </c>
      <c r="G93" s="1225" t="s">
        <v>317</v>
      </c>
    </row>
    <row r="94" spans="1:7" ht="49.5" hidden="1" customHeight="1">
      <c r="A94" s="366"/>
      <c r="B94" s="265"/>
      <c r="C94" s="266"/>
      <c r="D94" s="110" t="s">
        <v>319</v>
      </c>
      <c r="E94" s="1121"/>
      <c r="F94" s="267"/>
      <c r="G94" s="1226"/>
    </row>
    <row r="95" spans="1:7" ht="33" hidden="1" customHeight="1">
      <c r="A95" s="1128" t="s">
        <v>512</v>
      </c>
      <c r="B95" s="1035" t="s">
        <v>518</v>
      </c>
      <c r="C95" s="260">
        <v>2210</v>
      </c>
      <c r="D95" s="142">
        <v>837900</v>
      </c>
      <c r="E95" s="1026" t="s">
        <v>505</v>
      </c>
      <c r="F95" s="503" t="s">
        <v>25</v>
      </c>
      <c r="G95" s="1112" t="s">
        <v>362</v>
      </c>
    </row>
    <row r="96" spans="1:7" ht="27.75" hidden="1" customHeight="1">
      <c r="A96" s="1129"/>
      <c r="B96" s="1036"/>
      <c r="C96" s="254"/>
      <c r="D96" s="110" t="s">
        <v>563</v>
      </c>
      <c r="E96" s="1026"/>
      <c r="F96" s="479"/>
      <c r="G96" s="1062"/>
    </row>
    <row r="97" spans="1:7" ht="49.5" customHeight="1">
      <c r="A97" s="1013" t="s">
        <v>548</v>
      </c>
      <c r="B97" s="255" t="s">
        <v>519</v>
      </c>
      <c r="C97" s="155">
        <v>2210</v>
      </c>
      <c r="D97" s="144">
        <f>150000+400000+30000</f>
        <v>580000</v>
      </c>
      <c r="E97" s="1026" t="s">
        <v>505</v>
      </c>
      <c r="F97" s="503" t="s">
        <v>27</v>
      </c>
      <c r="G97" s="1061" t="s">
        <v>362</v>
      </c>
    </row>
    <row r="98" spans="1:7" ht="49.5" customHeight="1">
      <c r="A98" s="1014"/>
      <c r="B98" s="261"/>
      <c r="C98" s="254"/>
      <c r="D98" s="110" t="s">
        <v>560</v>
      </c>
      <c r="E98" s="1026"/>
      <c r="F98" s="479"/>
      <c r="G98" s="1062"/>
    </row>
    <row r="99" spans="1:7" ht="49.5" hidden="1" customHeight="1">
      <c r="A99" s="1013" t="s">
        <v>311</v>
      </c>
      <c r="B99" s="255" t="s">
        <v>312</v>
      </c>
      <c r="C99" s="252">
        <v>2210</v>
      </c>
      <c r="D99" s="80">
        <v>0</v>
      </c>
      <c r="E99" s="506" t="s">
        <v>177</v>
      </c>
      <c r="F99" s="478" t="s">
        <v>275</v>
      </c>
      <c r="G99" s="1061" t="s">
        <v>362</v>
      </c>
    </row>
    <row r="100" spans="1:7" ht="49.5" hidden="1" customHeight="1">
      <c r="A100" s="1014"/>
      <c r="B100" s="258"/>
      <c r="C100" s="254"/>
      <c r="D100" s="110" t="s">
        <v>318</v>
      </c>
      <c r="E100" s="506"/>
      <c r="F100" s="479"/>
      <c r="G100" s="1062"/>
    </row>
    <row r="101" spans="1:7" ht="49.5" hidden="1" customHeight="1">
      <c r="A101" s="1128" t="s">
        <v>313</v>
      </c>
      <c r="B101" s="261" t="s">
        <v>314</v>
      </c>
      <c r="C101" s="260">
        <v>2210</v>
      </c>
      <c r="D101" s="144">
        <v>0</v>
      </c>
      <c r="E101" s="506" t="s">
        <v>177</v>
      </c>
      <c r="F101" s="503" t="s">
        <v>275</v>
      </c>
      <c r="G101" s="1112" t="s">
        <v>363</v>
      </c>
    </row>
    <row r="102" spans="1:7" ht="49.5" hidden="1" customHeight="1">
      <c r="A102" s="1014"/>
      <c r="B102" s="261"/>
      <c r="C102" s="268"/>
      <c r="D102" s="110" t="s">
        <v>295</v>
      </c>
      <c r="E102" s="506"/>
      <c r="F102" s="503"/>
      <c r="G102" s="1062"/>
    </row>
    <row r="103" spans="1:7" ht="29.25" hidden="1" customHeight="1">
      <c r="A103" s="359" t="s">
        <v>316</v>
      </c>
      <c r="B103" s="255" t="s">
        <v>278</v>
      </c>
      <c r="C103" s="252">
        <v>2210</v>
      </c>
      <c r="D103" s="143">
        <v>0</v>
      </c>
      <c r="E103" s="1026" t="s">
        <v>177</v>
      </c>
      <c r="F103" s="1039" t="s">
        <v>275</v>
      </c>
      <c r="G103" s="1061" t="s">
        <v>362</v>
      </c>
    </row>
    <row r="104" spans="1:7" ht="48" hidden="1" customHeight="1">
      <c r="A104" s="360"/>
      <c r="B104" s="253"/>
      <c r="C104" s="254"/>
      <c r="D104" s="110" t="s">
        <v>345</v>
      </c>
      <c r="E104" s="1026"/>
      <c r="F104" s="1025"/>
      <c r="G104" s="1062"/>
    </row>
    <row r="105" spans="1:7" ht="48" hidden="1" customHeight="1">
      <c r="A105" s="367" t="s">
        <v>320</v>
      </c>
      <c r="B105" s="255" t="s">
        <v>324</v>
      </c>
      <c r="C105" s="260">
        <v>2210</v>
      </c>
      <c r="D105" s="143">
        <v>0</v>
      </c>
      <c r="E105" s="1026" t="s">
        <v>177</v>
      </c>
      <c r="F105" s="503" t="s">
        <v>275</v>
      </c>
      <c r="G105" s="1061" t="s">
        <v>362</v>
      </c>
    </row>
    <row r="106" spans="1:7" ht="48" hidden="1" customHeight="1">
      <c r="A106" s="364"/>
      <c r="B106" s="154"/>
      <c r="C106" s="268"/>
      <c r="D106" s="110" t="s">
        <v>346</v>
      </c>
      <c r="E106" s="1026"/>
      <c r="F106" s="503"/>
      <c r="G106" s="1062"/>
    </row>
    <row r="107" spans="1:7" ht="44.25" customHeight="1">
      <c r="A107" s="1540" t="s">
        <v>503</v>
      </c>
      <c r="B107" s="1035" t="s">
        <v>511</v>
      </c>
      <c r="C107" s="1037">
        <v>2210</v>
      </c>
      <c r="D107" s="143">
        <v>5670000</v>
      </c>
      <c r="E107" s="1026" t="s">
        <v>505</v>
      </c>
      <c r="F107" s="1039" t="s">
        <v>27</v>
      </c>
      <c r="G107" s="1114" t="s">
        <v>364</v>
      </c>
    </row>
    <row r="108" spans="1:7" ht="48" customHeight="1">
      <c r="A108" s="1541"/>
      <c r="B108" s="1036"/>
      <c r="C108" s="1038"/>
      <c r="D108" s="124" t="s">
        <v>504</v>
      </c>
      <c r="E108" s="1026"/>
      <c r="F108" s="1025"/>
      <c r="G108" s="1115"/>
    </row>
    <row r="109" spans="1:7" ht="48" customHeight="1">
      <c r="A109" s="1136" t="s">
        <v>416</v>
      </c>
      <c r="B109" s="1139" t="s">
        <v>510</v>
      </c>
      <c r="C109" s="504">
        <v>2210</v>
      </c>
      <c r="D109" s="179">
        <v>1432800</v>
      </c>
      <c r="E109" s="1025" t="s">
        <v>505</v>
      </c>
      <c r="F109" s="503" t="s">
        <v>116</v>
      </c>
      <c r="G109" s="1114" t="s">
        <v>364</v>
      </c>
    </row>
    <row r="110" spans="1:7" ht="48" customHeight="1">
      <c r="A110" s="1137"/>
      <c r="B110" s="1140"/>
      <c r="C110" s="505"/>
      <c r="D110" s="127" t="s">
        <v>549</v>
      </c>
      <c r="E110" s="1026"/>
      <c r="F110" s="479"/>
      <c r="G110" s="1115"/>
    </row>
    <row r="111" spans="1:7" ht="48" customHeight="1">
      <c r="A111" s="368" t="s">
        <v>508</v>
      </c>
      <c r="B111" s="508" t="s">
        <v>520</v>
      </c>
      <c r="C111" s="155">
        <v>2210</v>
      </c>
      <c r="D111" s="179">
        <v>78000</v>
      </c>
      <c r="E111" s="1039" t="s">
        <v>177</v>
      </c>
      <c r="F111" s="503" t="s">
        <v>106</v>
      </c>
      <c r="G111" s="1114" t="s">
        <v>364</v>
      </c>
    </row>
    <row r="112" spans="1:7" ht="34.5" customHeight="1">
      <c r="A112" s="369"/>
      <c r="B112" s="443"/>
      <c r="C112" s="505"/>
      <c r="D112" s="110" t="s">
        <v>509</v>
      </c>
      <c r="E112" s="1025"/>
      <c r="F112" s="479"/>
      <c r="G112" s="1115"/>
    </row>
    <row r="113" spans="1:7" ht="35.25" customHeight="1">
      <c r="A113" s="1136" t="s">
        <v>497</v>
      </c>
      <c r="B113" s="1139" t="s">
        <v>521</v>
      </c>
      <c r="C113" s="1037">
        <v>2210</v>
      </c>
      <c r="D113" s="179">
        <v>72000</v>
      </c>
      <c r="E113" s="1039" t="s">
        <v>505</v>
      </c>
      <c r="F113" s="1039" t="s">
        <v>116</v>
      </c>
      <c r="G113" s="1114" t="s">
        <v>364</v>
      </c>
    </row>
    <row r="114" spans="1:7" ht="33.75" customHeight="1" thickBot="1">
      <c r="A114" s="1137"/>
      <c r="B114" s="1140"/>
      <c r="C114" s="1038"/>
      <c r="D114" s="150" t="s">
        <v>550</v>
      </c>
      <c r="E114" s="1025"/>
      <c r="F114" s="1025"/>
      <c r="G114" s="1115"/>
    </row>
    <row r="115" spans="1:7" ht="48" hidden="1" customHeight="1">
      <c r="A115" s="1015" t="s">
        <v>417</v>
      </c>
      <c r="B115" s="1151" t="s">
        <v>396</v>
      </c>
      <c r="C115" s="991">
        <v>2210</v>
      </c>
      <c r="D115" s="179"/>
      <c r="E115" s="1065" t="s">
        <v>392</v>
      </c>
      <c r="F115" s="1039" t="s">
        <v>116</v>
      </c>
      <c r="G115" s="1221" t="s">
        <v>364</v>
      </c>
    </row>
    <row r="116" spans="1:7" ht="35.25" hidden="1" customHeight="1">
      <c r="A116" s="1016"/>
      <c r="B116" s="1542"/>
      <c r="C116" s="992"/>
      <c r="D116" s="46" t="s">
        <v>395</v>
      </c>
      <c r="E116" s="992"/>
      <c r="F116" s="1025"/>
      <c r="G116" s="1220"/>
    </row>
    <row r="117" spans="1:7" ht="48" hidden="1" customHeight="1">
      <c r="A117" s="344" t="s">
        <v>301</v>
      </c>
      <c r="B117" s="145" t="s">
        <v>297</v>
      </c>
      <c r="C117" s="485">
        <v>2210</v>
      </c>
      <c r="D117" s="143">
        <v>0</v>
      </c>
      <c r="E117" s="1081" t="s">
        <v>177</v>
      </c>
      <c r="F117" s="495" t="s">
        <v>275</v>
      </c>
      <c r="G117" s="1219" t="s">
        <v>53</v>
      </c>
    </row>
    <row r="118" spans="1:7" ht="48" hidden="1" customHeight="1">
      <c r="A118" s="350"/>
      <c r="B118" s="139"/>
      <c r="C118" s="29"/>
      <c r="D118" s="131" t="s">
        <v>356</v>
      </c>
      <c r="E118" s="1082"/>
      <c r="F118" s="496"/>
      <c r="G118" s="1220"/>
    </row>
    <row r="119" spans="1:7" ht="48" hidden="1" customHeight="1">
      <c r="A119" s="370" t="s">
        <v>306</v>
      </c>
      <c r="B119" s="62" t="s">
        <v>296</v>
      </c>
      <c r="C119" s="485">
        <v>2210</v>
      </c>
      <c r="D119" s="143">
        <v>0</v>
      </c>
      <c r="E119" s="529" t="s">
        <v>177</v>
      </c>
      <c r="F119" s="495" t="s">
        <v>275</v>
      </c>
      <c r="G119" s="1219" t="s">
        <v>53</v>
      </c>
    </row>
    <row r="120" spans="1:7" ht="48" hidden="1" customHeight="1">
      <c r="A120" s="350"/>
      <c r="B120" s="139"/>
      <c r="C120" s="29"/>
      <c r="D120" s="131" t="s">
        <v>298</v>
      </c>
      <c r="E120" s="530"/>
      <c r="F120" s="496"/>
      <c r="G120" s="1220"/>
    </row>
    <row r="121" spans="1:7" ht="48" hidden="1" customHeight="1">
      <c r="A121" s="370" t="s">
        <v>291</v>
      </c>
      <c r="B121" s="59" t="s">
        <v>290</v>
      </c>
      <c r="C121" s="485">
        <v>2210</v>
      </c>
      <c r="D121" s="143">
        <v>0</v>
      </c>
      <c r="E121" s="529" t="s">
        <v>300</v>
      </c>
      <c r="F121" s="495" t="s">
        <v>275</v>
      </c>
      <c r="G121" s="1219" t="s">
        <v>53</v>
      </c>
    </row>
    <row r="122" spans="1:7" ht="48" hidden="1" customHeight="1">
      <c r="A122" s="350"/>
      <c r="B122" s="139"/>
      <c r="C122" s="29"/>
      <c r="D122" s="131" t="s">
        <v>299</v>
      </c>
      <c r="E122" s="530"/>
      <c r="F122" s="496"/>
      <c r="G122" s="1220"/>
    </row>
    <row r="123" spans="1:7" ht="48" hidden="1" customHeight="1">
      <c r="A123" s="370" t="s">
        <v>304</v>
      </c>
      <c r="B123" s="59" t="s">
        <v>292</v>
      </c>
      <c r="C123" s="485">
        <v>2210</v>
      </c>
      <c r="D123" s="151">
        <v>0</v>
      </c>
      <c r="E123" s="1081" t="s">
        <v>177</v>
      </c>
      <c r="F123" s="495" t="s">
        <v>275</v>
      </c>
      <c r="G123" s="1219" t="s">
        <v>364</v>
      </c>
    </row>
    <row r="124" spans="1:7" ht="48" hidden="1" customHeight="1">
      <c r="A124" s="350"/>
      <c r="B124" s="139"/>
      <c r="C124" s="29"/>
      <c r="D124" s="131" t="s">
        <v>347</v>
      </c>
      <c r="E124" s="1082"/>
      <c r="F124" s="496"/>
      <c r="G124" s="1220"/>
    </row>
    <row r="125" spans="1:7" ht="48" hidden="1" customHeight="1">
      <c r="A125" s="351" t="s">
        <v>308</v>
      </c>
      <c r="B125" s="136" t="s">
        <v>307</v>
      </c>
      <c r="C125" s="488">
        <v>2210</v>
      </c>
      <c r="D125" s="142">
        <v>0</v>
      </c>
      <c r="E125" s="1081" t="s">
        <v>177</v>
      </c>
      <c r="F125" s="499" t="s">
        <v>275</v>
      </c>
      <c r="G125" s="1221" t="s">
        <v>364</v>
      </c>
    </row>
    <row r="126" spans="1:7" ht="48" hidden="1" customHeight="1">
      <c r="A126" s="350"/>
      <c r="B126" s="139"/>
      <c r="C126" s="29"/>
      <c r="D126" s="131" t="s">
        <v>309</v>
      </c>
      <c r="E126" s="1082"/>
      <c r="F126" s="496"/>
      <c r="G126" s="1220"/>
    </row>
    <row r="127" spans="1:7" ht="48" hidden="1" customHeight="1">
      <c r="A127" s="371"/>
      <c r="B127" s="59"/>
      <c r="C127" s="138"/>
      <c r="D127" s="140">
        <v>0</v>
      </c>
      <c r="E127" s="1081" t="s">
        <v>177</v>
      </c>
      <c r="F127" s="495" t="s">
        <v>275</v>
      </c>
      <c r="G127" s="1219" t="s">
        <v>289</v>
      </c>
    </row>
    <row r="128" spans="1:7" ht="48" hidden="1" customHeight="1">
      <c r="A128" s="350"/>
      <c r="B128" s="139"/>
      <c r="C128" s="29"/>
      <c r="D128" s="131" t="s">
        <v>279</v>
      </c>
      <c r="E128" s="1082"/>
      <c r="F128" s="496"/>
      <c r="G128" s="1220"/>
    </row>
    <row r="129" spans="1:7" ht="35.25" hidden="1" customHeight="1">
      <c r="A129" s="351" t="s">
        <v>302</v>
      </c>
      <c r="B129" s="136" t="s">
        <v>305</v>
      </c>
      <c r="C129" s="488">
        <v>2210</v>
      </c>
      <c r="D129" s="142">
        <v>0</v>
      </c>
      <c r="E129" s="1081" t="s">
        <v>177</v>
      </c>
      <c r="F129" s="499" t="s">
        <v>275</v>
      </c>
      <c r="G129" s="1221" t="s">
        <v>364</v>
      </c>
    </row>
    <row r="130" spans="1:7" ht="48" hidden="1" customHeight="1">
      <c r="A130" s="351"/>
      <c r="B130" s="136"/>
      <c r="C130" s="137"/>
      <c r="D130" s="131" t="s">
        <v>310</v>
      </c>
      <c r="E130" s="1082"/>
      <c r="F130" s="499"/>
      <c r="G130" s="1220"/>
    </row>
    <row r="131" spans="1:7" ht="29.25" hidden="1" customHeight="1">
      <c r="A131" s="344"/>
      <c r="B131" s="59"/>
      <c r="C131" s="485"/>
      <c r="D131" s="141"/>
      <c r="E131" s="1182"/>
      <c r="F131" s="1081"/>
      <c r="G131" s="1104"/>
    </row>
    <row r="132" spans="1:7" ht="54.75" hidden="1" customHeight="1">
      <c r="A132" s="350"/>
      <c r="B132" s="14"/>
      <c r="C132" s="29"/>
      <c r="D132" s="131"/>
      <c r="E132" s="1183"/>
      <c r="F132" s="1082"/>
      <c r="G132" s="1068"/>
    </row>
    <row r="133" spans="1:7" ht="48.75" hidden="1" customHeight="1">
      <c r="A133" s="995" t="s">
        <v>135</v>
      </c>
      <c r="B133" s="1035" t="s">
        <v>136</v>
      </c>
      <c r="C133" s="1003">
        <v>2210</v>
      </c>
      <c r="D133" s="130">
        <v>0</v>
      </c>
      <c r="E133" s="1081" t="s">
        <v>118</v>
      </c>
      <c r="F133" s="1161" t="s">
        <v>107</v>
      </c>
      <c r="G133" s="501"/>
    </row>
    <row r="134" spans="1:7" ht="48" hidden="1" customHeight="1">
      <c r="A134" s="1150"/>
      <c r="B134" s="1141"/>
      <c r="C134" s="1116"/>
      <c r="D134" s="206" t="s">
        <v>268</v>
      </c>
      <c r="E134" s="1117"/>
      <c r="F134" s="1079"/>
      <c r="G134" s="509"/>
    </row>
    <row r="135" spans="1:7" ht="29.25" customHeight="1" thickBot="1">
      <c r="A135" s="185" t="s">
        <v>10</v>
      </c>
      <c r="B135" s="186"/>
      <c r="C135" s="187"/>
      <c r="D135" s="209">
        <f>D65+D73+D97+D107+D109+D111+D113+D69</f>
        <v>8193825</v>
      </c>
      <c r="E135" s="188"/>
      <c r="F135" s="188"/>
      <c r="G135" s="189"/>
    </row>
    <row r="136" spans="1:7" ht="39" hidden="1" customHeight="1">
      <c r="A136" s="1009" t="s">
        <v>48</v>
      </c>
      <c r="B136" s="17" t="s">
        <v>14</v>
      </c>
      <c r="C136" s="207">
        <v>2240</v>
      </c>
      <c r="D136" s="208">
        <v>0</v>
      </c>
      <c r="E136" s="524" t="s">
        <v>11</v>
      </c>
      <c r="F136" s="482" t="s">
        <v>19</v>
      </c>
      <c r="G136" s="500" t="s">
        <v>9</v>
      </c>
    </row>
    <row r="137" spans="1:7" ht="62.25" hidden="1" customHeight="1">
      <c r="A137" s="1010"/>
      <c r="B137" s="11"/>
      <c r="C137" s="196"/>
      <c r="D137" s="12" t="s">
        <v>21</v>
      </c>
      <c r="E137" s="515"/>
      <c r="F137" s="473"/>
      <c r="G137" s="475"/>
    </row>
    <row r="138" spans="1:7" ht="49.5" hidden="1" customHeight="1">
      <c r="A138" s="540" t="s">
        <v>46</v>
      </c>
      <c r="B138" s="10" t="s">
        <v>14</v>
      </c>
      <c r="C138" s="195">
        <v>2240</v>
      </c>
      <c r="D138" s="18">
        <v>0</v>
      </c>
      <c r="E138" s="524" t="s">
        <v>11</v>
      </c>
      <c r="F138" s="482" t="s">
        <v>19</v>
      </c>
      <c r="G138" s="474" t="s">
        <v>9</v>
      </c>
    </row>
    <row r="139" spans="1:7" ht="53.25" hidden="1" customHeight="1">
      <c r="A139" s="540" t="s">
        <v>47</v>
      </c>
      <c r="B139" s="11"/>
      <c r="C139" s="197"/>
      <c r="D139" s="12" t="s">
        <v>20</v>
      </c>
      <c r="E139" s="524"/>
      <c r="F139" s="482"/>
      <c r="G139" s="516"/>
    </row>
    <row r="140" spans="1:7" ht="42" hidden="1" customHeight="1">
      <c r="A140" s="374" t="s">
        <v>22</v>
      </c>
      <c r="B140" s="10" t="s">
        <v>17</v>
      </c>
      <c r="C140" s="993">
        <v>2240</v>
      </c>
      <c r="D140" s="18">
        <v>0</v>
      </c>
      <c r="E140" s="1101" t="s">
        <v>11</v>
      </c>
      <c r="F140" s="1027" t="s">
        <v>19</v>
      </c>
      <c r="G140" s="1059" t="s">
        <v>9</v>
      </c>
    </row>
    <row r="141" spans="1:7" ht="49.5" hidden="1" customHeight="1">
      <c r="A141" s="375"/>
      <c r="B141" s="11"/>
      <c r="C141" s="994"/>
      <c r="D141" s="3" t="s">
        <v>16</v>
      </c>
      <c r="E141" s="1070"/>
      <c r="F141" s="1028"/>
      <c r="G141" s="1060"/>
    </row>
    <row r="142" spans="1:7" ht="49.5" customHeight="1">
      <c r="A142" s="1136" t="s">
        <v>495</v>
      </c>
      <c r="B142" s="1139" t="s">
        <v>393</v>
      </c>
      <c r="C142" s="1037">
        <v>2240</v>
      </c>
      <c r="D142" s="249">
        <v>7200</v>
      </c>
      <c r="E142" s="1039" t="s">
        <v>177</v>
      </c>
      <c r="F142" s="1039" t="s">
        <v>116</v>
      </c>
      <c r="G142" s="1061" t="s">
        <v>53</v>
      </c>
    </row>
    <row r="143" spans="1:7" ht="49.5" customHeight="1">
      <c r="A143" s="1137"/>
      <c r="B143" s="1140"/>
      <c r="C143" s="1038"/>
      <c r="D143" s="251" t="s">
        <v>542</v>
      </c>
      <c r="E143" s="1025"/>
      <c r="F143" s="1025"/>
      <c r="G143" s="1062"/>
    </row>
    <row r="144" spans="1:7" ht="36" customHeight="1">
      <c r="A144" s="995" t="s">
        <v>524</v>
      </c>
      <c r="B144" s="10" t="s">
        <v>523</v>
      </c>
      <c r="C144" s="1003">
        <v>2240</v>
      </c>
      <c r="D144" s="80">
        <v>30000</v>
      </c>
      <c r="E144" s="1039" t="s">
        <v>177</v>
      </c>
      <c r="F144" s="991" t="s">
        <v>27</v>
      </c>
      <c r="G144" s="1005" t="s">
        <v>59</v>
      </c>
    </row>
    <row r="145" spans="1:7" ht="44.25" customHeight="1">
      <c r="A145" s="996"/>
      <c r="B145" s="11"/>
      <c r="C145" s="1004"/>
      <c r="D145" s="41" t="s">
        <v>525</v>
      </c>
      <c r="E145" s="1025"/>
      <c r="F145" s="992"/>
      <c r="G145" s="1006"/>
    </row>
    <row r="146" spans="1:7" ht="42" hidden="1" customHeight="1">
      <c r="A146" s="376" t="s">
        <v>220</v>
      </c>
      <c r="B146" s="10" t="s">
        <v>219</v>
      </c>
      <c r="C146" s="510">
        <v>2240</v>
      </c>
      <c r="D146" s="116">
        <v>0</v>
      </c>
      <c r="E146" s="1027" t="s">
        <v>196</v>
      </c>
      <c r="F146" s="991" t="s">
        <v>107</v>
      </c>
      <c r="G146" s="1005" t="s">
        <v>59</v>
      </c>
    </row>
    <row r="147" spans="1:7" ht="28.5" hidden="1" customHeight="1">
      <c r="A147" s="377"/>
      <c r="B147" s="11"/>
      <c r="C147" s="511"/>
      <c r="D147" s="41" t="s">
        <v>212</v>
      </c>
      <c r="E147" s="1028"/>
      <c r="F147" s="992"/>
      <c r="G147" s="1006"/>
    </row>
    <row r="148" spans="1:7" ht="28.5" hidden="1" customHeight="1">
      <c r="A148" s="378" t="s">
        <v>222</v>
      </c>
      <c r="B148" s="1094" t="s">
        <v>221</v>
      </c>
      <c r="C148" s="539">
        <v>2240</v>
      </c>
      <c r="D148" s="117">
        <v>0</v>
      </c>
      <c r="E148" s="1027" t="s">
        <v>196</v>
      </c>
      <c r="F148" s="482" t="s">
        <v>223</v>
      </c>
      <c r="G148" s="1005" t="s">
        <v>53</v>
      </c>
    </row>
    <row r="149" spans="1:7" ht="28.5" hidden="1" customHeight="1">
      <c r="A149" s="378"/>
      <c r="B149" s="1090"/>
      <c r="C149" s="539"/>
      <c r="D149" s="41" t="s">
        <v>224</v>
      </c>
      <c r="E149" s="1028"/>
      <c r="F149" s="482"/>
      <c r="G149" s="1006"/>
    </row>
    <row r="150" spans="1:7" ht="96.75" hidden="1" customHeight="1">
      <c r="A150" s="995" t="s">
        <v>567</v>
      </c>
      <c r="B150" s="10" t="s">
        <v>419</v>
      </c>
      <c r="C150" s="510">
        <v>2240</v>
      </c>
      <c r="D150" s="80">
        <f>8400000-102000-191118-1254730-252154</f>
        <v>6599998</v>
      </c>
      <c r="E150" s="1025" t="s">
        <v>505</v>
      </c>
      <c r="F150" s="492" t="s">
        <v>19</v>
      </c>
      <c r="G150" s="1075" t="s">
        <v>568</v>
      </c>
    </row>
    <row r="151" spans="1:7" ht="44.25" hidden="1" customHeight="1">
      <c r="A151" s="996"/>
      <c r="B151" s="379"/>
      <c r="C151" s="511"/>
      <c r="D151" s="12" t="s">
        <v>613</v>
      </c>
      <c r="E151" s="1026"/>
      <c r="F151" s="493"/>
      <c r="G151" s="1076"/>
    </row>
    <row r="152" spans="1:7" ht="99" hidden="1" customHeight="1">
      <c r="A152" s="995" t="s">
        <v>522</v>
      </c>
      <c r="B152" s="10" t="s">
        <v>420</v>
      </c>
      <c r="C152" s="510">
        <v>2240</v>
      </c>
      <c r="D152" s="116">
        <v>102000</v>
      </c>
      <c r="E152" s="1039" t="s">
        <v>177</v>
      </c>
      <c r="F152" s="492" t="s">
        <v>19</v>
      </c>
      <c r="G152" s="1075" t="s">
        <v>372</v>
      </c>
    </row>
    <row r="153" spans="1:7" ht="60.75" hidden="1" customHeight="1">
      <c r="A153" s="1150"/>
      <c r="B153" s="379"/>
      <c r="C153" s="511"/>
      <c r="D153" s="158" t="s">
        <v>382</v>
      </c>
      <c r="E153" s="1025"/>
      <c r="F153" s="493"/>
      <c r="G153" s="1076"/>
    </row>
    <row r="154" spans="1:7" ht="60.75" hidden="1" customHeight="1">
      <c r="A154" s="995" t="s">
        <v>615</v>
      </c>
      <c r="B154" s="1094" t="s">
        <v>616</v>
      </c>
      <c r="C154" s="539">
        <v>2240</v>
      </c>
      <c r="D154" s="116">
        <v>252154</v>
      </c>
      <c r="E154" s="1025" t="s">
        <v>505</v>
      </c>
      <c r="F154" s="523" t="s">
        <v>27</v>
      </c>
      <c r="G154" s="474" t="s">
        <v>53</v>
      </c>
    </row>
    <row r="155" spans="1:7" ht="27" hidden="1" customHeight="1">
      <c r="A155" s="996"/>
      <c r="B155" s="1090"/>
      <c r="C155" s="511"/>
      <c r="D155" s="12" t="s">
        <v>614</v>
      </c>
      <c r="E155" s="1026"/>
      <c r="F155" s="493"/>
      <c r="G155" s="481"/>
    </row>
    <row r="156" spans="1:7" ht="57.75" customHeight="1">
      <c r="A156" s="995" t="s">
        <v>527</v>
      </c>
      <c r="B156" s="1094" t="s">
        <v>526</v>
      </c>
      <c r="C156" s="539">
        <v>2240</v>
      </c>
      <c r="D156" s="116">
        <v>1033600</v>
      </c>
      <c r="E156" s="1025" t="s">
        <v>505</v>
      </c>
      <c r="F156" s="523" t="s">
        <v>117</v>
      </c>
      <c r="G156" s="474" t="s">
        <v>53</v>
      </c>
    </row>
    <row r="157" spans="1:7" ht="42" customHeight="1">
      <c r="A157" s="996"/>
      <c r="B157" s="1090"/>
      <c r="C157" s="511"/>
      <c r="D157" s="12" t="s">
        <v>564</v>
      </c>
      <c r="E157" s="1026"/>
      <c r="F157" s="493"/>
      <c r="G157" s="481"/>
    </row>
    <row r="158" spans="1:7" ht="42" customHeight="1">
      <c r="A158" s="995" t="s">
        <v>529</v>
      </c>
      <c r="B158" s="1094" t="s">
        <v>528</v>
      </c>
      <c r="C158" s="539">
        <v>2240</v>
      </c>
      <c r="D158" s="116">
        <f>1357000-7000</f>
        <v>1350000</v>
      </c>
      <c r="E158" s="1025" t="s">
        <v>505</v>
      </c>
      <c r="F158" s="523" t="s">
        <v>117</v>
      </c>
      <c r="G158" s="474" t="s">
        <v>53</v>
      </c>
    </row>
    <row r="159" spans="1:7" ht="42" customHeight="1">
      <c r="A159" s="996"/>
      <c r="B159" s="1090"/>
      <c r="C159" s="511"/>
      <c r="D159" s="12" t="s">
        <v>585</v>
      </c>
      <c r="E159" s="1026"/>
      <c r="F159" s="493"/>
      <c r="G159" s="381"/>
    </row>
    <row r="160" spans="1:7" ht="42" hidden="1" customHeight="1">
      <c r="A160" s="995" t="s">
        <v>587</v>
      </c>
      <c r="B160" s="1094" t="s">
        <v>584</v>
      </c>
      <c r="C160" s="539">
        <v>2240</v>
      </c>
      <c r="D160" s="116">
        <v>7000</v>
      </c>
      <c r="E160" s="1039" t="s">
        <v>177</v>
      </c>
      <c r="F160" s="523" t="s">
        <v>19</v>
      </c>
      <c r="G160" s="474" t="s">
        <v>53</v>
      </c>
    </row>
    <row r="161" spans="1:7" ht="31.5" hidden="1" customHeight="1">
      <c r="A161" s="996"/>
      <c r="B161" s="1090"/>
      <c r="C161" s="539"/>
      <c r="D161" s="12" t="s">
        <v>582</v>
      </c>
      <c r="E161" s="1025"/>
      <c r="F161" s="523"/>
      <c r="G161" s="381"/>
    </row>
    <row r="162" spans="1:7" ht="71.25" hidden="1" customHeight="1">
      <c r="A162" s="995" t="s">
        <v>418</v>
      </c>
      <c r="B162" s="10" t="s">
        <v>23</v>
      </c>
      <c r="C162" s="1003">
        <v>2240</v>
      </c>
      <c r="D162" s="210">
        <v>725900</v>
      </c>
      <c r="E162" s="1039" t="s">
        <v>177</v>
      </c>
      <c r="F162" s="1027" t="s">
        <v>25</v>
      </c>
      <c r="G162" s="474" t="s">
        <v>53</v>
      </c>
    </row>
    <row r="163" spans="1:7" ht="39" hidden="1" customHeight="1">
      <c r="A163" s="996"/>
      <c r="B163" s="11"/>
      <c r="C163" s="1004"/>
      <c r="D163" s="46" t="s">
        <v>565</v>
      </c>
      <c r="E163" s="1025"/>
      <c r="F163" s="1028"/>
      <c r="G163" s="475"/>
    </row>
    <row r="164" spans="1:7" s="156" customFormat="1" ht="39" hidden="1" customHeight="1">
      <c r="A164" s="1543" t="s">
        <v>531</v>
      </c>
      <c r="B164" s="17" t="s">
        <v>532</v>
      </c>
      <c r="C164" s="269" t="s">
        <v>533</v>
      </c>
      <c r="D164" s="160">
        <v>496500</v>
      </c>
      <c r="E164" s="1039" t="s">
        <v>177</v>
      </c>
      <c r="F164" s="482" t="s">
        <v>25</v>
      </c>
      <c r="G164" s="1545" t="s">
        <v>534</v>
      </c>
    </row>
    <row r="165" spans="1:7" s="156" customFormat="1" ht="39" hidden="1" customHeight="1">
      <c r="A165" s="1544"/>
      <c r="B165" s="270"/>
      <c r="C165" s="157"/>
      <c r="D165" s="41" t="s">
        <v>535</v>
      </c>
      <c r="E165" s="1025"/>
      <c r="F165" s="482"/>
      <c r="G165" s="1546"/>
    </row>
    <row r="166" spans="1:7" ht="51" hidden="1" customHeight="1">
      <c r="A166" s="382" t="s">
        <v>61</v>
      </c>
      <c r="B166" s="10" t="s">
        <v>62</v>
      </c>
      <c r="C166" s="993">
        <v>2240</v>
      </c>
      <c r="D166" s="38">
        <v>0</v>
      </c>
      <c r="E166" s="1101" t="s">
        <v>63</v>
      </c>
      <c r="F166" s="1027" t="s">
        <v>25</v>
      </c>
      <c r="G166" s="480" t="s">
        <v>53</v>
      </c>
    </row>
    <row r="167" spans="1:7" ht="27" hidden="1" customHeight="1">
      <c r="A167" s="377"/>
      <c r="B167" s="11"/>
      <c r="C167" s="994"/>
      <c r="D167" s="12" t="s">
        <v>64</v>
      </c>
      <c r="E167" s="1070"/>
      <c r="F167" s="1028"/>
      <c r="G167" s="384"/>
    </row>
    <row r="168" spans="1:7" ht="50.25" hidden="1" customHeight="1">
      <c r="A168" s="378" t="s">
        <v>28</v>
      </c>
      <c r="B168" s="10" t="s">
        <v>60</v>
      </c>
      <c r="C168" s="539">
        <v>2240</v>
      </c>
      <c r="D168" s="38">
        <v>0</v>
      </c>
      <c r="E168" s="525" t="s">
        <v>11</v>
      </c>
      <c r="F168" s="469" t="s">
        <v>25</v>
      </c>
      <c r="G168" s="1059" t="s">
        <v>53</v>
      </c>
    </row>
    <row r="169" spans="1:7" ht="30.75" hidden="1" customHeight="1">
      <c r="A169" s="377"/>
      <c r="B169" s="11"/>
      <c r="C169" s="511"/>
      <c r="D169" s="3" t="s">
        <v>29</v>
      </c>
      <c r="E169" s="493"/>
      <c r="F169" s="468"/>
      <c r="G169" s="1060"/>
    </row>
    <row r="170" spans="1:7" ht="45" hidden="1" customHeight="1">
      <c r="A170" s="382" t="s">
        <v>61</v>
      </c>
      <c r="B170" s="10" t="s">
        <v>62</v>
      </c>
      <c r="C170" s="993">
        <v>2240</v>
      </c>
      <c r="D170" s="38">
        <v>0</v>
      </c>
      <c r="E170" s="1101" t="s">
        <v>63</v>
      </c>
      <c r="F170" s="1027" t="s">
        <v>116</v>
      </c>
      <c r="G170" s="480" t="s">
        <v>53</v>
      </c>
    </row>
    <row r="171" spans="1:7" ht="27" hidden="1" customHeight="1">
      <c r="A171" s="377"/>
      <c r="B171" s="11"/>
      <c r="C171" s="994"/>
      <c r="D171" s="12" t="s">
        <v>149</v>
      </c>
      <c r="E171" s="1070"/>
      <c r="F171" s="1028"/>
      <c r="G171" s="384"/>
    </row>
    <row r="172" spans="1:7" s="221" customFormat="1" ht="48.75" hidden="1" customHeight="1">
      <c r="A172" s="1015" t="s">
        <v>421</v>
      </c>
      <c r="B172" s="13" t="s">
        <v>422</v>
      </c>
      <c r="C172" s="207">
        <v>2240</v>
      </c>
      <c r="D172" s="243">
        <v>0</v>
      </c>
      <c r="E172" s="1294" t="s">
        <v>112</v>
      </c>
      <c r="F172" s="482" t="s">
        <v>19</v>
      </c>
      <c r="G172" s="484" t="s">
        <v>53</v>
      </c>
    </row>
    <row r="173" spans="1:7" s="221" customFormat="1" ht="51.75" hidden="1" customHeight="1">
      <c r="A173" s="1016"/>
      <c r="B173" s="23"/>
      <c r="C173" s="207"/>
      <c r="D173" s="244" t="s">
        <v>488</v>
      </c>
      <c r="E173" s="1195"/>
      <c r="F173" s="482"/>
      <c r="G173" s="385"/>
    </row>
    <row r="174" spans="1:7" ht="51.75" hidden="1" customHeight="1">
      <c r="A174" s="1017" t="s">
        <v>421</v>
      </c>
      <c r="B174" s="10" t="s">
        <v>62</v>
      </c>
      <c r="C174" s="118">
        <v>2240</v>
      </c>
      <c r="D174" s="242">
        <v>0</v>
      </c>
      <c r="E174" s="1101" t="s">
        <v>112</v>
      </c>
      <c r="F174" s="523" t="s">
        <v>19</v>
      </c>
      <c r="G174" s="480" t="s">
        <v>53</v>
      </c>
    </row>
    <row r="175" spans="1:7" ht="35.25" hidden="1" customHeight="1">
      <c r="A175" s="1018"/>
      <c r="B175" s="17"/>
      <c r="C175" s="118"/>
      <c r="D175" s="12" t="s">
        <v>489</v>
      </c>
      <c r="E175" s="1070"/>
      <c r="F175" s="523"/>
      <c r="G175" s="386" t="s">
        <v>368</v>
      </c>
    </row>
    <row r="176" spans="1:7" ht="53.25" hidden="1" customHeight="1">
      <c r="A176" s="1046" t="s">
        <v>610</v>
      </c>
      <c r="B176" s="1011" t="s">
        <v>397</v>
      </c>
      <c r="C176" s="1029">
        <v>2240</v>
      </c>
      <c r="D176" s="143">
        <f>21200+28600</f>
        <v>49800</v>
      </c>
      <c r="E176" s="1039" t="s">
        <v>177</v>
      </c>
      <c r="F176" s="991" t="s">
        <v>25</v>
      </c>
      <c r="G176" s="1118" t="s">
        <v>58</v>
      </c>
    </row>
    <row r="177" spans="1:7" ht="31.5" hidden="1" customHeight="1">
      <c r="A177" s="1047"/>
      <c r="B177" s="1012"/>
      <c r="C177" s="1030"/>
      <c r="D177" s="75" t="s">
        <v>609</v>
      </c>
      <c r="E177" s="1025"/>
      <c r="F177" s="992"/>
      <c r="G177" s="1119"/>
    </row>
    <row r="178" spans="1:7" ht="48" hidden="1" customHeight="1">
      <c r="A178" s="1015" t="s">
        <v>423</v>
      </c>
      <c r="B178" s="1011" t="s">
        <v>397</v>
      </c>
      <c r="C178" s="1029">
        <v>2240</v>
      </c>
      <c r="D178" s="80">
        <v>0</v>
      </c>
      <c r="E178" s="1039" t="s">
        <v>177</v>
      </c>
      <c r="F178" s="991" t="s">
        <v>566</v>
      </c>
      <c r="G178" s="1118" t="s">
        <v>65</v>
      </c>
    </row>
    <row r="179" spans="1:7" ht="36.75" hidden="1" customHeight="1">
      <c r="A179" s="1016"/>
      <c r="B179" s="1012"/>
      <c r="C179" s="1030"/>
      <c r="D179" s="75" t="s">
        <v>373</v>
      </c>
      <c r="E179" s="1025"/>
      <c r="F179" s="992"/>
      <c r="G179" s="1119"/>
    </row>
    <row r="180" spans="1:7" ht="56.25" hidden="1" customHeight="1">
      <c r="A180" s="1015" t="s">
        <v>424</v>
      </c>
      <c r="B180" s="1087" t="s">
        <v>398</v>
      </c>
      <c r="C180" s="1029">
        <v>2240</v>
      </c>
      <c r="D180" s="141">
        <v>0</v>
      </c>
      <c r="E180" s="991" t="s">
        <v>392</v>
      </c>
      <c r="F180" s="991" t="s">
        <v>27</v>
      </c>
      <c r="G180" s="1104" t="s">
        <v>53</v>
      </c>
    </row>
    <row r="181" spans="1:7" ht="44.25" hidden="1" customHeight="1">
      <c r="A181" s="1016"/>
      <c r="B181" s="1088"/>
      <c r="C181" s="1030"/>
      <c r="D181" s="222" t="s">
        <v>399</v>
      </c>
      <c r="E181" s="992"/>
      <c r="F181" s="992"/>
      <c r="G181" s="1068"/>
    </row>
    <row r="182" spans="1:7" ht="64.5" hidden="1" customHeight="1">
      <c r="A182" s="1017" t="s">
        <v>543</v>
      </c>
      <c r="B182" s="999" t="s">
        <v>425</v>
      </c>
      <c r="C182" s="539">
        <v>2240</v>
      </c>
      <c r="D182" s="151">
        <f>14232300+2876600-2206501.51-567766.25+1254730</f>
        <v>15589362.24</v>
      </c>
      <c r="E182" s="1025" t="s">
        <v>505</v>
      </c>
      <c r="F182" s="1161" t="s">
        <v>25</v>
      </c>
      <c r="G182" s="1059" t="s">
        <v>53</v>
      </c>
    </row>
    <row r="183" spans="1:7" ht="88.5" hidden="1" customHeight="1">
      <c r="A183" s="1018"/>
      <c r="B183" s="1000"/>
      <c r="C183" s="157"/>
      <c r="D183" s="41" t="s">
        <v>611</v>
      </c>
      <c r="E183" s="1026"/>
      <c r="F183" s="1080"/>
      <c r="G183" s="1060"/>
    </row>
    <row r="184" spans="1:7" ht="70.5" hidden="1" customHeight="1">
      <c r="A184" s="1017" t="s">
        <v>543</v>
      </c>
      <c r="B184" s="999" t="s">
        <v>425</v>
      </c>
      <c r="C184" s="440" t="s">
        <v>533</v>
      </c>
      <c r="D184" s="151">
        <f>2206501.51+567766.25</f>
        <v>2774267.76</v>
      </c>
      <c r="E184" s="1039" t="s">
        <v>177</v>
      </c>
      <c r="F184" s="467" t="s">
        <v>25</v>
      </c>
      <c r="G184" s="1075" t="s">
        <v>372</v>
      </c>
    </row>
    <row r="185" spans="1:7" ht="88.5" hidden="1" customHeight="1">
      <c r="A185" s="1018"/>
      <c r="B185" s="1000"/>
      <c r="C185" s="157"/>
      <c r="D185" s="41" t="s">
        <v>606</v>
      </c>
      <c r="E185" s="1025"/>
      <c r="F185" s="468"/>
      <c r="G185" s="1076"/>
    </row>
    <row r="186" spans="1:7" ht="51" hidden="1" customHeight="1">
      <c r="A186" s="1017" t="s">
        <v>427</v>
      </c>
      <c r="B186" s="1235" t="s">
        <v>426</v>
      </c>
      <c r="C186" s="539">
        <v>2240</v>
      </c>
      <c r="D186" s="143">
        <v>54000</v>
      </c>
      <c r="E186" s="1025" t="s">
        <v>505</v>
      </c>
      <c r="F186" s="469" t="s">
        <v>27</v>
      </c>
      <c r="G186" s="1059" t="s">
        <v>53</v>
      </c>
    </row>
    <row r="187" spans="1:7" ht="30" hidden="1" customHeight="1">
      <c r="A187" s="1018"/>
      <c r="B187" s="1236"/>
      <c r="C187" s="511"/>
      <c r="D187" s="55" t="s">
        <v>536</v>
      </c>
      <c r="E187" s="1026"/>
      <c r="F187" s="468"/>
      <c r="G187" s="1060"/>
    </row>
    <row r="188" spans="1:7" ht="47.25" hidden="1" customHeight="1">
      <c r="A188" s="995" t="s">
        <v>604</v>
      </c>
      <c r="B188" s="17" t="s">
        <v>429</v>
      </c>
      <c r="C188" s="118">
        <v>2240</v>
      </c>
      <c r="D188" s="159">
        <f>1065800+523600+523600-58645.2</f>
        <v>2054354.8</v>
      </c>
      <c r="E188" s="1025" t="s">
        <v>505</v>
      </c>
      <c r="F188" s="1079" t="s">
        <v>25</v>
      </c>
      <c r="G188" s="1064" t="s">
        <v>53</v>
      </c>
    </row>
    <row r="189" spans="1:7" ht="44.25" hidden="1" customHeight="1">
      <c r="A189" s="996"/>
      <c r="B189" s="11"/>
      <c r="C189" s="513"/>
      <c r="D189" s="46" t="s">
        <v>588</v>
      </c>
      <c r="E189" s="1026"/>
      <c r="F189" s="1080"/>
      <c r="G189" s="1060"/>
    </row>
    <row r="190" spans="1:7" ht="43.5" hidden="1" customHeight="1">
      <c r="A190" s="995" t="s">
        <v>597</v>
      </c>
      <c r="B190" s="17" t="s">
        <v>429</v>
      </c>
      <c r="C190" s="118">
        <v>2240</v>
      </c>
      <c r="D190" s="159">
        <v>58645.2</v>
      </c>
      <c r="E190" s="1039" t="s">
        <v>177</v>
      </c>
      <c r="F190" s="1079" t="s">
        <v>25</v>
      </c>
      <c r="G190" s="1075" t="s">
        <v>372</v>
      </c>
    </row>
    <row r="191" spans="1:7" ht="48.75" hidden="1" customHeight="1">
      <c r="A191" s="996"/>
      <c r="B191" s="17"/>
      <c r="C191" s="118"/>
      <c r="D191" s="46" t="s">
        <v>589</v>
      </c>
      <c r="E191" s="1025"/>
      <c r="F191" s="1080"/>
      <c r="G191" s="1076"/>
    </row>
    <row r="192" spans="1:7" ht="57" hidden="1" customHeight="1">
      <c r="A192" s="995" t="s">
        <v>605</v>
      </c>
      <c r="B192" s="10" t="s">
        <v>429</v>
      </c>
      <c r="C192" s="512">
        <v>2240</v>
      </c>
      <c r="D192" s="116">
        <f>571200-40064.6</f>
        <v>531135.4</v>
      </c>
      <c r="E192" s="1025" t="s">
        <v>505</v>
      </c>
      <c r="F192" s="1161" t="s">
        <v>25</v>
      </c>
      <c r="G192" s="1059" t="s">
        <v>53</v>
      </c>
    </row>
    <row r="193" spans="1:7" ht="31.5" hidden="1" customHeight="1">
      <c r="A193" s="996"/>
      <c r="B193" s="11"/>
      <c r="C193" s="513"/>
      <c r="D193" s="184" t="s">
        <v>590</v>
      </c>
      <c r="E193" s="1026"/>
      <c r="F193" s="1080"/>
      <c r="G193" s="1060"/>
    </row>
    <row r="194" spans="1:7" ht="27" hidden="1" customHeight="1">
      <c r="A194" s="995" t="s">
        <v>598</v>
      </c>
      <c r="B194" s="10" t="s">
        <v>429</v>
      </c>
      <c r="C194" s="118">
        <v>2240</v>
      </c>
      <c r="D194" s="116">
        <v>40064.6</v>
      </c>
      <c r="E194" s="1039" t="s">
        <v>177</v>
      </c>
      <c r="F194" s="469" t="s">
        <v>25</v>
      </c>
      <c r="G194" s="1075" t="s">
        <v>372</v>
      </c>
    </row>
    <row r="195" spans="1:7" ht="56.25" hidden="1" customHeight="1">
      <c r="A195" s="996"/>
      <c r="B195" s="17"/>
      <c r="C195" s="118"/>
      <c r="D195" s="184" t="s">
        <v>591</v>
      </c>
      <c r="E195" s="1025"/>
      <c r="F195" s="469"/>
      <c r="G195" s="1076"/>
    </row>
    <row r="196" spans="1:7" ht="55.5" hidden="1" customHeight="1">
      <c r="A196" s="1017" t="s">
        <v>538</v>
      </c>
      <c r="B196" s="10" t="s">
        <v>539</v>
      </c>
      <c r="C196" s="1003">
        <v>2240</v>
      </c>
      <c r="D196" s="116">
        <v>802500</v>
      </c>
      <c r="E196" s="1039" t="s">
        <v>177</v>
      </c>
      <c r="F196" s="991" t="s">
        <v>27</v>
      </c>
      <c r="G196" s="1005" t="s">
        <v>619</v>
      </c>
    </row>
    <row r="197" spans="1:7" ht="45.75" hidden="1" customHeight="1">
      <c r="A197" s="1018"/>
      <c r="B197" s="11"/>
      <c r="C197" s="1004"/>
      <c r="D197" s="41" t="s">
        <v>544</v>
      </c>
      <c r="E197" s="1025"/>
      <c r="F197" s="992"/>
      <c r="G197" s="1006"/>
    </row>
    <row r="198" spans="1:7" ht="52.5" hidden="1" customHeight="1">
      <c r="A198" s="387" t="s">
        <v>198</v>
      </c>
      <c r="B198" s="10" t="s">
        <v>14</v>
      </c>
      <c r="C198" s="510">
        <v>2240</v>
      </c>
      <c r="D198" s="74">
        <v>0</v>
      </c>
      <c r="E198" s="525" t="s">
        <v>113</v>
      </c>
      <c r="F198" s="1079" t="s">
        <v>107</v>
      </c>
      <c r="G198" s="1059" t="s">
        <v>53</v>
      </c>
    </row>
    <row r="199" spans="1:7" ht="25.5" hidden="1" customHeight="1">
      <c r="A199" s="388"/>
      <c r="B199" s="11"/>
      <c r="C199" s="511"/>
      <c r="D199" s="75" t="s">
        <v>199</v>
      </c>
      <c r="E199" s="517"/>
      <c r="F199" s="1080"/>
      <c r="G199" s="1060"/>
    </row>
    <row r="200" spans="1:7" ht="25.5" hidden="1" customHeight="1">
      <c r="A200" s="1547" t="s">
        <v>235</v>
      </c>
      <c r="B200" s="10" t="s">
        <v>14</v>
      </c>
      <c r="C200" s="510">
        <v>2240</v>
      </c>
      <c r="D200" s="74">
        <v>0</v>
      </c>
      <c r="E200" s="525" t="s">
        <v>113</v>
      </c>
      <c r="F200" s="1079" t="s">
        <v>107</v>
      </c>
      <c r="G200" s="1059" t="s">
        <v>53</v>
      </c>
    </row>
    <row r="201" spans="1:7" ht="128.25" hidden="1" customHeight="1">
      <c r="A201" s="1548"/>
      <c r="B201" s="11"/>
      <c r="C201" s="511"/>
      <c r="D201" s="88" t="s">
        <v>234</v>
      </c>
      <c r="E201" s="473"/>
      <c r="F201" s="1080"/>
      <c r="G201" s="1060"/>
    </row>
    <row r="202" spans="1:7" ht="30" hidden="1" customHeight="1">
      <c r="A202" s="470" t="s">
        <v>183</v>
      </c>
      <c r="B202" s="10" t="s">
        <v>184</v>
      </c>
      <c r="C202" s="510">
        <v>2240</v>
      </c>
      <c r="D202" s="149">
        <v>0</v>
      </c>
      <c r="E202" s="472"/>
      <c r="F202" s="467"/>
      <c r="G202" s="1059" t="s">
        <v>58</v>
      </c>
    </row>
    <row r="203" spans="1:7" ht="69.75" hidden="1" customHeight="1">
      <c r="A203" s="471"/>
      <c r="B203" s="11"/>
      <c r="C203" s="511"/>
      <c r="D203" s="88" t="s">
        <v>321</v>
      </c>
      <c r="E203" s="473" t="s">
        <v>113</v>
      </c>
      <c r="F203" s="468" t="s">
        <v>117</v>
      </c>
      <c r="G203" s="1060"/>
    </row>
    <row r="204" spans="1:7" ht="50.25" hidden="1" customHeight="1">
      <c r="A204" s="527" t="s">
        <v>334</v>
      </c>
      <c r="B204" s="13" t="s">
        <v>333</v>
      </c>
      <c r="C204" s="510">
        <v>2240</v>
      </c>
      <c r="D204" s="74">
        <v>0</v>
      </c>
      <c r="E204" s="991" t="s">
        <v>323</v>
      </c>
      <c r="F204" s="467"/>
      <c r="G204" s="1059" t="s">
        <v>58</v>
      </c>
    </row>
    <row r="205" spans="1:7" ht="43.5" hidden="1" customHeight="1">
      <c r="A205" s="471"/>
      <c r="B205" s="11"/>
      <c r="C205" s="511"/>
      <c r="D205" s="88" t="s">
        <v>322</v>
      </c>
      <c r="E205" s="992"/>
      <c r="F205" s="468" t="s">
        <v>275</v>
      </c>
      <c r="G205" s="1060"/>
    </row>
    <row r="206" spans="1:7" ht="43.5" hidden="1" customHeight="1">
      <c r="A206" s="391" t="s">
        <v>248</v>
      </c>
      <c r="B206" s="129" t="s">
        <v>249</v>
      </c>
      <c r="C206" s="118">
        <v>2240</v>
      </c>
      <c r="D206" s="133">
        <v>0</v>
      </c>
      <c r="E206" s="1101" t="s">
        <v>196</v>
      </c>
      <c r="F206" s="482" t="s">
        <v>338</v>
      </c>
      <c r="G206" s="1059" t="s">
        <v>58</v>
      </c>
    </row>
    <row r="207" spans="1:7" ht="43.5" hidden="1" customHeight="1">
      <c r="A207" s="535"/>
      <c r="B207" s="11"/>
      <c r="C207" s="73"/>
      <c r="D207" s="120" t="s">
        <v>342</v>
      </c>
      <c r="E207" s="1070"/>
      <c r="F207" s="473"/>
      <c r="G207" s="1060"/>
    </row>
    <row r="208" spans="1:7" ht="36" hidden="1" customHeight="1">
      <c r="A208" s="1164" t="s">
        <v>187</v>
      </c>
      <c r="B208" s="10" t="s">
        <v>14</v>
      </c>
      <c r="C208" s="539">
        <v>2240</v>
      </c>
      <c r="D208" s="74">
        <v>0</v>
      </c>
      <c r="E208" s="991" t="s">
        <v>185</v>
      </c>
      <c r="F208" s="991" t="s">
        <v>117</v>
      </c>
      <c r="G208" s="1059" t="s">
        <v>58</v>
      </c>
    </row>
    <row r="209" spans="1:7" ht="58.5" hidden="1" customHeight="1">
      <c r="A209" s="1165"/>
      <c r="B209" s="17"/>
      <c r="C209" s="539"/>
      <c r="D209" s="88" t="s">
        <v>225</v>
      </c>
      <c r="E209" s="992"/>
      <c r="F209" s="992"/>
      <c r="G209" s="1060"/>
    </row>
    <row r="210" spans="1:7" ht="16.5" hidden="1" customHeight="1">
      <c r="A210" s="1052" t="s">
        <v>166</v>
      </c>
      <c r="B210" s="1011" t="s">
        <v>167</v>
      </c>
      <c r="C210" s="1029">
        <v>2240</v>
      </c>
      <c r="D210" s="79">
        <f>199000-32727-48836-6837.6-10000-12992.1- 49128-17000-21479.3</f>
        <v>0</v>
      </c>
      <c r="E210" s="997" t="s">
        <v>196</v>
      </c>
      <c r="F210" s="997" t="s">
        <v>106</v>
      </c>
      <c r="G210" s="1096" t="s">
        <v>53</v>
      </c>
    </row>
    <row r="211" spans="1:7" ht="42.75" hidden="1" customHeight="1">
      <c r="A211" s="1053"/>
      <c r="B211" s="1054"/>
      <c r="C211" s="1160"/>
      <c r="D211" s="89" t="s">
        <v>229</v>
      </c>
      <c r="E211" s="1084"/>
      <c r="F211" s="1084"/>
      <c r="G211" s="1097"/>
    </row>
    <row r="212" spans="1:7" ht="42.75" hidden="1" customHeight="1">
      <c r="A212" s="113" t="s">
        <v>214</v>
      </c>
      <c r="B212" s="1011" t="s">
        <v>213</v>
      </c>
      <c r="C212" s="1029">
        <v>2240</v>
      </c>
      <c r="D212" s="79">
        <v>0</v>
      </c>
      <c r="E212" s="997" t="s">
        <v>196</v>
      </c>
      <c r="F212" s="997" t="s">
        <v>107</v>
      </c>
      <c r="G212" s="1096" t="s">
        <v>53</v>
      </c>
    </row>
    <row r="213" spans="1:7" ht="42.75" hidden="1" customHeight="1">
      <c r="A213" s="114"/>
      <c r="B213" s="1054"/>
      <c r="C213" s="1160"/>
      <c r="D213" s="89" t="s">
        <v>215</v>
      </c>
      <c r="E213" s="1084"/>
      <c r="F213" s="1084"/>
      <c r="G213" s="1097"/>
    </row>
    <row r="214" spans="1:7" ht="23.25" hidden="1" customHeight="1">
      <c r="A214" s="1050" t="s">
        <v>430</v>
      </c>
      <c r="B214" s="1105" t="s">
        <v>428</v>
      </c>
      <c r="C214" s="1106">
        <v>2240</v>
      </c>
      <c r="D214" s="190">
        <v>0</v>
      </c>
      <c r="E214" s="1107" t="s">
        <v>264</v>
      </c>
      <c r="F214" s="1107" t="s">
        <v>25</v>
      </c>
      <c r="G214" s="1108" t="s">
        <v>53</v>
      </c>
    </row>
    <row r="215" spans="1:7" ht="42.75" hidden="1" customHeight="1">
      <c r="A215" s="1051"/>
      <c r="B215" s="1012"/>
      <c r="C215" s="1030"/>
      <c r="D215" s="88" t="s">
        <v>400</v>
      </c>
      <c r="E215" s="998"/>
      <c r="F215" s="998"/>
      <c r="G215" s="1109"/>
    </row>
    <row r="216" spans="1:7" ht="42.75" hidden="1" customHeight="1">
      <c r="A216" s="1057" t="s">
        <v>431</v>
      </c>
      <c r="B216" s="1087" t="s">
        <v>432</v>
      </c>
      <c r="C216" s="1029">
        <v>2240</v>
      </c>
      <c r="D216" s="132">
        <v>0</v>
      </c>
      <c r="E216" s="997" t="s">
        <v>264</v>
      </c>
      <c r="F216" s="997" t="s">
        <v>25</v>
      </c>
      <c r="G216" s="1096" t="s">
        <v>53</v>
      </c>
    </row>
    <row r="217" spans="1:7" ht="17.25" hidden="1" customHeight="1">
      <c r="A217" s="1058"/>
      <c r="B217" s="1154"/>
      <c r="C217" s="1030"/>
      <c r="D217" s="88" t="s">
        <v>369</v>
      </c>
      <c r="E217" s="998"/>
      <c r="F217" s="998"/>
      <c r="G217" s="1109"/>
    </row>
    <row r="218" spans="1:7" ht="27.75" hidden="1" customHeight="1">
      <c r="A218" s="541" t="s">
        <v>195</v>
      </c>
      <c r="B218" s="101" t="s">
        <v>194</v>
      </c>
      <c r="C218" s="497">
        <v>2240</v>
      </c>
      <c r="D218" s="102">
        <v>0</v>
      </c>
      <c r="E218" s="1083" t="s">
        <v>177</v>
      </c>
      <c r="F218" s="519" t="s">
        <v>117</v>
      </c>
      <c r="G218" s="1096" t="s">
        <v>53</v>
      </c>
    </row>
    <row r="219" spans="1:7" ht="42.75" hidden="1" customHeight="1">
      <c r="A219" s="542"/>
      <c r="B219" s="103"/>
      <c r="C219" s="498"/>
      <c r="D219" s="88" t="s">
        <v>188</v>
      </c>
      <c r="E219" s="1084"/>
      <c r="F219" s="520"/>
      <c r="G219" s="1097"/>
    </row>
    <row r="220" spans="1:7" ht="42.75" hidden="1" customHeight="1">
      <c r="A220" s="543" t="s">
        <v>190</v>
      </c>
      <c r="B220" s="101" t="s">
        <v>189</v>
      </c>
      <c r="C220" s="466">
        <v>2240</v>
      </c>
      <c r="D220" s="102">
        <v>0</v>
      </c>
      <c r="E220" s="1083" t="s">
        <v>177</v>
      </c>
      <c r="F220" s="518" t="s">
        <v>117</v>
      </c>
      <c r="G220" s="1096" t="s">
        <v>53</v>
      </c>
    </row>
    <row r="221" spans="1:7" ht="42.75" hidden="1" customHeight="1">
      <c r="A221" s="393"/>
      <c r="B221" s="104"/>
      <c r="C221" s="105"/>
      <c r="D221" s="88" t="s">
        <v>193</v>
      </c>
      <c r="E221" s="1084"/>
      <c r="F221" s="106"/>
      <c r="G221" s="1097"/>
    </row>
    <row r="222" spans="1:7" ht="42.75" hidden="1" customHeight="1">
      <c r="A222" s="541" t="s">
        <v>191</v>
      </c>
      <c r="B222" s="101" t="s">
        <v>192</v>
      </c>
      <c r="C222" s="497">
        <v>2240</v>
      </c>
      <c r="D222" s="102">
        <v>0</v>
      </c>
      <c r="E222" s="521" t="s">
        <v>177</v>
      </c>
      <c r="F222" s="519" t="s">
        <v>117</v>
      </c>
      <c r="G222" s="1096" t="s">
        <v>53</v>
      </c>
    </row>
    <row r="223" spans="1:7" ht="25.5" hidden="1" customHeight="1">
      <c r="A223" s="541"/>
      <c r="B223" s="99"/>
      <c r="C223" s="497"/>
      <c r="D223" s="88" t="s">
        <v>197</v>
      </c>
      <c r="E223" s="519"/>
      <c r="F223" s="519"/>
      <c r="G223" s="1097"/>
    </row>
    <row r="224" spans="1:7" ht="25.5" hidden="1" customHeight="1">
      <c r="A224" s="1085" t="s">
        <v>144</v>
      </c>
      <c r="B224" s="1094" t="s">
        <v>148</v>
      </c>
      <c r="C224" s="510">
        <v>2240</v>
      </c>
      <c r="D224" s="74">
        <v>0</v>
      </c>
      <c r="E224" s="1161" t="s">
        <v>147</v>
      </c>
      <c r="F224" s="1079" t="s">
        <v>116</v>
      </c>
      <c r="G224" s="1098" t="s">
        <v>53</v>
      </c>
    </row>
    <row r="225" spans="1:7" ht="30.75" hidden="1" customHeight="1">
      <c r="A225" s="1086"/>
      <c r="B225" s="1090"/>
      <c r="C225" s="511"/>
      <c r="D225" s="46" t="s">
        <v>146</v>
      </c>
      <c r="E225" s="1080"/>
      <c r="F225" s="1080"/>
      <c r="G225" s="1099"/>
    </row>
    <row r="226" spans="1:7" ht="25.5" hidden="1" customHeight="1">
      <c r="A226" s="1085" t="s">
        <v>145</v>
      </c>
      <c r="B226" s="1094" t="s">
        <v>151</v>
      </c>
      <c r="C226" s="510">
        <v>2240</v>
      </c>
      <c r="D226" s="74">
        <v>0</v>
      </c>
      <c r="E226" s="1161" t="s">
        <v>147</v>
      </c>
      <c r="F226" s="1079" t="s">
        <v>116</v>
      </c>
      <c r="G226" s="1098" t="s">
        <v>53</v>
      </c>
    </row>
    <row r="227" spans="1:7" ht="7.5" hidden="1" customHeight="1">
      <c r="A227" s="1086"/>
      <c r="B227" s="1090"/>
      <c r="C227" s="511"/>
      <c r="D227" s="46" t="s">
        <v>200</v>
      </c>
      <c r="E227" s="1080"/>
      <c r="F227" s="1080"/>
      <c r="G227" s="1099"/>
    </row>
    <row r="228" spans="1:7" s="115" customFormat="1" ht="54.75" hidden="1" customHeight="1">
      <c r="A228" s="1549" t="s">
        <v>434</v>
      </c>
      <c r="B228" s="1151" t="s">
        <v>433</v>
      </c>
      <c r="C228" s="1178">
        <v>2240</v>
      </c>
      <c r="D228" s="190">
        <v>0</v>
      </c>
      <c r="E228" s="997" t="s">
        <v>264</v>
      </c>
      <c r="F228" s="997" t="s">
        <v>25</v>
      </c>
      <c r="G228" s="1551" t="s">
        <v>53</v>
      </c>
    </row>
    <row r="229" spans="1:7" s="115" customFormat="1" ht="55.5" hidden="1" customHeight="1">
      <c r="A229" s="1550"/>
      <c r="B229" s="1542"/>
      <c r="C229" s="1179"/>
      <c r="D229" s="41" t="s">
        <v>403</v>
      </c>
      <c r="E229" s="998"/>
      <c r="F229" s="998"/>
      <c r="G229" s="1551"/>
    </row>
    <row r="230" spans="1:7" ht="48" hidden="1" customHeight="1">
      <c r="A230" s="374" t="s">
        <v>30</v>
      </c>
      <c r="B230" s="10" t="s">
        <v>26</v>
      </c>
      <c r="C230" s="512">
        <v>2240</v>
      </c>
      <c r="D230" s="34">
        <v>0</v>
      </c>
      <c r="E230" s="16" t="s">
        <v>11</v>
      </c>
      <c r="F230" s="15" t="s">
        <v>25</v>
      </c>
      <c r="G230" s="394" t="s">
        <v>9</v>
      </c>
    </row>
    <row r="231" spans="1:7" ht="51.75" hidden="1" customHeight="1">
      <c r="A231" s="375"/>
      <c r="B231" s="11"/>
      <c r="C231" s="513"/>
      <c r="D231" s="12" t="s">
        <v>31</v>
      </c>
      <c r="E231" s="8"/>
      <c r="F231" s="19"/>
      <c r="G231" s="346"/>
    </row>
    <row r="232" spans="1:7" ht="48" hidden="1" customHeight="1">
      <c r="A232" s="374" t="s">
        <v>32</v>
      </c>
      <c r="B232" s="10" t="s">
        <v>26</v>
      </c>
      <c r="C232" s="118">
        <v>2240</v>
      </c>
      <c r="D232" s="34">
        <v>0</v>
      </c>
      <c r="E232" s="16" t="s">
        <v>11</v>
      </c>
      <c r="F232" s="15" t="s">
        <v>25</v>
      </c>
      <c r="G232" s="394" t="s">
        <v>9</v>
      </c>
    </row>
    <row r="233" spans="1:7" ht="54" hidden="1" customHeight="1">
      <c r="A233" s="375"/>
      <c r="B233" s="11"/>
      <c r="C233" s="513"/>
      <c r="D233" s="12" t="s">
        <v>33</v>
      </c>
      <c r="E233" s="8"/>
      <c r="F233" s="19"/>
      <c r="G233" s="346"/>
    </row>
    <row r="234" spans="1:7" ht="54" hidden="1" customHeight="1">
      <c r="A234" s="374" t="s">
        <v>44</v>
      </c>
      <c r="B234" s="10" t="s">
        <v>26</v>
      </c>
      <c r="C234" s="118">
        <v>2240</v>
      </c>
      <c r="D234" s="34">
        <v>0</v>
      </c>
      <c r="E234" s="16" t="s">
        <v>11</v>
      </c>
      <c r="F234" s="15" t="s">
        <v>25</v>
      </c>
      <c r="G234" s="394" t="s">
        <v>9</v>
      </c>
    </row>
    <row r="235" spans="1:7" ht="54" hidden="1" customHeight="1">
      <c r="A235" s="395"/>
      <c r="B235" s="17"/>
      <c r="C235" s="118"/>
      <c r="D235" s="12" t="s">
        <v>33</v>
      </c>
      <c r="E235" s="16"/>
      <c r="F235" s="15"/>
      <c r="G235" s="396"/>
    </row>
    <row r="236" spans="1:7" ht="55.5" hidden="1" customHeight="1">
      <c r="A236" s="374" t="s">
        <v>35</v>
      </c>
      <c r="B236" s="10" t="s">
        <v>34</v>
      </c>
      <c r="C236" s="512">
        <v>2240</v>
      </c>
      <c r="D236" s="34">
        <v>0</v>
      </c>
      <c r="E236" s="7" t="s">
        <v>11</v>
      </c>
      <c r="F236" s="472" t="s">
        <v>27</v>
      </c>
      <c r="G236" s="1005" t="s">
        <v>53</v>
      </c>
    </row>
    <row r="237" spans="1:7" ht="22.5" hidden="1" customHeight="1">
      <c r="A237" s="375"/>
      <c r="B237" s="11"/>
      <c r="C237" s="73"/>
      <c r="D237" s="41" t="s">
        <v>36</v>
      </c>
      <c r="E237" s="8"/>
      <c r="F237" s="473"/>
      <c r="G237" s="1006"/>
    </row>
    <row r="238" spans="1:7" s="221" customFormat="1" ht="73.5" hidden="1" customHeight="1">
      <c r="A238" s="1015" t="s">
        <v>449</v>
      </c>
      <c r="B238" s="1087" t="s">
        <v>404</v>
      </c>
      <c r="C238" s="1029">
        <v>2240</v>
      </c>
      <c r="D238" s="223">
        <v>0</v>
      </c>
      <c r="E238" s="997" t="s">
        <v>264</v>
      </c>
      <c r="F238" s="991" t="s">
        <v>25</v>
      </c>
      <c r="G238" s="1104" t="s">
        <v>53</v>
      </c>
    </row>
    <row r="239" spans="1:7" s="221" customFormat="1" ht="46.5" hidden="1" customHeight="1">
      <c r="A239" s="1016"/>
      <c r="B239" s="1088"/>
      <c r="C239" s="1030"/>
      <c r="D239" s="88" t="s">
        <v>383</v>
      </c>
      <c r="E239" s="998"/>
      <c r="F239" s="992"/>
      <c r="G239" s="1068"/>
    </row>
    <row r="240" spans="1:7" ht="47.25" hidden="1" customHeight="1">
      <c r="A240" s="382" t="s">
        <v>45</v>
      </c>
      <c r="B240" s="10" t="s">
        <v>186</v>
      </c>
      <c r="C240" s="512">
        <v>2240</v>
      </c>
      <c r="D240" s="34">
        <v>0</v>
      </c>
      <c r="E240" s="514" t="s">
        <v>168</v>
      </c>
      <c r="F240" s="991" t="s">
        <v>223</v>
      </c>
      <c r="G240" s="1005" t="s">
        <v>53</v>
      </c>
    </row>
    <row r="241" spans="1:7" ht="26.25" hidden="1" customHeight="1">
      <c r="A241" s="377"/>
      <c r="B241" s="11"/>
      <c r="C241" s="73"/>
      <c r="D241" s="67" t="s">
        <v>143</v>
      </c>
      <c r="E241" s="493"/>
      <c r="F241" s="992"/>
      <c r="G241" s="1006"/>
    </row>
    <row r="242" spans="1:7" ht="67.5" hidden="1" customHeight="1">
      <c r="A242" s="1017" t="s">
        <v>435</v>
      </c>
      <c r="B242" s="1089" t="s">
        <v>436</v>
      </c>
      <c r="C242" s="118">
        <v>2240</v>
      </c>
      <c r="D242" s="160">
        <v>0</v>
      </c>
      <c r="E242" s="1095" t="s">
        <v>24</v>
      </c>
      <c r="F242" s="1065" t="s">
        <v>116</v>
      </c>
      <c r="G242" s="1066" t="s">
        <v>53</v>
      </c>
    </row>
    <row r="243" spans="1:7" ht="33.75" hidden="1" customHeight="1">
      <c r="A243" s="1018"/>
      <c r="B243" s="1090"/>
      <c r="C243" s="198"/>
      <c r="D243" s="12" t="s">
        <v>380</v>
      </c>
      <c r="E243" s="1028"/>
      <c r="F243" s="992"/>
      <c r="G243" s="1066"/>
    </row>
    <row r="244" spans="1:7" ht="66.75" hidden="1" customHeight="1">
      <c r="A244" s="1552" t="s">
        <v>437</v>
      </c>
      <c r="B244" s="10" t="s">
        <v>438</v>
      </c>
      <c r="C244" s="512">
        <v>2240</v>
      </c>
      <c r="D244" s="79">
        <v>0</v>
      </c>
      <c r="E244" s="524" t="s">
        <v>24</v>
      </c>
      <c r="F244" s="991" t="s">
        <v>25</v>
      </c>
      <c r="G244" s="1005" t="s">
        <v>53</v>
      </c>
    </row>
    <row r="245" spans="1:7" ht="79.5" hidden="1" customHeight="1">
      <c r="A245" s="1553"/>
      <c r="B245" s="11"/>
      <c r="C245" s="73"/>
      <c r="D245" s="39" t="s">
        <v>370</v>
      </c>
      <c r="E245" s="493"/>
      <c r="F245" s="992"/>
      <c r="G245" s="1066"/>
    </row>
    <row r="246" spans="1:7" ht="102" hidden="1" customHeight="1">
      <c r="A246" s="1057" t="s">
        <v>440</v>
      </c>
      <c r="B246" s="1087" t="s">
        <v>439</v>
      </c>
      <c r="C246" s="1029">
        <v>2240</v>
      </c>
      <c r="D246" s="80">
        <v>0</v>
      </c>
      <c r="E246" s="1065" t="s">
        <v>392</v>
      </c>
      <c r="F246" s="1081" t="s">
        <v>25</v>
      </c>
      <c r="G246" s="1059" t="s">
        <v>58</v>
      </c>
    </row>
    <row r="247" spans="1:7" ht="97.5" hidden="1" customHeight="1">
      <c r="A247" s="1058"/>
      <c r="B247" s="1088"/>
      <c r="C247" s="1030"/>
      <c r="D247" s="41" t="s">
        <v>371</v>
      </c>
      <c r="E247" s="992"/>
      <c r="F247" s="1082"/>
      <c r="G247" s="1060"/>
    </row>
    <row r="248" spans="1:7" ht="33.75" hidden="1" customHeight="1">
      <c r="A248" s="1057" t="s">
        <v>442</v>
      </c>
      <c r="B248" s="1087" t="s">
        <v>441</v>
      </c>
      <c r="C248" s="1029">
        <v>2240</v>
      </c>
      <c r="D248" s="80">
        <v>0</v>
      </c>
      <c r="E248" s="1065" t="s">
        <v>392</v>
      </c>
      <c r="F248" s="1081" t="s">
        <v>25</v>
      </c>
      <c r="G248" s="1059" t="s">
        <v>53</v>
      </c>
    </row>
    <row r="249" spans="1:7" ht="29.25" hidden="1" customHeight="1">
      <c r="A249" s="1058"/>
      <c r="B249" s="1088"/>
      <c r="C249" s="1030"/>
      <c r="D249" s="41" t="s">
        <v>401</v>
      </c>
      <c r="E249" s="992"/>
      <c r="F249" s="1082"/>
      <c r="G249" s="1060"/>
    </row>
    <row r="250" spans="1:7" ht="102.75" hidden="1" customHeight="1">
      <c r="A250" s="995" t="s">
        <v>538</v>
      </c>
      <c r="B250" s="10" t="s">
        <v>539</v>
      </c>
      <c r="C250" s="1003">
        <v>2240</v>
      </c>
      <c r="D250" s="116">
        <v>0</v>
      </c>
      <c r="E250" s="1101" t="s">
        <v>11</v>
      </c>
      <c r="F250" s="991" t="s">
        <v>244</v>
      </c>
      <c r="G250" s="1005" t="s">
        <v>59</v>
      </c>
    </row>
    <row r="251" spans="1:7" ht="29.25" hidden="1" customHeight="1">
      <c r="A251" s="996"/>
      <c r="B251" s="11"/>
      <c r="C251" s="1004"/>
      <c r="D251" s="41" t="s">
        <v>540</v>
      </c>
      <c r="E251" s="1070"/>
      <c r="F251" s="992"/>
      <c r="G251" s="1006"/>
    </row>
    <row r="252" spans="1:7" ht="42.75" hidden="1" customHeight="1">
      <c r="A252" s="1057" t="s">
        <v>450</v>
      </c>
      <c r="B252" s="1087" t="s">
        <v>443</v>
      </c>
      <c r="C252" s="1029">
        <v>2240</v>
      </c>
      <c r="D252" s="80">
        <v>4300</v>
      </c>
      <c r="E252" s="1039" t="s">
        <v>177</v>
      </c>
      <c r="F252" s="1081" t="s">
        <v>492</v>
      </c>
      <c r="G252" s="1059" t="s">
        <v>53</v>
      </c>
    </row>
    <row r="253" spans="1:7" ht="69.75" hidden="1" customHeight="1">
      <c r="A253" s="1058"/>
      <c r="B253" s="1088"/>
      <c r="C253" s="1030"/>
      <c r="D253" s="41" t="s">
        <v>537</v>
      </c>
      <c r="E253" s="1025"/>
      <c r="F253" s="1082"/>
      <c r="G253" s="1060"/>
    </row>
    <row r="254" spans="1:7" ht="63" hidden="1" customHeight="1">
      <c r="A254" s="1057" t="s">
        <v>451</v>
      </c>
      <c r="B254" s="1087" t="s">
        <v>443</v>
      </c>
      <c r="C254" s="1029">
        <v>2240</v>
      </c>
      <c r="D254" s="143">
        <v>0</v>
      </c>
      <c r="E254" s="1065" t="s">
        <v>392</v>
      </c>
      <c r="F254" s="1081" t="s">
        <v>25</v>
      </c>
      <c r="G254" s="1059" t="s">
        <v>53</v>
      </c>
    </row>
    <row r="255" spans="1:7" ht="29.25" hidden="1" customHeight="1">
      <c r="A255" s="1058"/>
      <c r="B255" s="1088"/>
      <c r="C255" s="1030"/>
      <c r="D255" s="41" t="s">
        <v>374</v>
      </c>
      <c r="E255" s="992"/>
      <c r="F255" s="1082"/>
      <c r="G255" s="1060"/>
    </row>
    <row r="256" spans="1:7" ht="44.25" hidden="1" customHeight="1">
      <c r="A256" s="1057" t="s">
        <v>452</v>
      </c>
      <c r="B256" s="1087" t="s">
        <v>444</v>
      </c>
      <c r="C256" s="1029">
        <v>2240</v>
      </c>
      <c r="D256" s="132">
        <v>110300</v>
      </c>
      <c r="E256" s="1025" t="s">
        <v>505</v>
      </c>
      <c r="F256" s="1081" t="s">
        <v>25</v>
      </c>
      <c r="G256" s="1005" t="s">
        <v>53</v>
      </c>
    </row>
    <row r="257" spans="1:7" ht="36.75" hidden="1" customHeight="1">
      <c r="A257" s="1058"/>
      <c r="B257" s="1088"/>
      <c r="C257" s="1030"/>
      <c r="D257" s="150" t="s">
        <v>545</v>
      </c>
      <c r="E257" s="1026"/>
      <c r="F257" s="1082"/>
      <c r="G257" s="1006"/>
    </row>
    <row r="258" spans="1:7" ht="39" hidden="1" customHeight="1">
      <c r="A258" s="534" t="s">
        <v>592</v>
      </c>
      <c r="B258" s="10" t="s">
        <v>593</v>
      </c>
      <c r="C258" s="512">
        <v>2240</v>
      </c>
      <c r="D258" s="125">
        <f>47978+96490+3000+43650</f>
        <v>191118</v>
      </c>
      <c r="E258" s="1101" t="s">
        <v>596</v>
      </c>
      <c r="F258" s="1158"/>
      <c r="G258" s="1005" t="s">
        <v>595</v>
      </c>
    </row>
    <row r="259" spans="1:7" ht="63" hidden="1" customHeight="1">
      <c r="A259" s="535"/>
      <c r="B259" s="11"/>
      <c r="C259" s="73"/>
      <c r="D259" s="100" t="s">
        <v>594</v>
      </c>
      <c r="E259" s="1070"/>
      <c r="F259" s="1159"/>
      <c r="G259" s="1006"/>
    </row>
    <row r="260" spans="1:7" ht="29.25" hidden="1" customHeight="1">
      <c r="A260" s="534" t="s">
        <v>238</v>
      </c>
      <c r="B260" s="119" t="s">
        <v>237</v>
      </c>
      <c r="C260" s="512">
        <v>2240</v>
      </c>
      <c r="D260" s="132">
        <v>0</v>
      </c>
      <c r="E260" s="1027" t="s">
        <v>196</v>
      </c>
      <c r="F260" s="482" t="s">
        <v>223</v>
      </c>
      <c r="G260" s="1005" t="s">
        <v>53</v>
      </c>
    </row>
    <row r="261" spans="1:7" ht="29.25" hidden="1" customHeight="1">
      <c r="A261" s="535"/>
      <c r="B261" s="11"/>
      <c r="C261" s="73"/>
      <c r="D261" s="124" t="s">
        <v>231</v>
      </c>
      <c r="E261" s="1028"/>
      <c r="F261" s="482"/>
      <c r="G261" s="1006"/>
    </row>
    <row r="262" spans="1:7" ht="29.25" hidden="1" customHeight="1">
      <c r="A262" s="391" t="s">
        <v>248</v>
      </c>
      <c r="B262" s="129" t="s">
        <v>249</v>
      </c>
      <c r="C262" s="118">
        <v>2240</v>
      </c>
      <c r="D262" s="133">
        <v>0</v>
      </c>
      <c r="E262" s="1101" t="s">
        <v>196</v>
      </c>
      <c r="F262" s="482" t="s">
        <v>223</v>
      </c>
      <c r="G262" s="1005" t="s">
        <v>53</v>
      </c>
    </row>
    <row r="263" spans="1:7" ht="29.25" hidden="1" customHeight="1">
      <c r="A263" s="535"/>
      <c r="B263" s="11"/>
      <c r="C263" s="73"/>
      <c r="D263" s="120" t="s">
        <v>230</v>
      </c>
      <c r="E263" s="1070"/>
      <c r="F263" s="473"/>
      <c r="G263" s="1006"/>
    </row>
    <row r="264" spans="1:7" ht="52.5" hidden="1" customHeight="1">
      <c r="A264" s="1057" t="s">
        <v>453</v>
      </c>
      <c r="B264" s="1151" t="s">
        <v>445</v>
      </c>
      <c r="C264" s="1029">
        <v>2240</v>
      </c>
      <c r="D264" s="143">
        <v>0</v>
      </c>
      <c r="E264" s="1065" t="s">
        <v>392</v>
      </c>
      <c r="F264" s="1081" t="s">
        <v>117</v>
      </c>
      <c r="G264" s="1066" t="s">
        <v>53</v>
      </c>
    </row>
    <row r="265" spans="1:7" ht="29.25" hidden="1" customHeight="1">
      <c r="A265" s="1058"/>
      <c r="B265" s="1088"/>
      <c r="C265" s="1030"/>
      <c r="D265" s="124" t="s">
        <v>402</v>
      </c>
      <c r="E265" s="992"/>
      <c r="F265" s="1082"/>
      <c r="G265" s="1006"/>
    </row>
    <row r="266" spans="1:7" ht="29.25" hidden="1" customHeight="1">
      <c r="A266" s="1057" t="s">
        <v>454</v>
      </c>
      <c r="B266" s="1151" t="s">
        <v>446</v>
      </c>
      <c r="C266" s="1029">
        <v>2240</v>
      </c>
      <c r="D266" s="133">
        <v>0</v>
      </c>
      <c r="E266" s="1065" t="s">
        <v>264</v>
      </c>
      <c r="F266" s="1081" t="s">
        <v>106</v>
      </c>
      <c r="G266" s="1066" t="s">
        <v>53</v>
      </c>
    </row>
    <row r="267" spans="1:7" ht="49.5" hidden="1" customHeight="1">
      <c r="A267" s="1058"/>
      <c r="B267" s="1088"/>
      <c r="C267" s="1030"/>
      <c r="D267" s="124" t="s">
        <v>378</v>
      </c>
      <c r="E267" s="992"/>
      <c r="F267" s="1082"/>
      <c r="G267" s="1006"/>
    </row>
    <row r="268" spans="1:7" ht="43.5" hidden="1" customHeight="1">
      <c r="A268" s="391" t="s">
        <v>377</v>
      </c>
      <c r="B268" s="119" t="s">
        <v>280</v>
      </c>
      <c r="C268" s="118">
        <v>2240</v>
      </c>
      <c r="D268" s="133">
        <v>0</v>
      </c>
      <c r="E268" s="1069" t="s">
        <v>11</v>
      </c>
      <c r="F268" s="482" t="s">
        <v>275</v>
      </c>
      <c r="G268" s="1066" t="s">
        <v>53</v>
      </c>
    </row>
    <row r="269" spans="1:7" ht="47.25" hidden="1" customHeight="1">
      <c r="A269" s="535"/>
      <c r="B269" s="11"/>
      <c r="C269" s="73"/>
      <c r="D269" s="124" t="s">
        <v>281</v>
      </c>
      <c r="E269" s="1070"/>
      <c r="F269" s="473"/>
      <c r="G269" s="1006"/>
    </row>
    <row r="270" spans="1:7" ht="29.25" hidden="1" customHeight="1">
      <c r="A270" s="391" t="s">
        <v>282</v>
      </c>
      <c r="B270" s="135" t="s">
        <v>287</v>
      </c>
      <c r="C270" s="118">
        <v>2240</v>
      </c>
      <c r="D270" s="133">
        <v>0</v>
      </c>
      <c r="E270" s="1069" t="s">
        <v>81</v>
      </c>
      <c r="F270" s="482" t="s">
        <v>275</v>
      </c>
      <c r="G270" s="1066" t="s">
        <v>58</v>
      </c>
    </row>
    <row r="271" spans="1:7" ht="45" hidden="1" customHeight="1">
      <c r="A271" s="535"/>
      <c r="B271" s="11"/>
      <c r="C271" s="73"/>
      <c r="D271" s="124" t="s">
        <v>359</v>
      </c>
      <c r="E271" s="1070"/>
      <c r="F271" s="473"/>
      <c r="G271" s="1006"/>
    </row>
    <row r="272" spans="1:7" ht="45" hidden="1" customHeight="1">
      <c r="A272" s="391" t="s">
        <v>282</v>
      </c>
      <c r="B272" s="135" t="s">
        <v>287</v>
      </c>
      <c r="C272" s="118">
        <v>2240</v>
      </c>
      <c r="D272" s="133">
        <v>0</v>
      </c>
      <c r="E272" s="1069" t="s">
        <v>81</v>
      </c>
      <c r="F272" s="482" t="s">
        <v>338</v>
      </c>
      <c r="G272" s="1066" t="s">
        <v>365</v>
      </c>
    </row>
    <row r="273" spans="1:7" ht="45" hidden="1" customHeight="1">
      <c r="A273" s="535"/>
      <c r="B273" s="11"/>
      <c r="C273" s="73"/>
      <c r="D273" s="150" t="s">
        <v>349</v>
      </c>
      <c r="E273" s="1070"/>
      <c r="F273" s="473"/>
      <c r="G273" s="1006"/>
    </row>
    <row r="274" spans="1:7" ht="45" hidden="1" customHeight="1">
      <c r="A274" s="1057" t="s">
        <v>455</v>
      </c>
      <c r="B274" s="1192" t="s">
        <v>447</v>
      </c>
      <c r="C274" s="1029">
        <v>2240</v>
      </c>
      <c r="D274" s="133">
        <v>0</v>
      </c>
      <c r="E274" s="1069" t="s">
        <v>264</v>
      </c>
      <c r="F274" s="1081" t="s">
        <v>116</v>
      </c>
      <c r="G274" s="1066" t="s">
        <v>58</v>
      </c>
    </row>
    <row r="275" spans="1:7" ht="45" hidden="1" customHeight="1">
      <c r="A275" s="1058"/>
      <c r="B275" s="1193"/>
      <c r="C275" s="1030"/>
      <c r="D275" s="124" t="s">
        <v>375</v>
      </c>
      <c r="E275" s="1070"/>
      <c r="F275" s="1082"/>
      <c r="G275" s="1006"/>
    </row>
    <row r="276" spans="1:7" s="221" customFormat="1" ht="45" hidden="1" customHeight="1">
      <c r="A276" s="1190" t="s">
        <v>456</v>
      </c>
      <c r="B276" s="224" t="s">
        <v>448</v>
      </c>
      <c r="C276" s="207">
        <v>2240</v>
      </c>
      <c r="D276" s="225">
        <v>0</v>
      </c>
      <c r="E276" s="1194" t="s">
        <v>11</v>
      </c>
      <c r="F276" s="482" t="s">
        <v>117</v>
      </c>
      <c r="G276" s="1067" t="s">
        <v>58</v>
      </c>
    </row>
    <row r="277" spans="1:7" s="221" customFormat="1" ht="45" hidden="1" customHeight="1">
      <c r="A277" s="1191"/>
      <c r="B277" s="14"/>
      <c r="C277" s="197"/>
      <c r="D277" s="226" t="s">
        <v>367</v>
      </c>
      <c r="E277" s="1195"/>
      <c r="F277" s="473"/>
      <c r="G277" s="1068"/>
    </row>
    <row r="278" spans="1:7" ht="45" hidden="1" customHeight="1">
      <c r="A278" s="1015" t="s">
        <v>458</v>
      </c>
      <c r="B278" s="1211" t="s">
        <v>457</v>
      </c>
      <c r="C278" s="118">
        <v>2240</v>
      </c>
      <c r="D278" s="133">
        <v>0</v>
      </c>
      <c r="E278" s="1069" t="s">
        <v>11</v>
      </c>
      <c r="F278" s="482" t="s">
        <v>106</v>
      </c>
      <c r="G278" s="1066" t="s">
        <v>58</v>
      </c>
    </row>
    <row r="279" spans="1:7" ht="45" hidden="1" customHeight="1">
      <c r="A279" s="1016"/>
      <c r="B279" s="1212"/>
      <c r="C279" s="73"/>
      <c r="D279" s="124" t="s">
        <v>381</v>
      </c>
      <c r="E279" s="1070"/>
      <c r="F279" s="473"/>
      <c r="G279" s="1006"/>
    </row>
    <row r="280" spans="1:7" ht="45" hidden="1" customHeight="1">
      <c r="A280" s="391" t="s">
        <v>284</v>
      </c>
      <c r="B280" s="119" t="s">
        <v>285</v>
      </c>
      <c r="C280" s="118">
        <v>2240</v>
      </c>
      <c r="D280" s="133">
        <v>0</v>
      </c>
      <c r="E280" s="1069" t="s">
        <v>264</v>
      </c>
      <c r="F280" s="482" t="s">
        <v>275</v>
      </c>
      <c r="G280" s="1066" t="s">
        <v>58</v>
      </c>
    </row>
    <row r="281" spans="1:7" ht="45" hidden="1" customHeight="1">
      <c r="A281" s="535"/>
      <c r="B281" s="11"/>
      <c r="C281" s="73"/>
      <c r="D281" s="124" t="s">
        <v>283</v>
      </c>
      <c r="E281" s="1070"/>
      <c r="F281" s="473"/>
      <c r="G281" s="1006"/>
    </row>
    <row r="282" spans="1:7" ht="55.5" hidden="1" customHeight="1">
      <c r="A282" s="1200" t="s">
        <v>460</v>
      </c>
      <c r="B282" s="1198" t="s">
        <v>459</v>
      </c>
      <c r="C282" s="228">
        <v>2240</v>
      </c>
      <c r="D282" s="229">
        <v>0</v>
      </c>
      <c r="E282" s="1202" t="s">
        <v>11</v>
      </c>
      <c r="F282" s="219" t="s">
        <v>106</v>
      </c>
      <c r="G282" s="1073" t="s">
        <v>58</v>
      </c>
    </row>
    <row r="283" spans="1:7" ht="45" hidden="1" customHeight="1">
      <c r="A283" s="1201"/>
      <c r="B283" s="1199"/>
      <c r="C283" s="230"/>
      <c r="D283" s="231" t="s">
        <v>286</v>
      </c>
      <c r="E283" s="1203"/>
      <c r="F283" s="247"/>
      <c r="G283" s="1074"/>
    </row>
    <row r="284" spans="1:7" ht="45" hidden="1" customHeight="1">
      <c r="A284" s="1057" t="s">
        <v>461</v>
      </c>
      <c r="B284" s="1192" t="s">
        <v>462</v>
      </c>
      <c r="C284" s="1029">
        <v>2240</v>
      </c>
      <c r="D284" s="133">
        <v>0</v>
      </c>
      <c r="E284" s="1069" t="s">
        <v>264</v>
      </c>
      <c r="F284" s="1081" t="s">
        <v>106</v>
      </c>
      <c r="G284" s="1066" t="s">
        <v>53</v>
      </c>
    </row>
    <row r="285" spans="1:7" ht="45" hidden="1" customHeight="1">
      <c r="A285" s="1058"/>
      <c r="B285" s="1193"/>
      <c r="C285" s="1030"/>
      <c r="D285" s="124" t="s">
        <v>376</v>
      </c>
      <c r="E285" s="1070"/>
      <c r="F285" s="1082"/>
      <c r="G285" s="1006"/>
    </row>
    <row r="286" spans="1:7" ht="42.75" hidden="1" customHeight="1">
      <c r="A286" s="1057" t="s">
        <v>464</v>
      </c>
      <c r="B286" s="1192" t="s">
        <v>463</v>
      </c>
      <c r="C286" s="1029">
        <v>2240</v>
      </c>
      <c r="D286" s="133">
        <v>0</v>
      </c>
      <c r="E286" s="1065" t="s">
        <v>392</v>
      </c>
      <c r="F286" s="1081" t="s">
        <v>116</v>
      </c>
      <c r="G286" s="1066" t="s">
        <v>58</v>
      </c>
    </row>
    <row r="287" spans="1:7" ht="51.75" hidden="1" customHeight="1">
      <c r="A287" s="1058"/>
      <c r="B287" s="1193"/>
      <c r="C287" s="1030"/>
      <c r="D287" s="126" t="s">
        <v>379</v>
      </c>
      <c r="E287" s="992"/>
      <c r="F287" s="1082"/>
      <c r="G287" s="1006"/>
    </row>
    <row r="288" spans="1:7" ht="41.25" hidden="1" customHeight="1">
      <c r="A288" s="995" t="s">
        <v>130</v>
      </c>
      <c r="B288" s="81" t="s">
        <v>131</v>
      </c>
      <c r="C288" s="1213">
        <v>2240</v>
      </c>
      <c r="D288" s="36">
        <v>0</v>
      </c>
      <c r="E288" s="1215" t="s">
        <v>118</v>
      </c>
      <c r="F288" s="1161" t="s">
        <v>116</v>
      </c>
      <c r="G288" s="398" t="s">
        <v>115</v>
      </c>
    </row>
    <row r="289" spans="1:7" ht="20.25" hidden="1" customHeight="1">
      <c r="A289" s="996"/>
      <c r="B289" s="76"/>
      <c r="C289" s="1214"/>
      <c r="D289" s="46" t="s">
        <v>132</v>
      </c>
      <c r="E289" s="1216"/>
      <c r="F289" s="1080"/>
      <c r="G289" s="509"/>
    </row>
    <row r="290" spans="1:7" ht="55.5" hidden="1" customHeight="1">
      <c r="A290" s="995" t="s">
        <v>133</v>
      </c>
      <c r="B290" s="81" t="s">
        <v>119</v>
      </c>
      <c r="C290" s="1003">
        <v>2240</v>
      </c>
      <c r="D290" s="36">
        <v>0</v>
      </c>
      <c r="E290" s="1081" t="s">
        <v>118</v>
      </c>
      <c r="F290" s="1161" t="s">
        <v>116</v>
      </c>
      <c r="G290" s="398" t="s">
        <v>115</v>
      </c>
    </row>
    <row r="291" spans="1:7" ht="29.25" hidden="1" customHeight="1">
      <c r="A291" s="996"/>
      <c r="B291" s="76"/>
      <c r="C291" s="1004"/>
      <c r="D291" s="46" t="s">
        <v>134</v>
      </c>
      <c r="E291" s="1082"/>
      <c r="F291" s="1080"/>
      <c r="G291" s="509"/>
    </row>
    <row r="292" spans="1:7" ht="27" customHeight="1" thickBot="1">
      <c r="A292" s="430" t="s">
        <v>13</v>
      </c>
      <c r="B292" s="191"/>
      <c r="C292" s="192"/>
      <c r="D292" s="205">
        <f>D142+D144+D156+D158</f>
        <v>2420800</v>
      </c>
      <c r="E292" s="192"/>
      <c r="F292" s="192"/>
      <c r="G292" s="193"/>
    </row>
    <row r="293" spans="1:7" ht="27" hidden="1" customHeight="1">
      <c r="A293" s="399" t="s">
        <v>96</v>
      </c>
      <c r="B293" s="425" t="s">
        <v>97</v>
      </c>
      <c r="C293" s="539">
        <v>2282</v>
      </c>
      <c r="D293" s="426">
        <v>0</v>
      </c>
      <c r="E293" s="1069" t="s">
        <v>180</v>
      </c>
      <c r="F293" s="1117" t="s">
        <v>117</v>
      </c>
      <c r="G293" s="1064" t="s">
        <v>58</v>
      </c>
    </row>
    <row r="294" spans="1:7" ht="61.5" hidden="1" customHeight="1">
      <c r="A294" s="399"/>
      <c r="B294" s="72"/>
      <c r="C294" s="511"/>
      <c r="D294" s="12" t="s">
        <v>98</v>
      </c>
      <c r="E294" s="1070"/>
      <c r="F294" s="1082"/>
      <c r="G294" s="1060"/>
    </row>
    <row r="295" spans="1:7" ht="39.75" hidden="1" customHeight="1">
      <c r="A295" s="400" t="s">
        <v>182</v>
      </c>
      <c r="B295" s="6"/>
      <c r="C295" s="4"/>
      <c r="D295" s="199">
        <f>D293</f>
        <v>0</v>
      </c>
      <c r="E295" s="4"/>
      <c r="F295" s="4"/>
      <c r="G295" s="340"/>
    </row>
    <row r="296" spans="1:7" ht="62.25" hidden="1" customHeight="1">
      <c r="A296" s="995" t="s">
        <v>99</v>
      </c>
      <c r="B296" s="1516" t="s">
        <v>37</v>
      </c>
      <c r="C296" s="1027">
        <v>3110</v>
      </c>
      <c r="D296" s="34">
        <f>6453000-6453000</f>
        <v>0</v>
      </c>
      <c r="E296" s="991" t="s">
        <v>108</v>
      </c>
      <c r="F296" s="991" t="s">
        <v>117</v>
      </c>
      <c r="G296" s="1104" t="s">
        <v>158</v>
      </c>
    </row>
    <row r="297" spans="1:7" ht="111.75" hidden="1" customHeight="1">
      <c r="A297" s="996"/>
      <c r="B297" s="1517"/>
      <c r="C297" s="1095"/>
      <c r="D297" s="42" t="s">
        <v>155</v>
      </c>
      <c r="E297" s="1065"/>
      <c r="F297" s="1065"/>
      <c r="G297" s="1067"/>
    </row>
    <row r="298" spans="1:7" ht="28.5" hidden="1" customHeight="1">
      <c r="A298" s="382" t="s">
        <v>100</v>
      </c>
      <c r="B298" s="1517"/>
      <c r="C298" s="1095"/>
      <c r="D298" s="34">
        <f>3988108.95-3988108.95</f>
        <v>0</v>
      </c>
      <c r="E298" s="1065"/>
      <c r="F298" s="1065"/>
      <c r="G298" s="1104" t="s">
        <v>58</v>
      </c>
    </row>
    <row r="299" spans="1:7" ht="15.75" hidden="1" customHeight="1">
      <c r="A299" s="401"/>
      <c r="B299" s="1517"/>
      <c r="C299" s="1095"/>
      <c r="D299" s="42" t="s">
        <v>155</v>
      </c>
      <c r="E299" s="1065"/>
      <c r="F299" s="1065"/>
      <c r="G299" s="1067"/>
    </row>
    <row r="300" spans="1:7" ht="31.5" hidden="1" customHeight="1">
      <c r="A300" s="382" t="s">
        <v>162</v>
      </c>
      <c r="B300" s="1517"/>
      <c r="C300" s="1095"/>
      <c r="D300" s="34">
        <v>0</v>
      </c>
      <c r="E300" s="1065"/>
      <c r="F300" s="1065"/>
      <c r="G300" s="1067"/>
    </row>
    <row r="301" spans="1:7" ht="35.25" hidden="1" customHeight="1">
      <c r="A301" s="402"/>
      <c r="B301" s="1517"/>
      <c r="C301" s="1095"/>
      <c r="D301" s="42" t="s">
        <v>163</v>
      </c>
      <c r="E301" s="1065"/>
      <c r="F301" s="1065"/>
      <c r="G301" s="1067"/>
    </row>
    <row r="302" spans="1:7" ht="30" hidden="1" customHeight="1">
      <c r="A302" s="476" t="s">
        <v>101</v>
      </c>
      <c r="B302" s="1517"/>
      <c r="C302" s="1095"/>
      <c r="D302" s="34">
        <f>4434672-4434672</f>
        <v>0</v>
      </c>
      <c r="E302" s="1065"/>
      <c r="F302" s="1065"/>
      <c r="G302" s="1067"/>
    </row>
    <row r="303" spans="1:7" ht="25.5" hidden="1" customHeight="1">
      <c r="A303" s="477"/>
      <c r="B303" s="1517"/>
      <c r="C303" s="1095"/>
      <c r="D303" s="42" t="s">
        <v>155</v>
      </c>
      <c r="E303" s="1065"/>
      <c r="F303" s="1065"/>
      <c r="G303" s="1067"/>
    </row>
    <row r="304" spans="1:7" ht="36.75" hidden="1" customHeight="1">
      <c r="A304" s="382" t="s">
        <v>169</v>
      </c>
      <c r="B304" s="1517"/>
      <c r="C304" s="1095"/>
      <c r="D304" s="34">
        <v>0</v>
      </c>
      <c r="E304" s="1065"/>
      <c r="F304" s="1065"/>
      <c r="G304" s="1067"/>
    </row>
    <row r="305" spans="1:7" ht="36.75" hidden="1" customHeight="1">
      <c r="A305" s="403"/>
      <c r="B305" s="1517"/>
      <c r="C305" s="1095"/>
      <c r="D305" s="90" t="s">
        <v>164</v>
      </c>
      <c r="E305" s="1065"/>
      <c r="F305" s="1065"/>
      <c r="G305" s="1067"/>
    </row>
    <row r="306" spans="1:7" ht="26.25" hidden="1" customHeight="1">
      <c r="A306" s="476" t="s">
        <v>102</v>
      </c>
      <c r="B306" s="1517"/>
      <c r="C306" s="1095"/>
      <c r="D306" s="34">
        <f>13601246.4-13601246.4</f>
        <v>0</v>
      </c>
      <c r="E306" s="1065"/>
      <c r="F306" s="1065"/>
      <c r="G306" s="1067"/>
    </row>
    <row r="307" spans="1:7" ht="33.75" hidden="1" customHeight="1">
      <c r="A307" s="477"/>
      <c r="B307" s="1517"/>
      <c r="C307" s="1095"/>
      <c r="D307" s="42" t="s">
        <v>155</v>
      </c>
      <c r="E307" s="1065"/>
      <c r="F307" s="1065"/>
      <c r="G307" s="1067"/>
    </row>
    <row r="308" spans="1:7" ht="33.75" hidden="1" customHeight="1">
      <c r="A308" s="382" t="s">
        <v>170</v>
      </c>
      <c r="B308" s="1517"/>
      <c r="C308" s="1095"/>
      <c r="D308" s="34">
        <v>0</v>
      </c>
      <c r="E308" s="1065"/>
      <c r="F308" s="1065"/>
      <c r="G308" s="1067"/>
    </row>
    <row r="309" spans="1:7" ht="33.75" hidden="1" customHeight="1">
      <c r="A309" s="477"/>
      <c r="B309" s="1517"/>
      <c r="C309" s="1095"/>
      <c r="D309" s="90" t="s">
        <v>165</v>
      </c>
      <c r="E309" s="1065"/>
      <c r="F309" s="1065"/>
      <c r="G309" s="1068"/>
    </row>
    <row r="310" spans="1:7" ht="48" hidden="1" customHeight="1">
      <c r="A310" s="476" t="s">
        <v>103</v>
      </c>
      <c r="B310" s="1517"/>
      <c r="C310" s="1095"/>
      <c r="D310" s="34">
        <f>4019652-4019652</f>
        <v>0</v>
      </c>
      <c r="E310" s="1065"/>
      <c r="F310" s="1065"/>
      <c r="G310" s="1104" t="s">
        <v>158</v>
      </c>
    </row>
    <row r="311" spans="1:7" ht="101.25" hidden="1" customHeight="1">
      <c r="A311" s="477"/>
      <c r="B311" s="1518"/>
      <c r="C311" s="1028"/>
      <c r="D311" s="42" t="s">
        <v>155</v>
      </c>
      <c r="E311" s="992"/>
      <c r="F311" s="992"/>
      <c r="G311" s="1067"/>
    </row>
    <row r="312" spans="1:7" ht="43.5" hidden="1" customHeight="1">
      <c r="A312" s="403" t="s">
        <v>250</v>
      </c>
      <c r="B312" s="1094" t="s">
        <v>251</v>
      </c>
      <c r="C312" s="43">
        <v>3110</v>
      </c>
      <c r="D312" s="34">
        <v>0</v>
      </c>
      <c r="E312" s="482" t="s">
        <v>11</v>
      </c>
      <c r="F312" s="1161" t="s">
        <v>106</v>
      </c>
      <c r="G312" s="1005" t="s">
        <v>53</v>
      </c>
    </row>
    <row r="313" spans="1:7" ht="61.5" hidden="1" customHeight="1">
      <c r="A313" s="477"/>
      <c r="B313" s="1090"/>
      <c r="C313" s="43"/>
      <c r="D313" s="41" t="s">
        <v>78</v>
      </c>
      <c r="E313" s="482" t="s">
        <v>109</v>
      </c>
      <c r="F313" s="1080"/>
      <c r="G313" s="1006"/>
    </row>
    <row r="314" spans="1:7" ht="75.75" hidden="1" customHeight="1">
      <c r="A314" s="382" t="s">
        <v>40</v>
      </c>
      <c r="B314" s="1094" t="s">
        <v>39</v>
      </c>
      <c r="C314" s="1186">
        <v>3110</v>
      </c>
      <c r="D314" s="34">
        <f>6750000-6750000</f>
        <v>0</v>
      </c>
      <c r="E314" s="1161" t="s">
        <v>110</v>
      </c>
      <c r="F314" s="1161" t="s">
        <v>106</v>
      </c>
      <c r="G314" s="1005" t="s">
        <v>159</v>
      </c>
    </row>
    <row r="315" spans="1:7" ht="97.5" hidden="1" customHeight="1">
      <c r="A315" s="377"/>
      <c r="B315" s="1090"/>
      <c r="C315" s="1187"/>
      <c r="D315" s="41" t="s">
        <v>155</v>
      </c>
      <c r="E315" s="1080"/>
      <c r="F315" s="1080"/>
      <c r="G315" s="1006"/>
    </row>
    <row r="316" spans="1:7" ht="78.75" hidden="1" customHeight="1">
      <c r="A316" s="403" t="s">
        <v>41</v>
      </c>
      <c r="B316" s="1094" t="s">
        <v>42</v>
      </c>
      <c r="C316" s="43">
        <v>3110</v>
      </c>
      <c r="D316" s="34">
        <f>3960000-3960000</f>
        <v>0</v>
      </c>
      <c r="E316" s="469" t="s">
        <v>11</v>
      </c>
      <c r="F316" s="469" t="s">
        <v>27</v>
      </c>
      <c r="G316" s="1005" t="s">
        <v>159</v>
      </c>
    </row>
    <row r="317" spans="1:7" ht="93.75" hidden="1" customHeight="1">
      <c r="A317" s="477"/>
      <c r="B317" s="1090"/>
      <c r="C317" s="43"/>
      <c r="D317" s="41" t="s">
        <v>156</v>
      </c>
      <c r="E317" s="468" t="s">
        <v>109</v>
      </c>
      <c r="F317" s="468"/>
      <c r="G317" s="1006"/>
    </row>
    <row r="318" spans="1:7" ht="27" hidden="1" customHeight="1">
      <c r="A318" s="403" t="s">
        <v>49</v>
      </c>
      <c r="B318" s="1094" t="s">
        <v>43</v>
      </c>
      <c r="C318" s="528">
        <v>3110</v>
      </c>
      <c r="D318" s="146">
        <f>6128320.65+2659727.35-8788048</f>
        <v>0</v>
      </c>
      <c r="E318" s="469" t="s">
        <v>11</v>
      </c>
      <c r="F318" s="469" t="s">
        <v>106</v>
      </c>
      <c r="G318" s="1005" t="s">
        <v>58</v>
      </c>
    </row>
    <row r="319" spans="1:7" ht="60" hidden="1" customHeight="1">
      <c r="A319" s="477"/>
      <c r="B319" s="1090"/>
      <c r="C319" s="494"/>
      <c r="D319" s="41" t="s">
        <v>348</v>
      </c>
      <c r="E319" s="469" t="s">
        <v>109</v>
      </c>
      <c r="F319" s="469"/>
      <c r="G319" s="1006"/>
    </row>
    <row r="320" spans="1:7" ht="34.5" hidden="1" customHeight="1">
      <c r="A320" s="403" t="s">
        <v>38</v>
      </c>
      <c r="B320" s="1094" t="s">
        <v>51</v>
      </c>
      <c r="C320" s="43">
        <v>3110</v>
      </c>
      <c r="D320" s="79">
        <v>0</v>
      </c>
      <c r="E320" s="467" t="s">
        <v>264</v>
      </c>
      <c r="F320" s="467" t="s">
        <v>27</v>
      </c>
      <c r="G320" s="1005" t="s">
        <v>58</v>
      </c>
    </row>
    <row r="321" spans="1:7" ht="43.5" hidden="1" customHeight="1">
      <c r="A321" s="477"/>
      <c r="B321" s="1090"/>
      <c r="C321" s="494"/>
      <c r="D321" s="41" t="s">
        <v>332</v>
      </c>
      <c r="E321" s="468"/>
      <c r="F321" s="468"/>
      <c r="G321" s="1006"/>
    </row>
    <row r="322" spans="1:7" ht="33.75" hidden="1" customHeight="1">
      <c r="A322" s="403" t="s">
        <v>218</v>
      </c>
      <c r="B322" s="1094" t="s">
        <v>216</v>
      </c>
      <c r="C322" s="43">
        <v>3110</v>
      </c>
      <c r="D322" s="74">
        <v>0</v>
      </c>
      <c r="E322" s="469" t="s">
        <v>11</v>
      </c>
      <c r="F322" s="469" t="s">
        <v>107</v>
      </c>
      <c r="G322" s="500" t="s">
        <v>211</v>
      </c>
    </row>
    <row r="323" spans="1:7" ht="43.5" hidden="1" customHeight="1">
      <c r="A323" s="403"/>
      <c r="B323" s="1090"/>
      <c r="C323" s="43"/>
      <c r="D323" s="41" t="s">
        <v>217</v>
      </c>
      <c r="E323" s="469"/>
      <c r="F323" s="469"/>
      <c r="G323" s="500"/>
    </row>
    <row r="324" spans="1:7" ht="26.25" hidden="1" customHeight="1">
      <c r="A324" s="1124" t="s">
        <v>125</v>
      </c>
      <c r="B324" s="1094" t="s">
        <v>114</v>
      </c>
      <c r="C324" s="43">
        <v>3110</v>
      </c>
      <c r="D324" s="79">
        <v>0</v>
      </c>
      <c r="E324" s="467" t="s">
        <v>11</v>
      </c>
      <c r="F324" s="467" t="s">
        <v>25</v>
      </c>
      <c r="G324" s="1005" t="s">
        <v>53</v>
      </c>
    </row>
    <row r="325" spans="1:7" ht="39" hidden="1" customHeight="1">
      <c r="A325" s="1125"/>
      <c r="B325" s="1090"/>
      <c r="C325" s="494"/>
      <c r="D325" s="41" t="s">
        <v>245</v>
      </c>
      <c r="E325" s="468"/>
      <c r="F325" s="468"/>
      <c r="G325" s="1006"/>
    </row>
    <row r="326" spans="1:7" ht="26.25" hidden="1" customHeight="1">
      <c r="A326" s="1013" t="s">
        <v>247</v>
      </c>
      <c r="B326" s="107" t="s">
        <v>246</v>
      </c>
      <c r="C326" s="1039">
        <v>3110</v>
      </c>
      <c r="D326" s="108">
        <v>0</v>
      </c>
      <c r="E326" s="1039" t="s">
        <v>264</v>
      </c>
      <c r="F326" s="478" t="s">
        <v>275</v>
      </c>
      <c r="G326" s="507" t="s">
        <v>53</v>
      </c>
    </row>
    <row r="327" spans="1:7" ht="44.25" hidden="1" customHeight="1">
      <c r="A327" s="1129"/>
      <c r="B327" s="443"/>
      <c r="C327" s="1025"/>
      <c r="D327" s="127" t="s">
        <v>331</v>
      </c>
      <c r="E327" s="1025"/>
      <c r="F327" s="128"/>
      <c r="G327" s="349"/>
    </row>
    <row r="328" spans="1:7" ht="52.5" hidden="1" customHeight="1">
      <c r="A328" s="1013" t="s">
        <v>608</v>
      </c>
      <c r="B328" s="1302" t="s">
        <v>607</v>
      </c>
      <c r="C328" s="1039">
        <v>3110</v>
      </c>
      <c r="D328" s="108">
        <v>25000000</v>
      </c>
      <c r="E328" s="1025" t="s">
        <v>505</v>
      </c>
      <c r="F328" s="1300" t="s">
        <v>27</v>
      </c>
      <c r="G328" s="1114" t="s">
        <v>617</v>
      </c>
    </row>
    <row r="329" spans="1:7" ht="228.75" hidden="1" customHeight="1">
      <c r="A329" s="1129"/>
      <c r="B329" s="1303"/>
      <c r="C329" s="1025"/>
      <c r="D329" s="110" t="s">
        <v>618</v>
      </c>
      <c r="E329" s="1026"/>
      <c r="F329" s="1301"/>
      <c r="G329" s="1115"/>
    </row>
    <row r="330" spans="1:7" ht="34.5" hidden="1" customHeight="1">
      <c r="A330" s="476" t="s">
        <v>105</v>
      </c>
      <c r="B330" s="1094" t="s">
        <v>104</v>
      </c>
      <c r="C330" s="35">
        <v>3110</v>
      </c>
      <c r="D330" s="146">
        <v>0</v>
      </c>
      <c r="E330" s="1081" t="s">
        <v>196</v>
      </c>
      <c r="F330" s="469" t="s">
        <v>338</v>
      </c>
      <c r="G330" s="1005" t="s">
        <v>53</v>
      </c>
    </row>
    <row r="331" spans="1:7" ht="42" hidden="1" customHeight="1">
      <c r="A331" s="477"/>
      <c r="B331" s="1090"/>
      <c r="C331" s="35"/>
      <c r="D331" s="12" t="s">
        <v>337</v>
      </c>
      <c r="E331" s="1082"/>
      <c r="F331" s="469"/>
      <c r="G331" s="1006"/>
    </row>
    <row r="332" spans="1:7" ht="42" hidden="1" customHeight="1">
      <c r="A332" s="404" t="s">
        <v>315</v>
      </c>
      <c r="B332" s="59" t="s">
        <v>276</v>
      </c>
      <c r="C332" s="485">
        <v>3110</v>
      </c>
      <c r="D332" s="140">
        <v>0</v>
      </c>
      <c r="E332" s="1182" t="s">
        <v>196</v>
      </c>
      <c r="F332" s="1081" t="s">
        <v>338</v>
      </c>
      <c r="G332" s="1104" t="s">
        <v>58</v>
      </c>
    </row>
    <row r="333" spans="1:7" ht="42" hidden="1" customHeight="1">
      <c r="A333" s="360"/>
      <c r="B333" s="14"/>
      <c r="C333" s="29"/>
      <c r="D333" s="131" t="s">
        <v>277</v>
      </c>
      <c r="E333" s="1183"/>
      <c r="F333" s="1082"/>
      <c r="G333" s="1068"/>
    </row>
    <row r="334" spans="1:7" ht="42" hidden="1" customHeight="1">
      <c r="A334" s="403" t="s">
        <v>340</v>
      </c>
      <c r="B334" s="59" t="s">
        <v>339</v>
      </c>
      <c r="C334" s="35">
        <v>3110</v>
      </c>
      <c r="D334" s="147">
        <v>0</v>
      </c>
      <c r="E334" s="1182" t="s">
        <v>196</v>
      </c>
      <c r="F334" s="469" t="s">
        <v>338</v>
      </c>
      <c r="G334" s="1104" t="s">
        <v>53</v>
      </c>
    </row>
    <row r="335" spans="1:7" ht="42" hidden="1" customHeight="1">
      <c r="A335" s="403"/>
      <c r="B335" s="522"/>
      <c r="C335" s="35"/>
      <c r="D335" s="131" t="s">
        <v>341</v>
      </c>
      <c r="E335" s="1183"/>
      <c r="F335" s="469"/>
      <c r="G335" s="1068"/>
    </row>
    <row r="336" spans="1:7" ht="52.5" hidden="1" customHeight="1">
      <c r="A336" s="382" t="s">
        <v>153</v>
      </c>
      <c r="B336" s="522" t="s">
        <v>152</v>
      </c>
      <c r="C336" s="526">
        <v>3110</v>
      </c>
      <c r="D336" s="34">
        <v>0</v>
      </c>
      <c r="E336" s="499" t="s">
        <v>180</v>
      </c>
      <c r="F336" s="469" t="s">
        <v>116</v>
      </c>
      <c r="G336" s="1005" t="s">
        <v>53</v>
      </c>
    </row>
    <row r="337" spans="1:7" ht="42" hidden="1" customHeight="1">
      <c r="A337" s="377"/>
      <c r="B337" s="522"/>
      <c r="C337" s="35"/>
      <c r="D337" s="12" t="s">
        <v>154</v>
      </c>
      <c r="E337" s="499"/>
      <c r="F337" s="469"/>
      <c r="G337" s="1006"/>
    </row>
    <row r="338" spans="1:7" ht="70.5" hidden="1" customHeight="1">
      <c r="A338" s="995" t="s">
        <v>50</v>
      </c>
      <c r="B338" s="10" t="s">
        <v>37</v>
      </c>
      <c r="C338" s="1003">
        <v>3110</v>
      </c>
      <c r="D338" s="36">
        <f>12915000-12915000</f>
        <v>0</v>
      </c>
      <c r="E338" s="1081" t="s">
        <v>108</v>
      </c>
      <c r="F338" s="1161" t="s">
        <v>27</v>
      </c>
      <c r="G338" s="1219" t="s">
        <v>159</v>
      </c>
    </row>
    <row r="339" spans="1:7" ht="107.25" hidden="1" customHeight="1">
      <c r="A339" s="996"/>
      <c r="B339" s="37"/>
      <c r="C339" s="1004"/>
      <c r="D339" s="46" t="s">
        <v>157</v>
      </c>
      <c r="E339" s="1082"/>
      <c r="F339" s="1080"/>
      <c r="G339" s="1220"/>
    </row>
    <row r="340" spans="1:7" ht="40.5" hidden="1" customHeight="1">
      <c r="A340" s="995" t="s">
        <v>137</v>
      </c>
      <c r="B340" s="84" t="s">
        <v>138</v>
      </c>
      <c r="C340" s="1003">
        <v>3110</v>
      </c>
      <c r="D340" s="36">
        <v>0</v>
      </c>
      <c r="E340" s="1081" t="s">
        <v>118</v>
      </c>
      <c r="F340" s="1161" t="s">
        <v>117</v>
      </c>
      <c r="G340" s="501" t="s">
        <v>115</v>
      </c>
    </row>
    <row r="341" spans="1:7" ht="24" hidden="1" customHeight="1">
      <c r="A341" s="996"/>
      <c r="B341" s="11"/>
      <c r="C341" s="1004"/>
      <c r="D341" s="46" t="s">
        <v>120</v>
      </c>
      <c r="E341" s="1082"/>
      <c r="F341" s="1080"/>
      <c r="G341" s="502"/>
    </row>
    <row r="342" spans="1:7" ht="40.5" hidden="1" customHeight="1">
      <c r="A342" s="995" t="s">
        <v>336</v>
      </c>
      <c r="B342" s="1035" t="s">
        <v>136</v>
      </c>
      <c r="C342" s="1003">
        <v>3110</v>
      </c>
      <c r="D342" s="130">
        <v>0</v>
      </c>
      <c r="E342" s="1081" t="s">
        <v>118</v>
      </c>
      <c r="F342" s="1161" t="s">
        <v>107</v>
      </c>
      <c r="G342" s="501" t="s">
        <v>115</v>
      </c>
    </row>
    <row r="343" spans="1:7" ht="40.5" hidden="1" customHeight="1">
      <c r="A343" s="996"/>
      <c r="B343" s="1036"/>
      <c r="C343" s="1004"/>
      <c r="D343" s="46" t="s">
        <v>267</v>
      </c>
      <c r="E343" s="1082"/>
      <c r="F343" s="1080"/>
      <c r="G343" s="502"/>
    </row>
    <row r="344" spans="1:7" ht="40.5" hidden="1" customHeight="1">
      <c r="A344" s="995" t="s">
        <v>139</v>
      </c>
      <c r="B344" s="1094" t="s">
        <v>104</v>
      </c>
      <c r="C344" s="1003">
        <v>3110</v>
      </c>
      <c r="D344" s="36">
        <v>0</v>
      </c>
      <c r="E344" s="1081" t="s">
        <v>121</v>
      </c>
      <c r="F344" s="1161" t="s">
        <v>117</v>
      </c>
      <c r="G344" s="501" t="s">
        <v>115</v>
      </c>
    </row>
    <row r="345" spans="1:7" ht="40.5" hidden="1" customHeight="1">
      <c r="A345" s="996"/>
      <c r="B345" s="1090"/>
      <c r="C345" s="1004"/>
      <c r="D345" s="46" t="s">
        <v>150</v>
      </c>
      <c r="E345" s="1082"/>
      <c r="F345" s="1080"/>
      <c r="G345" s="346"/>
    </row>
    <row r="346" spans="1:7" ht="27.75" hidden="1" customHeight="1">
      <c r="A346" s="339" t="s">
        <v>12</v>
      </c>
      <c r="B346" s="5"/>
      <c r="C346" s="4"/>
      <c r="D346" s="71">
        <f>D300+D304+D308+D312+D318+D320+D322+D324+D326+D328+D330+D336+D340+D342+D344+D332+D334</f>
        <v>25000000</v>
      </c>
      <c r="E346" s="4"/>
      <c r="F346" s="4"/>
      <c r="G346" s="340"/>
    </row>
    <row r="347" spans="1:7" ht="85.5" hidden="1" customHeight="1">
      <c r="A347" s="382" t="s">
        <v>67</v>
      </c>
      <c r="B347" s="13" t="s">
        <v>80</v>
      </c>
      <c r="C347" s="1213">
        <v>3122</v>
      </c>
      <c r="D347" s="57">
        <f>1300000-1300000</f>
        <v>0</v>
      </c>
      <c r="E347" s="1081" t="s">
        <v>75</v>
      </c>
      <c r="F347" s="1027" t="s">
        <v>25</v>
      </c>
      <c r="G347" s="1519" t="s">
        <v>158</v>
      </c>
    </row>
    <row r="348" spans="1:7" ht="95.25" hidden="1" customHeight="1">
      <c r="A348" s="377"/>
      <c r="B348" s="33"/>
      <c r="C348" s="1214"/>
      <c r="D348" s="51" t="s">
        <v>160</v>
      </c>
      <c r="E348" s="1082"/>
      <c r="F348" s="1028"/>
      <c r="G348" s="1520"/>
    </row>
    <row r="349" spans="1:7" ht="88.5" hidden="1" customHeight="1">
      <c r="A349" s="378" t="s">
        <v>66</v>
      </c>
      <c r="B349" s="13" t="s">
        <v>82</v>
      </c>
      <c r="C349" s="35">
        <v>3122</v>
      </c>
      <c r="D349" s="57">
        <f>20650000-20650000</f>
        <v>0</v>
      </c>
      <c r="E349" s="1081" t="s">
        <v>11</v>
      </c>
      <c r="F349" s="523" t="s">
        <v>25</v>
      </c>
      <c r="G349" s="1219" t="s">
        <v>158</v>
      </c>
    </row>
    <row r="350" spans="1:7" ht="82.5" hidden="1" customHeight="1">
      <c r="A350" s="405"/>
      <c r="B350" s="17"/>
      <c r="C350" s="35"/>
      <c r="D350" s="1" t="s">
        <v>160</v>
      </c>
      <c r="E350" s="1082"/>
      <c r="F350" s="523"/>
      <c r="G350" s="1220"/>
    </row>
    <row r="351" spans="1:7" ht="65.25" hidden="1" customHeight="1">
      <c r="A351" s="382" t="s">
        <v>68</v>
      </c>
      <c r="B351" s="13" t="s">
        <v>76</v>
      </c>
      <c r="C351" s="1521">
        <v>3122</v>
      </c>
      <c r="D351" s="57">
        <f>2590000-150000-2440000</f>
        <v>0</v>
      </c>
      <c r="E351" s="1081" t="s">
        <v>11</v>
      </c>
      <c r="F351" s="1081" t="s">
        <v>25</v>
      </c>
      <c r="G351" s="1219" t="s">
        <v>270</v>
      </c>
    </row>
    <row r="352" spans="1:7" ht="27.75" hidden="1" customHeight="1">
      <c r="A352" s="377"/>
      <c r="B352" s="32"/>
      <c r="C352" s="1522"/>
      <c r="D352" s="51" t="s">
        <v>269</v>
      </c>
      <c r="E352" s="1082"/>
      <c r="F352" s="1082"/>
      <c r="G352" s="1220"/>
    </row>
    <row r="353" spans="1:7" ht="93.75" hidden="1" customHeight="1">
      <c r="A353" s="382" t="s">
        <v>69</v>
      </c>
      <c r="B353" s="13" t="s">
        <v>77</v>
      </c>
      <c r="C353" s="1521">
        <v>3122</v>
      </c>
      <c r="D353" s="57">
        <f>850000-850000</f>
        <v>0</v>
      </c>
      <c r="E353" s="1081" t="s">
        <v>75</v>
      </c>
      <c r="F353" s="1081" t="s">
        <v>25</v>
      </c>
      <c r="G353" s="1219" t="s">
        <v>161</v>
      </c>
    </row>
    <row r="354" spans="1:7" ht="81" hidden="1" customHeight="1">
      <c r="A354" s="377"/>
      <c r="B354" s="14"/>
      <c r="C354" s="1522"/>
      <c r="D354" s="51" t="s">
        <v>160</v>
      </c>
      <c r="E354" s="1082"/>
      <c r="F354" s="1082"/>
      <c r="G354" s="1220"/>
    </row>
    <row r="355" spans="1:7" ht="63.75" hidden="1" customHeight="1">
      <c r="A355" s="382" t="s">
        <v>71</v>
      </c>
      <c r="B355" s="13" t="s">
        <v>111</v>
      </c>
      <c r="C355" s="1521">
        <v>3122</v>
      </c>
      <c r="D355" s="57">
        <f>27000-27000</f>
        <v>0</v>
      </c>
      <c r="E355" s="1081" t="s">
        <v>81</v>
      </c>
      <c r="F355" s="1081" t="s">
        <v>25</v>
      </c>
      <c r="G355" s="1219" t="s">
        <v>272</v>
      </c>
    </row>
    <row r="356" spans="1:7" ht="27" hidden="1" customHeight="1">
      <c r="A356" s="377"/>
      <c r="B356" s="32"/>
      <c r="C356" s="1522"/>
      <c r="D356" s="51" t="s">
        <v>271</v>
      </c>
      <c r="E356" s="1082"/>
      <c r="F356" s="1082"/>
      <c r="G356" s="1220"/>
    </row>
    <row r="357" spans="1:7" ht="75" hidden="1" customHeight="1">
      <c r="A357" s="382" t="s">
        <v>70</v>
      </c>
      <c r="B357" s="13" t="s">
        <v>72</v>
      </c>
      <c r="C357" s="1521">
        <v>3122</v>
      </c>
      <c r="D357" s="57">
        <f>67500-67500</f>
        <v>0</v>
      </c>
      <c r="E357" s="1081" t="s">
        <v>81</v>
      </c>
      <c r="F357" s="1081" t="s">
        <v>25</v>
      </c>
      <c r="G357" s="1219" t="s">
        <v>272</v>
      </c>
    </row>
    <row r="358" spans="1:7" ht="26.25" hidden="1" customHeight="1">
      <c r="A358" s="388"/>
      <c r="B358" s="32"/>
      <c r="C358" s="1522"/>
      <c r="D358" s="51" t="s">
        <v>273</v>
      </c>
      <c r="E358" s="1082"/>
      <c r="F358" s="1082"/>
      <c r="G358" s="1220"/>
    </row>
    <row r="359" spans="1:7" ht="55.5" hidden="1" customHeight="1">
      <c r="A359" s="382" t="s">
        <v>73</v>
      </c>
      <c r="B359" s="13" t="s">
        <v>74</v>
      </c>
      <c r="C359" s="1521">
        <v>3122</v>
      </c>
      <c r="D359" s="57">
        <f>15500-15500</f>
        <v>0</v>
      </c>
      <c r="E359" s="1081" t="s">
        <v>168</v>
      </c>
      <c r="F359" s="1081" t="s">
        <v>116</v>
      </c>
      <c r="G359" s="1219" t="s">
        <v>272</v>
      </c>
    </row>
    <row r="360" spans="1:7" ht="30.75" hidden="1" customHeight="1">
      <c r="A360" s="388"/>
      <c r="B360" s="32"/>
      <c r="C360" s="1522"/>
      <c r="D360" s="51" t="s">
        <v>274</v>
      </c>
      <c r="E360" s="1082"/>
      <c r="F360" s="1082"/>
      <c r="G360" s="1220"/>
    </row>
    <row r="361" spans="1:7" ht="35.25" hidden="1" customHeight="1">
      <c r="A361" s="406" t="s">
        <v>57</v>
      </c>
      <c r="B361" s="31"/>
      <c r="C361" s="30"/>
      <c r="D361" s="26">
        <f>D347+D349+D351+D353+D355+D357+D359</f>
        <v>0</v>
      </c>
      <c r="E361" s="30"/>
      <c r="F361" s="30"/>
      <c r="G361" s="407"/>
    </row>
    <row r="362" spans="1:7" ht="60" hidden="1" customHeight="1">
      <c r="A362" s="1013" t="s">
        <v>574</v>
      </c>
      <c r="B362" s="1299" t="s">
        <v>575</v>
      </c>
      <c r="C362" s="1039">
        <v>3122</v>
      </c>
      <c r="D362" s="108">
        <v>6899700</v>
      </c>
      <c r="E362" s="1039" t="s">
        <v>576</v>
      </c>
      <c r="F362" s="1171" t="s">
        <v>578</v>
      </c>
      <c r="G362" s="1114" t="s">
        <v>612</v>
      </c>
    </row>
    <row r="363" spans="1:7" ht="140.25" hidden="1" customHeight="1">
      <c r="A363" s="1129"/>
      <c r="B363" s="1177"/>
      <c r="C363" s="1025"/>
      <c r="D363" s="127" t="s">
        <v>577</v>
      </c>
      <c r="E363" s="1025"/>
      <c r="F363" s="1172"/>
      <c r="G363" s="1115"/>
    </row>
    <row r="364" spans="1:7" ht="35.25" hidden="1" customHeight="1">
      <c r="A364" s="408" t="s">
        <v>586</v>
      </c>
      <c r="B364" s="94"/>
      <c r="C364" s="95"/>
      <c r="D364" s="96">
        <f>D362</f>
        <v>6899700</v>
      </c>
      <c r="E364" s="95"/>
      <c r="F364" s="95"/>
      <c r="G364" s="409"/>
    </row>
    <row r="365" spans="1:7" ht="50.25" customHeight="1">
      <c r="A365" s="1524"/>
      <c r="B365" s="1525"/>
      <c r="C365" s="1525"/>
      <c r="D365" s="1525"/>
      <c r="E365" s="1525"/>
      <c r="F365" s="1525"/>
      <c r="G365" s="1526"/>
    </row>
    <row r="366" spans="1:7" ht="27" customHeight="1">
      <c r="A366" s="1166"/>
      <c r="B366" s="410"/>
      <c r="C366" s="411"/>
      <c r="D366" s="1167"/>
      <c r="E366" s="1167"/>
      <c r="F366" s="1167"/>
      <c r="G366" s="1168"/>
    </row>
    <row r="367" spans="1:7" ht="25.5" customHeight="1">
      <c r="A367" s="1166"/>
      <c r="B367" s="410"/>
      <c r="C367" s="412"/>
      <c r="D367" s="1169"/>
      <c r="E367" s="1169"/>
      <c r="F367" s="1169"/>
      <c r="G367" s="1170"/>
    </row>
    <row r="368" spans="1:7" ht="15.75">
      <c r="A368" s="413"/>
      <c r="B368" s="414"/>
      <c r="C368" s="410"/>
      <c r="D368" s="414"/>
      <c r="E368" s="415"/>
      <c r="F368" s="415"/>
      <c r="G368" s="416"/>
    </row>
    <row r="369" spans="1:7" ht="30" hidden="1" customHeight="1">
      <c r="A369" s="1166"/>
      <c r="B369" s="410"/>
      <c r="C369" s="411"/>
      <c r="D369" s="1167"/>
      <c r="E369" s="1167"/>
      <c r="F369" s="1167"/>
      <c r="G369" s="1168"/>
    </row>
    <row r="370" spans="1:7" ht="12.75" hidden="1" customHeight="1">
      <c r="A370" s="1166"/>
      <c r="B370" s="410"/>
      <c r="C370" s="412"/>
      <c r="D370" s="1169"/>
      <c r="E370" s="1169"/>
      <c r="F370" s="1169"/>
      <c r="G370" s="1170"/>
    </row>
    <row r="371" spans="1:7" ht="12.75" hidden="1" customHeight="1">
      <c r="A371" s="531"/>
      <c r="B371" s="410"/>
      <c r="C371" s="412"/>
      <c r="D371" s="532"/>
      <c r="E371" s="532"/>
      <c r="F371" s="532"/>
      <c r="G371" s="533"/>
    </row>
    <row r="372" spans="1:7" ht="21.75" hidden="1" customHeight="1">
      <c r="A372" s="1166"/>
      <c r="B372" s="410"/>
      <c r="C372" s="411"/>
      <c r="D372" s="1167"/>
      <c r="E372" s="1167"/>
      <c r="F372" s="1167"/>
      <c r="G372" s="1168"/>
    </row>
    <row r="373" spans="1:7" ht="12.75" customHeight="1">
      <c r="A373" s="1166"/>
      <c r="B373" s="410"/>
      <c r="C373" s="412"/>
      <c r="D373" s="1169"/>
      <c r="E373" s="1169"/>
      <c r="F373" s="1169"/>
      <c r="G373" s="1170"/>
    </row>
    <row r="374" spans="1:7" ht="12.75" customHeight="1" thickBot="1">
      <c r="A374" s="420"/>
      <c r="B374" s="421"/>
      <c r="C374" s="422"/>
      <c r="D374" s="423"/>
      <c r="E374" s="423"/>
      <c r="F374" s="423"/>
      <c r="G374" s="424"/>
    </row>
    <row r="375" spans="1:7">
      <c r="D375" s="431"/>
    </row>
  </sheetData>
  <mergeCells count="576">
    <mergeCell ref="A372:A373"/>
    <mergeCell ref="D372:G372"/>
    <mergeCell ref="D373:G373"/>
    <mergeCell ref="A365:G365"/>
    <mergeCell ref="A366:A367"/>
    <mergeCell ref="D366:G366"/>
    <mergeCell ref="D367:G367"/>
    <mergeCell ref="A369:A370"/>
    <mergeCell ref="D369:G369"/>
    <mergeCell ref="D370:G370"/>
    <mergeCell ref="A362:A363"/>
    <mergeCell ref="B362:B363"/>
    <mergeCell ref="C362:C363"/>
    <mergeCell ref="E362:E363"/>
    <mergeCell ref="F362:F363"/>
    <mergeCell ref="G362:G363"/>
    <mergeCell ref="C357:C358"/>
    <mergeCell ref="E357:E358"/>
    <mergeCell ref="F357:F358"/>
    <mergeCell ref="G357:G358"/>
    <mergeCell ref="C359:C360"/>
    <mergeCell ref="E359:E360"/>
    <mergeCell ref="F359:F360"/>
    <mergeCell ref="G359:G360"/>
    <mergeCell ref="C353:C354"/>
    <mergeCell ref="E353:E354"/>
    <mergeCell ref="F353:F354"/>
    <mergeCell ref="G353:G354"/>
    <mergeCell ref="C355:C356"/>
    <mergeCell ref="E355:E356"/>
    <mergeCell ref="F355:F356"/>
    <mergeCell ref="G355:G356"/>
    <mergeCell ref="G347:G348"/>
    <mergeCell ref="E349:E350"/>
    <mergeCell ref="G349:G350"/>
    <mergeCell ref="C351:C352"/>
    <mergeCell ref="E351:E352"/>
    <mergeCell ref="F351:F352"/>
    <mergeCell ref="G351:G352"/>
    <mergeCell ref="A344:A345"/>
    <mergeCell ref="B344:B345"/>
    <mergeCell ref="C344:C345"/>
    <mergeCell ref="E344:E345"/>
    <mergeCell ref="F344:F345"/>
    <mergeCell ref="C347:C348"/>
    <mergeCell ref="E347:E348"/>
    <mergeCell ref="F347:F348"/>
    <mergeCell ref="A340:A341"/>
    <mergeCell ref="C340:C341"/>
    <mergeCell ref="E340:E341"/>
    <mergeCell ref="F340:F341"/>
    <mergeCell ref="A342:A343"/>
    <mergeCell ref="B342:B343"/>
    <mergeCell ref="C342:C343"/>
    <mergeCell ref="E342:E343"/>
    <mergeCell ref="F342:F343"/>
    <mergeCell ref="E334:E335"/>
    <mergeCell ref="G334:G335"/>
    <mergeCell ref="G336:G337"/>
    <mergeCell ref="A338:A339"/>
    <mergeCell ref="C338:C339"/>
    <mergeCell ref="E338:E339"/>
    <mergeCell ref="F338:F339"/>
    <mergeCell ref="G338:G339"/>
    <mergeCell ref="B330:B331"/>
    <mergeCell ref="E330:E331"/>
    <mergeCell ref="G330:G331"/>
    <mergeCell ref="E332:E333"/>
    <mergeCell ref="F332:F333"/>
    <mergeCell ref="G332:G333"/>
    <mergeCell ref="A328:A329"/>
    <mergeCell ref="B328:B329"/>
    <mergeCell ref="C328:C329"/>
    <mergeCell ref="E328:E329"/>
    <mergeCell ref="F328:F329"/>
    <mergeCell ref="G328:G329"/>
    <mergeCell ref="B322:B323"/>
    <mergeCell ref="A324:A325"/>
    <mergeCell ref="B324:B325"/>
    <mergeCell ref="G324:G325"/>
    <mergeCell ref="A326:A327"/>
    <mergeCell ref="C326:C327"/>
    <mergeCell ref="E326:E327"/>
    <mergeCell ref="B316:B317"/>
    <mergeCell ref="G316:G317"/>
    <mergeCell ref="B318:B319"/>
    <mergeCell ref="G318:G319"/>
    <mergeCell ref="B320:B321"/>
    <mergeCell ref="G320:G321"/>
    <mergeCell ref="G310:G311"/>
    <mergeCell ref="B312:B313"/>
    <mergeCell ref="F312:F313"/>
    <mergeCell ref="G312:G313"/>
    <mergeCell ref="B314:B315"/>
    <mergeCell ref="C314:C315"/>
    <mergeCell ref="E314:E315"/>
    <mergeCell ref="F314:F315"/>
    <mergeCell ref="G314:G315"/>
    <mergeCell ref="E293:E294"/>
    <mergeCell ref="F293:F294"/>
    <mergeCell ref="G293:G294"/>
    <mergeCell ref="A296:A297"/>
    <mergeCell ref="B296:B311"/>
    <mergeCell ref="C296:C311"/>
    <mergeCell ref="E296:E311"/>
    <mergeCell ref="F296:F311"/>
    <mergeCell ref="G296:G297"/>
    <mergeCell ref="G298:G309"/>
    <mergeCell ref="A288:A289"/>
    <mergeCell ref="C288:C289"/>
    <mergeCell ref="E288:E289"/>
    <mergeCell ref="F288:F289"/>
    <mergeCell ref="A290:A291"/>
    <mergeCell ref="C290:C291"/>
    <mergeCell ref="E290:E291"/>
    <mergeCell ref="F290:F291"/>
    <mergeCell ref="A286:A287"/>
    <mergeCell ref="B286:B287"/>
    <mergeCell ref="C286:C287"/>
    <mergeCell ref="E286:E287"/>
    <mergeCell ref="F286:F287"/>
    <mergeCell ref="G286:G287"/>
    <mergeCell ref="A284:A285"/>
    <mergeCell ref="B284:B285"/>
    <mergeCell ref="C284:C285"/>
    <mergeCell ref="E284:E285"/>
    <mergeCell ref="F284:F285"/>
    <mergeCell ref="G284:G285"/>
    <mergeCell ref="E280:E281"/>
    <mergeCell ref="G280:G281"/>
    <mergeCell ref="A282:A283"/>
    <mergeCell ref="B282:B283"/>
    <mergeCell ref="E282:E283"/>
    <mergeCell ref="G282:G283"/>
    <mergeCell ref="A276:A277"/>
    <mergeCell ref="E276:E277"/>
    <mergeCell ref="G276:G277"/>
    <mergeCell ref="A278:A279"/>
    <mergeCell ref="B278:B279"/>
    <mergeCell ref="E278:E279"/>
    <mergeCell ref="G278:G279"/>
    <mergeCell ref="A274:A275"/>
    <mergeCell ref="B274:B275"/>
    <mergeCell ref="C274:C275"/>
    <mergeCell ref="E274:E275"/>
    <mergeCell ref="F274:F275"/>
    <mergeCell ref="G274:G275"/>
    <mergeCell ref="E268:E269"/>
    <mergeCell ref="G268:G269"/>
    <mergeCell ref="E270:E271"/>
    <mergeCell ref="G270:G271"/>
    <mergeCell ref="E272:E273"/>
    <mergeCell ref="G272:G273"/>
    <mergeCell ref="A266:A267"/>
    <mergeCell ref="B266:B267"/>
    <mergeCell ref="C266:C267"/>
    <mergeCell ref="E266:E267"/>
    <mergeCell ref="F266:F267"/>
    <mergeCell ref="G266:G267"/>
    <mergeCell ref="A264:A265"/>
    <mergeCell ref="B264:B265"/>
    <mergeCell ref="C264:C265"/>
    <mergeCell ref="E264:E265"/>
    <mergeCell ref="F264:F265"/>
    <mergeCell ref="G264:G265"/>
    <mergeCell ref="E258:F259"/>
    <mergeCell ref="G258:G259"/>
    <mergeCell ref="E260:E261"/>
    <mergeCell ref="G260:G261"/>
    <mergeCell ref="E262:E263"/>
    <mergeCell ref="G262:G263"/>
    <mergeCell ref="A256:A257"/>
    <mergeCell ref="B256:B257"/>
    <mergeCell ref="C256:C257"/>
    <mergeCell ref="E256:E257"/>
    <mergeCell ref="F256:F257"/>
    <mergeCell ref="G256:G257"/>
    <mergeCell ref="G252:G253"/>
    <mergeCell ref="A254:A255"/>
    <mergeCell ref="B254:B255"/>
    <mergeCell ref="C254:C255"/>
    <mergeCell ref="E254:E255"/>
    <mergeCell ref="F254:F255"/>
    <mergeCell ref="G254:G255"/>
    <mergeCell ref="A250:A251"/>
    <mergeCell ref="C250:C251"/>
    <mergeCell ref="E250:E251"/>
    <mergeCell ref="F250:F251"/>
    <mergeCell ref="G250:G251"/>
    <mergeCell ref="A252:A253"/>
    <mergeCell ref="B252:B253"/>
    <mergeCell ref="C252:C253"/>
    <mergeCell ref="E252:E253"/>
    <mergeCell ref="F252:F253"/>
    <mergeCell ref="A248:A249"/>
    <mergeCell ref="B248:B249"/>
    <mergeCell ref="C248:C249"/>
    <mergeCell ref="E248:E249"/>
    <mergeCell ref="F248:F249"/>
    <mergeCell ref="G248:G249"/>
    <mergeCell ref="A244:A245"/>
    <mergeCell ref="F244:F245"/>
    <mergeCell ref="G244:G245"/>
    <mergeCell ref="A246:A247"/>
    <mergeCell ref="B246:B247"/>
    <mergeCell ref="C246:C247"/>
    <mergeCell ref="E246:E247"/>
    <mergeCell ref="F246:F247"/>
    <mergeCell ref="G246:G247"/>
    <mergeCell ref="F240:F241"/>
    <mergeCell ref="G240:G241"/>
    <mergeCell ref="A242:A243"/>
    <mergeCell ref="B242:B243"/>
    <mergeCell ref="E242:E243"/>
    <mergeCell ref="F242:F243"/>
    <mergeCell ref="G242:G243"/>
    <mergeCell ref="G228:G229"/>
    <mergeCell ref="G236:G237"/>
    <mergeCell ref="A238:A239"/>
    <mergeCell ref="B238:B239"/>
    <mergeCell ref="C238:C239"/>
    <mergeCell ref="E238:E239"/>
    <mergeCell ref="F238:F239"/>
    <mergeCell ref="G238:G239"/>
    <mergeCell ref="A226:A227"/>
    <mergeCell ref="B226:B227"/>
    <mergeCell ref="E226:E227"/>
    <mergeCell ref="F226:F227"/>
    <mergeCell ref="G226:G227"/>
    <mergeCell ref="A228:A229"/>
    <mergeCell ref="B228:B229"/>
    <mergeCell ref="C228:C229"/>
    <mergeCell ref="E228:E229"/>
    <mergeCell ref="F228:F229"/>
    <mergeCell ref="E218:E219"/>
    <mergeCell ref="G218:G219"/>
    <mergeCell ref="E220:E221"/>
    <mergeCell ref="G220:G221"/>
    <mergeCell ref="G222:G223"/>
    <mergeCell ref="A224:A225"/>
    <mergeCell ref="B224:B225"/>
    <mergeCell ref="E224:E225"/>
    <mergeCell ref="F224:F225"/>
    <mergeCell ref="G224:G225"/>
    <mergeCell ref="G214:G215"/>
    <mergeCell ref="A216:A217"/>
    <mergeCell ref="B216:B217"/>
    <mergeCell ref="C216:C217"/>
    <mergeCell ref="E216:E217"/>
    <mergeCell ref="F216:F217"/>
    <mergeCell ref="G216:G217"/>
    <mergeCell ref="B212:B213"/>
    <mergeCell ref="C212:C213"/>
    <mergeCell ref="E212:E213"/>
    <mergeCell ref="F212:F213"/>
    <mergeCell ref="G212:G213"/>
    <mergeCell ref="A214:A215"/>
    <mergeCell ref="B214:B215"/>
    <mergeCell ref="C214:C215"/>
    <mergeCell ref="E214:E215"/>
    <mergeCell ref="F214:F215"/>
    <mergeCell ref="A210:A211"/>
    <mergeCell ref="B210:B211"/>
    <mergeCell ref="C210:C211"/>
    <mergeCell ref="E210:E211"/>
    <mergeCell ref="F210:F211"/>
    <mergeCell ref="G210:G211"/>
    <mergeCell ref="E204:E205"/>
    <mergeCell ref="G204:G205"/>
    <mergeCell ref="E206:E207"/>
    <mergeCell ref="G206:G207"/>
    <mergeCell ref="A208:A209"/>
    <mergeCell ref="E208:E209"/>
    <mergeCell ref="F208:F209"/>
    <mergeCell ref="G208:G209"/>
    <mergeCell ref="F198:F199"/>
    <mergeCell ref="G198:G199"/>
    <mergeCell ref="A200:A201"/>
    <mergeCell ref="F200:F201"/>
    <mergeCell ref="G200:G201"/>
    <mergeCell ref="G202:G203"/>
    <mergeCell ref="A194:A195"/>
    <mergeCell ref="E194:E195"/>
    <mergeCell ref="G194:G195"/>
    <mergeCell ref="A196:A197"/>
    <mergeCell ref="C196:C197"/>
    <mergeCell ref="E196:E197"/>
    <mergeCell ref="F196:F197"/>
    <mergeCell ref="G196:G197"/>
    <mergeCell ref="A190:A191"/>
    <mergeCell ref="E190:E191"/>
    <mergeCell ref="F190:F191"/>
    <mergeCell ref="G190:G191"/>
    <mergeCell ref="A192:A193"/>
    <mergeCell ref="E192:E193"/>
    <mergeCell ref="F192:F193"/>
    <mergeCell ref="G192:G193"/>
    <mergeCell ref="A186:A187"/>
    <mergeCell ref="B186:B187"/>
    <mergeCell ref="E186:E187"/>
    <mergeCell ref="G186:G187"/>
    <mergeCell ref="A188:A189"/>
    <mergeCell ref="E188:E189"/>
    <mergeCell ref="F188:F189"/>
    <mergeCell ref="G188:G189"/>
    <mergeCell ref="A182:A183"/>
    <mergeCell ref="B182:B183"/>
    <mergeCell ref="E182:E183"/>
    <mergeCell ref="F182:F183"/>
    <mergeCell ref="G182:G183"/>
    <mergeCell ref="A184:A185"/>
    <mergeCell ref="B184:B185"/>
    <mergeCell ref="E184:E185"/>
    <mergeCell ref="G184:G185"/>
    <mergeCell ref="A180:A181"/>
    <mergeCell ref="B180:B181"/>
    <mergeCell ref="C180:C181"/>
    <mergeCell ref="E180:E181"/>
    <mergeCell ref="F180:F181"/>
    <mergeCell ref="G180:G181"/>
    <mergeCell ref="F176:F177"/>
    <mergeCell ref="G176:G177"/>
    <mergeCell ref="A178:A179"/>
    <mergeCell ref="B178:B179"/>
    <mergeCell ref="C178:C179"/>
    <mergeCell ref="E178:E179"/>
    <mergeCell ref="F178:F179"/>
    <mergeCell ref="G178:G179"/>
    <mergeCell ref="A172:A173"/>
    <mergeCell ref="E172:E173"/>
    <mergeCell ref="A174:A175"/>
    <mergeCell ref="E174:E175"/>
    <mergeCell ref="A176:A177"/>
    <mergeCell ref="B176:B177"/>
    <mergeCell ref="C176:C177"/>
    <mergeCell ref="E176:E177"/>
    <mergeCell ref="G164:G165"/>
    <mergeCell ref="C166:C167"/>
    <mergeCell ref="E166:E167"/>
    <mergeCell ref="F166:F167"/>
    <mergeCell ref="G168:G169"/>
    <mergeCell ref="C170:C171"/>
    <mergeCell ref="E170:E171"/>
    <mergeCell ref="F170:F171"/>
    <mergeCell ref="A162:A163"/>
    <mergeCell ref="C162:C163"/>
    <mergeCell ref="E162:E163"/>
    <mergeCell ref="F162:F163"/>
    <mergeCell ref="A164:A165"/>
    <mergeCell ref="E164:E165"/>
    <mergeCell ref="A158:A159"/>
    <mergeCell ref="B158:B159"/>
    <mergeCell ref="E158:E159"/>
    <mergeCell ref="A160:A161"/>
    <mergeCell ref="B160:B161"/>
    <mergeCell ref="E160:E161"/>
    <mergeCell ref="A154:A155"/>
    <mergeCell ref="B154:B155"/>
    <mergeCell ref="E154:E155"/>
    <mergeCell ref="A156:A157"/>
    <mergeCell ref="B156:B157"/>
    <mergeCell ref="E156:E157"/>
    <mergeCell ref="A150:A151"/>
    <mergeCell ref="E150:E151"/>
    <mergeCell ref="G150:G151"/>
    <mergeCell ref="A152:A153"/>
    <mergeCell ref="E152:E153"/>
    <mergeCell ref="G152:G153"/>
    <mergeCell ref="E146:E147"/>
    <mergeCell ref="F146:F147"/>
    <mergeCell ref="G146:G147"/>
    <mergeCell ref="B148:B149"/>
    <mergeCell ref="E148:E149"/>
    <mergeCell ref="G148:G149"/>
    <mergeCell ref="G142:G143"/>
    <mergeCell ref="A144:A145"/>
    <mergeCell ref="C144:C145"/>
    <mergeCell ref="E144:E145"/>
    <mergeCell ref="F144:F145"/>
    <mergeCell ref="G144:G145"/>
    <mergeCell ref="A136:A137"/>
    <mergeCell ref="C140:C141"/>
    <mergeCell ref="E140:E141"/>
    <mergeCell ref="F140:F141"/>
    <mergeCell ref="G140:G141"/>
    <mergeCell ref="A142:A143"/>
    <mergeCell ref="B142:B143"/>
    <mergeCell ref="C142:C143"/>
    <mergeCell ref="E142:E143"/>
    <mergeCell ref="F142:F143"/>
    <mergeCell ref="E131:E132"/>
    <mergeCell ref="F131:F132"/>
    <mergeCell ref="G131:G132"/>
    <mergeCell ref="A133:A134"/>
    <mergeCell ref="B133:B134"/>
    <mergeCell ref="C133:C134"/>
    <mergeCell ref="E133:E134"/>
    <mergeCell ref="F133:F134"/>
    <mergeCell ref="E125:E126"/>
    <mergeCell ref="G125:G126"/>
    <mergeCell ref="E127:E128"/>
    <mergeCell ref="G127:G128"/>
    <mergeCell ref="E129:E130"/>
    <mergeCell ref="G129:G130"/>
    <mergeCell ref="E117:E118"/>
    <mergeCell ref="G117:G118"/>
    <mergeCell ref="G119:G120"/>
    <mergeCell ref="G121:G122"/>
    <mergeCell ref="E123:E124"/>
    <mergeCell ref="G123:G124"/>
    <mergeCell ref="A115:A116"/>
    <mergeCell ref="B115:B116"/>
    <mergeCell ref="C115:C116"/>
    <mergeCell ref="E115:E116"/>
    <mergeCell ref="F115:F116"/>
    <mergeCell ref="G115:G116"/>
    <mergeCell ref="A113:A114"/>
    <mergeCell ref="B113:B114"/>
    <mergeCell ref="C113:C114"/>
    <mergeCell ref="E113:E114"/>
    <mergeCell ref="F113:F114"/>
    <mergeCell ref="G113:G114"/>
    <mergeCell ref="G107:G108"/>
    <mergeCell ref="A109:A110"/>
    <mergeCell ref="B109:B110"/>
    <mergeCell ref="E109:E110"/>
    <mergeCell ref="G109:G110"/>
    <mergeCell ref="E111:E112"/>
    <mergeCell ref="G111:G112"/>
    <mergeCell ref="E103:E104"/>
    <mergeCell ref="F103:F104"/>
    <mergeCell ref="G103:G104"/>
    <mergeCell ref="E105:E106"/>
    <mergeCell ref="G105:G106"/>
    <mergeCell ref="A107:A108"/>
    <mergeCell ref="B107:B108"/>
    <mergeCell ref="C107:C108"/>
    <mergeCell ref="E107:E108"/>
    <mergeCell ref="F107:F108"/>
    <mergeCell ref="A97:A98"/>
    <mergeCell ref="E97:E98"/>
    <mergeCell ref="G97:G98"/>
    <mergeCell ref="A99:A100"/>
    <mergeCell ref="G99:G100"/>
    <mergeCell ref="A101:A102"/>
    <mergeCell ref="G101:G102"/>
    <mergeCell ref="E91:E92"/>
    <mergeCell ref="G91:G92"/>
    <mergeCell ref="E93:E94"/>
    <mergeCell ref="G93:G94"/>
    <mergeCell ref="A95:A96"/>
    <mergeCell ref="B95:B96"/>
    <mergeCell ref="E95:E96"/>
    <mergeCell ref="G95:G96"/>
    <mergeCell ref="E85:E86"/>
    <mergeCell ref="F85:F86"/>
    <mergeCell ref="G85:G86"/>
    <mergeCell ref="E87:E88"/>
    <mergeCell ref="F87:F88"/>
    <mergeCell ref="E89:E90"/>
    <mergeCell ref="G89:G90"/>
    <mergeCell ref="E81:E82"/>
    <mergeCell ref="F81:F82"/>
    <mergeCell ref="G81:G82"/>
    <mergeCell ref="E83:E84"/>
    <mergeCell ref="F83:F84"/>
    <mergeCell ref="G83:G84"/>
    <mergeCell ref="E77:E78"/>
    <mergeCell ref="F77:F78"/>
    <mergeCell ref="G77:G78"/>
    <mergeCell ref="A79:A80"/>
    <mergeCell ref="E79:E80"/>
    <mergeCell ref="F79:F80"/>
    <mergeCell ref="G79:G80"/>
    <mergeCell ref="A75:A76"/>
    <mergeCell ref="B75:B76"/>
    <mergeCell ref="C75:C76"/>
    <mergeCell ref="E75:E76"/>
    <mergeCell ref="F75:F76"/>
    <mergeCell ref="G75:G76"/>
    <mergeCell ref="A73:A74"/>
    <mergeCell ref="B73:B74"/>
    <mergeCell ref="C73:C74"/>
    <mergeCell ref="E73:E74"/>
    <mergeCell ref="F73:F74"/>
    <mergeCell ref="G73:G74"/>
    <mergeCell ref="A69:A70"/>
    <mergeCell ref="E69:E70"/>
    <mergeCell ref="F69:F70"/>
    <mergeCell ref="G69:G70"/>
    <mergeCell ref="E71:F72"/>
    <mergeCell ref="G71:G72"/>
    <mergeCell ref="E65:E66"/>
    <mergeCell ref="E67:E68"/>
    <mergeCell ref="G67:G68"/>
    <mergeCell ref="G60:G61"/>
    <mergeCell ref="A62:A63"/>
    <mergeCell ref="B62:B63"/>
    <mergeCell ref="E62:E63"/>
    <mergeCell ref="F62:F63"/>
    <mergeCell ref="G62:G63"/>
    <mergeCell ref="A57:A58"/>
    <mergeCell ref="C57:C58"/>
    <mergeCell ref="E57:E58"/>
    <mergeCell ref="F57:F58"/>
    <mergeCell ref="G57:G58"/>
    <mergeCell ref="A60:A61"/>
    <mergeCell ref="B60:B61"/>
    <mergeCell ref="C60:C61"/>
    <mergeCell ref="E60:E61"/>
    <mergeCell ref="F60:F61"/>
    <mergeCell ref="F50:F51"/>
    <mergeCell ref="G50:G51"/>
    <mergeCell ref="A52:A53"/>
    <mergeCell ref="E52:E53"/>
    <mergeCell ref="A54:A55"/>
    <mergeCell ref="E54:E55"/>
    <mergeCell ref="A48:A49"/>
    <mergeCell ref="B48:B55"/>
    <mergeCell ref="E48:E49"/>
    <mergeCell ref="A50:A51"/>
    <mergeCell ref="C50:C51"/>
    <mergeCell ref="E50:E51"/>
    <mergeCell ref="A40:A41"/>
    <mergeCell ref="B40:B47"/>
    <mergeCell ref="E40:E47"/>
    <mergeCell ref="A42:A43"/>
    <mergeCell ref="A44:A45"/>
    <mergeCell ref="A46:A47"/>
    <mergeCell ref="A32:A33"/>
    <mergeCell ref="B32:B37"/>
    <mergeCell ref="C32:C37"/>
    <mergeCell ref="E32:E39"/>
    <mergeCell ref="F32:F39"/>
    <mergeCell ref="G32:G39"/>
    <mergeCell ref="A34:A35"/>
    <mergeCell ref="A36:A37"/>
    <mergeCell ref="A38:A39"/>
    <mergeCell ref="A27:A28"/>
    <mergeCell ref="C27:C28"/>
    <mergeCell ref="E27:E28"/>
    <mergeCell ref="F27:F28"/>
    <mergeCell ref="G27:G28"/>
    <mergeCell ref="A29:A30"/>
    <mergeCell ref="C29:C30"/>
    <mergeCell ref="E29:E30"/>
    <mergeCell ref="F29:F30"/>
    <mergeCell ref="G29:G30"/>
    <mergeCell ref="G23:G24"/>
    <mergeCell ref="A25:A26"/>
    <mergeCell ref="B25:B26"/>
    <mergeCell ref="C25:C26"/>
    <mergeCell ref="E25:E26"/>
    <mergeCell ref="F25:F26"/>
    <mergeCell ref="G25:G26"/>
    <mergeCell ref="A16:A17"/>
    <mergeCell ref="E16:E21"/>
    <mergeCell ref="F16:F21"/>
    <mergeCell ref="A18:A19"/>
    <mergeCell ref="A20:A21"/>
    <mergeCell ref="A23:A24"/>
    <mergeCell ref="C23:C24"/>
    <mergeCell ref="E23:E24"/>
    <mergeCell ref="F23:F24"/>
    <mergeCell ref="A10:A11"/>
    <mergeCell ref="E10:E15"/>
    <mergeCell ref="F10:F15"/>
    <mergeCell ref="G10:G15"/>
    <mergeCell ref="A12:A13"/>
    <mergeCell ref="A14:A15"/>
    <mergeCell ref="F1:G1"/>
    <mergeCell ref="A3:G3"/>
    <mergeCell ref="A4:F4"/>
    <mergeCell ref="A5:G5"/>
    <mergeCell ref="B6:E6"/>
    <mergeCell ref="A7:G7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заг</vt:lpstr>
      <vt:lpstr>УЗАГ за ПЛАНОМ</vt:lpstr>
      <vt:lpstr>Лист1</vt:lpstr>
      <vt:lpstr>Лист2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2024-01-10T09:55:31Z</cp:lastPrinted>
  <dcterms:created xsi:type="dcterms:W3CDTF">2016-01-19T07:58:56Z</dcterms:created>
  <dcterms:modified xsi:type="dcterms:W3CDTF">2024-01-10T10:14:53Z</dcterms:modified>
</cp:coreProperties>
</file>