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РЖМИТСЛУЖБА 2022\ЗАКУПІВЛЯ 2024\2024- РІЧНИЙ ПЛАН ЗАКУПІВЕЛЬ ЗАГАЛЬНИЙ по ЦА\Оприлюднення по 710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  <definedName name="_xlnm.Print_Area" localSheetId="0">заг!$A$1:$G$456</definedName>
  </definedNames>
  <calcPr calcId="162913"/>
  <fileRecoveryPr autoRecover="0"/>
</workbook>
</file>

<file path=xl/calcChain.xml><?xml version="1.0" encoding="utf-8"?>
<calcChain xmlns="http://schemas.openxmlformats.org/spreadsheetml/2006/main">
  <c r="D398" i="6" l="1"/>
  <c r="D312" i="6"/>
  <c r="D332" i="6"/>
  <c r="D8" i="6" l="1"/>
  <c r="D12" i="6"/>
  <c r="D10" i="6"/>
  <c r="D254" i="6" l="1"/>
  <c r="D246" i="6"/>
  <c r="D443" i="6" l="1"/>
  <c r="D446" i="6"/>
  <c r="D438" i="6" l="1"/>
  <c r="D342" i="6"/>
  <c r="D214" i="6"/>
  <c r="D240" i="6" l="1"/>
  <c r="D199" i="6"/>
  <c r="D56" i="6" l="1"/>
  <c r="D57" i="6" l="1"/>
  <c r="J222" i="6" l="1"/>
  <c r="D64" i="6" l="1"/>
  <c r="D410" i="6" l="1"/>
  <c r="D408" i="6"/>
  <c r="D401" i="6"/>
  <c r="D292" i="6"/>
  <c r="D145" i="6"/>
  <c r="D113" i="6"/>
  <c r="D97" i="6"/>
  <c r="D59" i="6"/>
  <c r="D29" i="6"/>
  <c r="D20" i="6"/>
</calcChain>
</file>

<file path=xl/sharedStrings.xml><?xml version="1.0" encoding="utf-8"?>
<sst xmlns="http://schemas.openxmlformats.org/spreadsheetml/2006/main" count="1292" uniqueCount="743">
  <si>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</si>
  <si>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</si>
  <si>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</si>
  <si>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</si>
  <si>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</si>
  <si>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</si>
  <si>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</si>
  <si>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</si>
  <si>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</si>
  <si>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</si>
  <si>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</si>
  <si>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</si>
  <si>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</si>
  <si>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</si>
  <si>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</si>
  <si>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</si>
  <si>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</si>
  <si>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</si>
  <si>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021: 2015 30120000-6</t>
    </r>
    <r>
      <rPr>
        <sz val="10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</si>
  <si>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</si>
  <si>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</si>
  <si>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</si>
  <si>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</si>
  <si>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</si>
  <si>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</si>
  <si>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</si>
  <si>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</si>
  <si>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</si>
  <si>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</si>
  <si>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</si>
  <si>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</si>
  <si>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</si>
  <si>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</si>
  <si>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</si>
  <si>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</si>
  <si>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</si>
  <si>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</si>
  <si>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</si>
  <si>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</si>
  <si>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</si>
  <si>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</si>
  <si>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Всього за КЕКВ 2274" Оплата природного газу"</t>
  </si>
  <si>
    <t xml:space="preserve">Переговорна процедура закупівлі 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</si>
  <si>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</si>
  <si>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</si>
  <si>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</si>
  <si>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</si>
  <si>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</si>
  <si>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</si>
  <si>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</si>
  <si>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</si>
  <si>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r>
      <t>Код 021: 2015 32420000-3</t>
    </r>
    <r>
      <rPr>
        <sz val="10"/>
        <color indexed="8"/>
        <rFont val="Times New Roman"/>
        <family val="1"/>
        <charset val="204"/>
      </rPr>
      <t xml:space="preserve"> Мережеве обладнання</t>
    </r>
  </si>
  <si>
    <t>переговорна процедура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</si>
  <si>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</si>
  <si>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</si>
  <si>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</si>
  <si>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</si>
  <si>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</si>
  <si>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</si>
  <si>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</si>
  <si>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</si>
  <si>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</si>
  <si>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</si>
  <si>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</si>
  <si>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</si>
  <si>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</si>
  <si>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</si>
  <si>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</si>
  <si>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травень</t>
  </si>
  <si>
    <t>липень</t>
  </si>
  <si>
    <t>(анг.мова)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</si>
  <si>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</si>
  <si>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</si>
  <si>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</si>
  <si>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</si>
  <si>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</si>
  <si>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</si>
  <si>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</si>
  <si>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</si>
  <si>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>відкриті торги  (анг.мова)</t>
  </si>
  <si>
    <t>Диск DVD-R (упаковка 10шт.);  Миша USB дротова, Миша USB без дротова; Носій даних FLASH 32 Gb USB 3.0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</si>
  <si>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</si>
  <si>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 xml:space="preserve">грн. (вісімнадцять тисяч п'ятсот двадцять вісім гривень 00 коп.)                             </t>
  </si>
  <si>
    <t>Система контролю доступу (Турнікет, повнозростовий двупрохідний)</t>
  </si>
  <si>
    <t>Мережеве обладнання для WiFi ;</t>
  </si>
  <si>
    <t xml:space="preserve"> Міні свічі 8 портів 5 портів;Розетка комп'ютерна зовнішня (однопортова) та (двопортова);перехідник типу USB- COM Viewcon VEN24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</si>
  <si>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</si>
  <si>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</si>
  <si>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</si>
  <si>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</si>
  <si>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</si>
  <si>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</si>
  <si>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Серверне обладнання для зберігання даних на стрічкових носіях</t>
  </si>
  <si>
    <t>Код ДК 021:2015  18140000-2 -Аксесуари до робочого одягу</t>
  </si>
  <si>
    <t>Аксесуари до робочого одягу (Распіратори, маски захисні)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</si>
  <si>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</si>
  <si>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</si>
  <si>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</si>
  <si>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</si>
  <si>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</si>
  <si>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</si>
  <si>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</si>
  <si>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</si>
  <si>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t xml:space="preserve">грн. (0гривень 00 коп.)                            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</si>
  <si>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</si>
  <si>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</si>
  <si>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</si>
  <si>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r>
      <t xml:space="preserve">Код 021: 2015 19510000-4 </t>
    </r>
    <r>
      <rPr>
        <sz val="10"/>
        <color indexed="8"/>
        <rFont val="Times New Roman"/>
        <family val="1"/>
        <charset val="204"/>
      </rPr>
      <t>Гумові вироби</t>
    </r>
  </si>
  <si>
    <t>Звіт про договір про закупівлю</t>
  </si>
  <si>
    <t>*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</si>
  <si>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</si>
  <si>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</si>
  <si>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</si>
  <si>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</si>
  <si>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</si>
  <si>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</si>
  <si>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</si>
  <si>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</si>
  <si>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</si>
  <si>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</si>
  <si>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</si>
  <si>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</si>
  <si>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</si>
  <si>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</si>
  <si>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</si>
  <si>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</si>
  <si>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</si>
  <si>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</si>
  <si>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</si>
  <si>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</si>
  <si>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</si>
  <si>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</si>
  <si>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</si>
  <si>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</si>
  <si>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</si>
  <si>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</si>
  <si>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</si>
  <si>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</si>
  <si>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</si>
  <si>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</si>
  <si>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</si>
  <si>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</si>
  <si>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</si>
  <si>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</si>
  <si>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</si>
  <si>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</si>
  <si>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</si>
  <si>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</si>
  <si>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</si>
  <si>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</si>
  <si>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</si>
  <si>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</si>
  <si>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</si>
  <si>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</si>
  <si>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</si>
  <si>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</si>
  <si>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</si>
  <si>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</si>
  <si>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</si>
  <si>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</si>
  <si>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t xml:space="preserve">Код 021: 2015 30200000-1  </t>
    </r>
    <r>
      <rPr>
        <sz val="10"/>
        <rFont val="Times New Roman"/>
        <family val="1"/>
        <charset val="204"/>
      </rPr>
      <t>Комп'ютерне обладання та приладдя</t>
    </r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</si>
  <si>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</si>
  <si>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</si>
  <si>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</si>
  <si>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r>
      <t>Код ДК 021:2015  35110000-8 -</t>
    </r>
    <r>
      <rPr>
        <sz val="10"/>
        <color indexed="8"/>
        <rFont val="Times New Roman"/>
        <family val="1"/>
        <charset val="204"/>
      </rPr>
      <t>Протипожежне, рятувальне та захисне обладнання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</si>
  <si>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</si>
  <si>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</si>
  <si>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</si>
  <si>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</si>
  <si>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</si>
  <si>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</si>
  <si>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 xml:space="preserve">грн. (двісті сімдесят сім тисяч  триста вісімдесят гривень 00 коп.)                             </t>
  </si>
  <si>
    <t xml:space="preserve">грн. (дев'ять тисяч двісті сорок дев'ять гривень 00 коп.)                             </t>
  </si>
  <si>
    <t xml:space="preserve">грн. (сімнадцять тисяч чотириста п'ятнадцять гривень 60 коп.)                             </t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</si>
  <si>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</si>
  <si>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</si>
  <si>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</si>
  <si>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</si>
  <si>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</si>
  <si>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</si>
  <si>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</si>
  <si>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</si>
  <si>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грн. (сто шість тисяч вісімсот  гривень 00коп)                     </t>
  </si>
  <si>
    <t>жовтень</t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</si>
  <si>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</si>
  <si>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</si>
  <si>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</si>
  <si>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</si>
  <si>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</si>
  <si>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</si>
  <si>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</si>
  <si>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</si>
  <si>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</si>
  <si>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</si>
  <si>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</si>
  <si>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</si>
  <si>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</si>
  <si>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</si>
  <si>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</si>
  <si>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</si>
  <si>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</si>
  <si>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</si>
  <si>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</si>
  <si>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</si>
  <si>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</si>
  <si>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</si>
  <si>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</si>
  <si>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</si>
  <si>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</si>
  <si>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</si>
  <si>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</si>
  <si>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</si>
  <si>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</si>
  <si>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</si>
  <si>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</si>
  <si>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</si>
  <si>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</si>
  <si>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</si>
  <si>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</si>
  <si>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</si>
  <si>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</si>
  <si>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</si>
  <si>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</si>
  <si>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</si>
  <si>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</si>
  <si>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</si>
  <si>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</si>
  <si>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</si>
  <si>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</si>
  <si>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листопад</t>
  </si>
  <si>
    <t xml:space="preserve">грн. тридцять дві тисячі двісті шість  гривень 50 коп.)                            </t>
  </si>
  <si>
    <t xml:space="preserve">грн. (сорок дев'ят тисяч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</si>
  <si>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</si>
  <si>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</si>
  <si>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</si>
  <si>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</si>
  <si>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</si>
  <si>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</si>
  <si>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</si>
  <si>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</si>
  <si>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</si>
  <si>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</si>
  <si>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</si>
  <si>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</si>
  <si>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</si>
  <si>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</si>
  <si>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>остання надія</t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</si>
  <si>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</si>
  <si>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</si>
  <si>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</si>
  <si>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</si>
  <si>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</si>
  <si>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</si>
  <si>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</si>
  <si>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</si>
  <si>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</si>
  <si>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</si>
  <si>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</si>
  <si>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</si>
  <si>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</si>
  <si>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 xml:space="preserve"> гривень (сімнадцять тисяч чотириста п'ятдесят одна гривня 15коп)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</si>
  <si>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</si>
  <si>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угода)</t>
    </r>
  </si>
  <si>
    <t xml:space="preserve"> гривень (дванадцять тисяч чотириста вісімнадцять гривень 23коп)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</si>
  <si>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</si>
  <si>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</t>
  </si>
  <si>
    <t xml:space="preserve">Реактивна електроенергія (за адресою Київська обл., Вишгородський р-н. с.Лютіж, Урочище Туровча 1)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</si>
  <si>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</si>
  <si>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</si>
  <si>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грн. (0 гривень 00 коп)</t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</si>
  <si>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</si>
  <si>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</si>
  <si>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</si>
  <si>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</si>
  <si>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</si>
  <si>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</si>
  <si>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</si>
  <si>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</si>
  <si>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</si>
  <si>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грн. (шістсот гривень 00 коп)</t>
  </si>
  <si>
    <t>грн. (одна тисяча п'ятсот гривень 00 коп)</t>
  </si>
  <si>
    <t>гривень (сто п'ядесят тисяч сто шістдесят три  гривні  20 коп)</t>
  </si>
  <si>
    <t>грн. (вісімдесят сім тисяч п'ятсот дев'яносто п'ять  гривень 20 коп)</t>
  </si>
  <si>
    <t>грн. (чотириста вісімдесят дев'ять тисяч п'ятсот шісдесят шість  гривень 92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</si>
  <si>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</si>
  <si>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</si>
  <si>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</si>
  <si>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</si>
  <si>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</si>
  <si>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</si>
  <si>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</si>
  <si>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</si>
  <si>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</si>
  <si>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</si>
  <si>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</si>
  <si>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</si>
  <si>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</si>
  <si>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</si>
  <si>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</si>
  <si>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</si>
  <si>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</si>
  <si>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</si>
  <si>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</si>
  <si>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</si>
  <si>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</si>
  <si>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</si>
  <si>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</si>
  <si>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</si>
  <si>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</si>
  <si>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</si>
  <si>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</si>
  <si>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</si>
  <si>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</si>
  <si>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</si>
  <si>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</si>
  <si>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</si>
  <si>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</si>
  <si>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</si>
  <si>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</si>
  <si>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</si>
  <si>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</si>
  <si>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</si>
  <si>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</si>
  <si>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>Код  ДК 021: 2015 65110000-7</t>
    </r>
    <r>
      <rPr>
        <sz val="10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</si>
  <si>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</si>
  <si>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
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</si>
  <si>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66: ДК 021: 2015 09320000-8 Пара, гаряча вода та пов'язана продукція) </t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</si>
  <si>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</si>
  <si>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</si>
  <si>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</si>
  <si>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</si>
  <si>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</si>
  <si>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t>Лот1 -  Постачання електричної енергії за адресою 
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</si>
  <si>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
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</si>
  <si>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
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</si>
  <si>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</si>
  <si>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</si>
  <si>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r>
      <t xml:space="preserve">Код  ДК 021: 2015 09310000-5 Електрична енергія
</t>
    </r>
    <r>
      <rPr>
        <sz val="10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</si>
  <si>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</si>
  <si>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t>Реактивна електроенергія (за адресою вул. Дегтярівська,11г (ДК 021: 2015 65310000-9 Розподіл електричної енергії) (Реактивна електроенергія (за адресою вул. Дегтярівська,11г: ДК 021: 2015 65310000-9 Розподіл електричної енергії)</t>
  </si>
  <si>
    <t xml:space="preserve">Реактивна електроенергія (за адресою вул. Дегтярівська,11а (ДК 021: 2015 65310000-9 Розподіл електричної енергії) (Реактивна електроенергія (за адресою вул. Дегтярівська,11а: ДК 021: 2015 65310000-9 Розподіл електричної енергії) </t>
  </si>
  <si>
    <t>Реактивна електроенергія (за адресою вул.Саксаганського,66) (ДК 021: 2015 65310000-9 Розподіл електричної енергії) (Реактивна електроенергія (за адресою вул.Саксаганського,66: ДК 021: 2015 65310000-9 Розподіл електричної енергії)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</si>
  <si>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
(09120000-6 Газове паливо)</t>
    </r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</si>
  <si>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</si>
  <si>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</si>
  <si>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</si>
  <si>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t>грудень2022 рік</t>
  </si>
  <si>
    <t>грудень</t>
  </si>
  <si>
    <t xml:space="preserve">  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11-А:Київська обл., Вишгородський р-н. с.Лютіж, Урочище Туровча 1 (ДК 021: 2015 09310000-5 Електрична енергія)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</si>
  <si>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</si>
  <si>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</si>
  <si>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r>
      <t>відкриті торги (</t>
    </r>
    <r>
      <rPr>
        <i/>
        <sz val="9"/>
        <color indexed="8"/>
        <rFont val="Times New Roman"/>
        <family val="1"/>
        <charset val="204"/>
      </rPr>
      <t>з урахуванням собливостей</t>
    </r>
    <r>
      <rPr>
        <sz val="9"/>
        <color indexed="8"/>
        <rFont val="Times New Roman"/>
        <family val="1"/>
        <charset val="204"/>
      </rPr>
      <t>)</t>
    </r>
  </si>
  <si>
    <t>Дизельне паливо (Код ДК 021:2015   09134200-9 Дизельне паливо)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</si>
  <si>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</si>
  <si>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</si>
  <si>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</si>
  <si>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</si>
  <si>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</si>
  <si>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</si>
  <si>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r>
      <t xml:space="preserve">Код ДК 021:2015   0913 0000-9 </t>
    </r>
    <r>
      <rPr>
        <sz val="10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</si>
  <si>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</si>
  <si>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</si>
  <si>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</si>
  <si>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</si>
  <si>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</si>
  <si>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t>УМТЗ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</si>
  <si>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</si>
  <si>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</si>
  <si>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 xml:space="preserve">грн. (п'ядесят чотири тисяч  гривень 00 коп.)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</si>
  <si>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</si>
  <si>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</si>
  <si>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</si>
  <si>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</si>
  <si>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</si>
  <si>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</si>
  <si>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 (сімдесят дві тисячі   гривень 00 коп.)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</si>
  <si>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</si>
  <si>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</si>
  <si>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</si>
  <si>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</si>
  <si>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</si>
  <si>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t xml:space="preserve">грн (двісті двадцять тисяч  гривень 00 коп.)  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</si>
  <si>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</si>
  <si>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</si>
  <si>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</si>
  <si>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 xml:space="preserve">Лот 1Постачання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</si>
  <si>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>Відомчі, заохочувальні відзнаки Державної митної служби України (Код 021: 2015 1853000-3 Подарунки та нагороди)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</si>
  <si>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</si>
  <si>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</si>
  <si>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Послуги з вивезення побутових відходів (скло, метал, полімерні матеріали тощо) (ДК 021:2015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</si>
  <si>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t>спецзв'язок</t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</si>
  <si>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</si>
  <si>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</si>
  <si>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</si>
  <si>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грн.(п'ятдесят вісім тисяч шістсот сорок п'ять  гривень 20 коп.)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</si>
  <si>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</si>
  <si>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</si>
  <si>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</si>
  <si>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</si>
  <si>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</si>
  <si>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</si>
  <si>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</si>
  <si>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</si>
  <si>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(під очікувану вартість на 2023 рік) п 1178. </t>
    </r>
    <r>
      <rPr>
        <i/>
        <sz val="10"/>
        <color indexed="8"/>
        <rFont val="Times New Roman"/>
        <family val="1"/>
        <charset val="204"/>
      </rPr>
      <t>економія після проведеної закупівлі</t>
    </r>
  </si>
  <si>
    <t>грн. (шість тисяч двісті сорок дев'ять  гривень 19 коп)</t>
  </si>
  <si>
    <r>
      <t>Код ДК 021:2015  44810000-1 -</t>
    </r>
    <r>
      <rPr>
        <sz val="10"/>
        <color indexed="8"/>
        <rFont val="Times New Roman"/>
        <family val="1"/>
        <charset val="204"/>
      </rPr>
      <t>Фарби(Код ДК 021:2015  44810000-1-Фарби)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</si>
  <si>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</si>
  <si>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</si>
  <si>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</si>
  <si>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</si>
  <si>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</si>
  <si>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</si>
  <si>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</si>
  <si>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</si>
  <si>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</si>
  <si>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</si>
  <si>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</si>
  <si>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Погашення кредиторської заборгованості, що утварилась станом на 01.01.2023</t>
  </si>
  <si>
    <t>Всього за КЕКВ 3142 "Реконструкція та реставрація інших об'єктів"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</si>
  <si>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</si>
  <si>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</si>
  <si>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</si>
  <si>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</si>
  <si>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</si>
  <si>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грн. (дев'ять мільйонів п'ятсот вісімдесят три тисячі   гривень 00 коп)                         </t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</si>
  <si>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</si>
  <si>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</si>
  <si>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</si>
  <si>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</si>
  <si>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загальний фонд КПКВ 3506010  (довідка про зміни до кошторису від 13 липня 2023 № 86)</t>
  </si>
  <si>
    <t>відкриті торги (з урахуванням собливостей)</t>
  </si>
  <si>
    <r>
      <t>Код ДК 021:2015  22850000-3 -</t>
    </r>
    <r>
      <rPr>
        <sz val="10"/>
        <color indexed="8"/>
        <rFont val="Times New Roman"/>
        <family val="1"/>
        <charset val="204"/>
      </rPr>
      <t>Швидкозшивачі та супутнє приладдя</t>
    </r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</si>
  <si>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</si>
  <si>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</si>
  <si>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</si>
  <si>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</si>
  <si>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>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11-А:вул.Саксаганського,66;Київська обл., Вишгородський р-н. с.Лютіж, Урочище Туровча 1 (ДК 021: 2015 09310000-5 Електрична енергія)</t>
  </si>
  <si>
    <t xml:space="preserve">Код  ДК 021: 2015 09310000-5 Електрична енергія (09310000-5 Електрична енергія)   </t>
  </si>
  <si>
    <t>через ЦЗО</t>
  </si>
  <si>
    <t>гривень (один мільйон сімсот п'ятдесят тисяч сто сорок сім  гривень 13 коп)</t>
  </si>
  <si>
    <t xml:space="preserve">грн. ( двісті сорок сім тисяч п'ятсот  гривень 00 коп.)                            </t>
  </si>
  <si>
    <t xml:space="preserve">грн (п'ятдесят  тисяч чотириста гривень 00 коп.)                            </t>
  </si>
  <si>
    <t xml:space="preserve">грн (сто шістдесят чотири тисячі дев'ятсот дев'яносто сім гривень 00 коп.)                                                           .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</si>
  <si>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</si>
  <si>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t xml:space="preserve">грн.(два мільйони  чотири тисячі двісті п'ятдесят чотири гривні 80 коп.)                                    </t>
  </si>
  <si>
    <t>загальний фонд КПКВ 3506010 Довідка про зміни до кошторису №167 від 30.10.2023                -1242300грн</t>
  </si>
  <si>
    <t>(00 гривень 00 коп)</t>
  </si>
  <si>
    <t>загальний фонд КПКВ 3506010 (під очікувану вартість на 2023 рік) лист№08-1/22-02-01/5.1/6942 від 05.10.2023 Довідка про зміни до кошторису №167 від 30.10.2023                       +1 242 300грн</t>
  </si>
  <si>
    <t>грн. (сім  мільойонів чотириста дев'яносто дев'ять  тисяч вісімсот три гривні 68 коп)</t>
  </si>
  <si>
    <t>листопад 2023 рік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</si>
  <si>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(під очікувану вартість на 2024 рік) п 1178.</t>
    </r>
  </si>
  <si>
    <t xml:space="preserve">грн.(чорок тисяч вісімсот шістдесят сім гривень 20 коп.)                           </t>
  </si>
  <si>
    <t>Код ДК 021:2015 70220000-9 -Послуги з надання в в оренду чи лізингу нежитлової нерухомості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</si>
  <si>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</si>
  <si>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 xml:space="preserve">грн.(дев'ять тисяч  вісімдесят шість гривень 57 коп.)                           </t>
  </si>
  <si>
    <t xml:space="preserve">грн.(три  мільйонів шістдесят сім тисяч вісімсот п'ятдесят три гривні 10 коп.)                           </t>
  </si>
  <si>
    <t xml:space="preserve">листопад </t>
  </si>
  <si>
    <t>загальний фонд КПКВ 3506010 відсутня потреба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</si>
  <si>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</si>
  <si>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t xml:space="preserve">Код ДК 021:2015  35120000-1 </t>
    </r>
    <r>
      <rPr>
        <sz val="10"/>
        <color indexed="8"/>
        <rFont val="Times New Roman"/>
        <family val="1"/>
        <charset val="204"/>
      </rPr>
      <t>-Системи та пристрої нагляду та охорони</t>
    </r>
  </si>
  <si>
    <r>
      <t xml:space="preserve">загальний фонд КПКВ 3506010  </t>
    </r>
    <r>
      <rPr>
        <sz val="10"/>
        <rFont val="Times New Roman"/>
        <family val="1"/>
        <charset val="204"/>
      </rPr>
      <t>(зарахунок економії)</t>
    </r>
    <r>
      <rPr>
        <sz val="11"/>
        <rFont val="Times New Roman"/>
        <family val="1"/>
        <charset val="204"/>
      </rPr>
      <t xml:space="preserve"> </t>
    </r>
  </si>
  <si>
    <t xml:space="preserve">грн. (триста сімдесят дві тисячі   гривень 00 коп.)                            </t>
  </si>
  <si>
    <t xml:space="preserve">грн (п'ять мільйонів чотириста вісімдесят п'ять тисяч вісімсот 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</si>
  <si>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 </t>
    </r>
  </si>
  <si>
    <t xml:space="preserve">грн. (два мільйона п'ятсот тисячь  гривень 00коп)                     </t>
  </si>
  <si>
    <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</si>
  <si>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</si>
  <si>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</si>
  <si>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</si>
  <si>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</si>
  <si>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t>Код ДК 021:2015  72320000-4 Послуги, пов’язані з базами даних</t>
  </si>
  <si>
    <t>відповідно пп5.13 Особливостей</t>
  </si>
  <si>
    <t xml:space="preserve">грн.(дев'яносто одна  тисяча п'ятсот шістдесят гривні 00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</si>
  <si>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</si>
  <si>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t xml:space="preserve">грн. (дев'ятсот тридцять сім тисяч шістсот гривень 00 коп.)                             </t>
  </si>
  <si>
    <r>
      <t xml:space="preserve">Код ДК 021:2015   71310000-4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</si>
  <si>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r>
      <t>Код ДК021: 2015 44420000-0</t>
    </r>
    <r>
      <rPr>
        <sz val="10"/>
        <color indexed="8"/>
        <rFont val="Times New Roman"/>
        <family val="1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</si>
  <si>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</si>
  <si>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</si>
  <si>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r>
      <t>Код ДК 021:2015  22810000-1 -</t>
    </r>
    <r>
      <rPr>
        <sz val="10"/>
        <color indexed="8"/>
        <rFont val="Times New Roman"/>
        <family val="1"/>
        <charset val="204"/>
      </rPr>
      <t>Паперові чи картонні реєстраційні журнали</t>
    </r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</si>
  <si>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</si>
  <si>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t>Картриджі до багатофункціональних друкуючих пристроїв за  кодом ДК021:2015 30120000-6 Фотокопіювальне та поліграфічне обладнання для офсетного друку (Картриджі до багатофункціональних друкуючих пристроїв код 30125100-2 Картриджі з тонером)</t>
  </si>
  <si>
    <r>
      <t xml:space="preserve">Кодо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</si>
  <si>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t>2210</t>
  </si>
  <si>
    <r>
      <t xml:space="preserve">відкриті торги(з урахуванням собливостей) </t>
    </r>
    <r>
      <rPr>
        <b/>
        <sz val="10"/>
        <color indexed="8"/>
        <rFont val="Times New Roman"/>
        <family val="1"/>
        <charset val="204"/>
      </rPr>
      <t>УСС</t>
    </r>
  </si>
  <si>
    <t xml:space="preserve">довідка про зміни до кошторису </t>
  </si>
  <si>
    <t xml:space="preserve">Монітори комп'ютерні та накопичувачі SSD код ДК 021:2015: 30230000-0 «Комп'ютерне обладнання» (Монітори комп'ютерні код ДК 021:2015: 30231300-0 «Дисплейні екрани»; накопичувачі SSD код  ДК 021:2015: 30233100 – 2 «Комп’ютерні запам’ятовувальні пристрої»)
</t>
  </si>
  <si>
    <r>
      <t xml:space="preserve">Кодом ДК 021:2015 30230000-0 </t>
    </r>
    <r>
      <rPr>
        <sz val="10"/>
        <color indexed="8"/>
        <rFont val="Times New Roman"/>
        <family val="1"/>
        <charset val="204"/>
      </rPr>
      <t>Комп’ютерне обладнання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</si>
  <si>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</si>
  <si>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t xml:space="preserve">грн. (один мільйон двісті двадцять дев'ять  тисяч   гривень 00 коп.)                            </t>
  </si>
  <si>
    <r>
      <t xml:space="preserve">                     на 2024 рік</t>
    </r>
    <r>
      <rPr>
        <sz val="10"/>
        <color indexed="8"/>
        <rFont val="Times New Roman"/>
        <family val="1"/>
        <charset val="204"/>
      </rPr>
      <t xml:space="preserve">   </t>
    </r>
  </si>
  <si>
    <t>загальний фонд КПКВ 3506010 0</t>
  </si>
  <si>
    <t xml:space="preserve">загальний фонд КПКВ 3506010  </t>
  </si>
  <si>
    <t>загальний фонд КПКВ 35060100</t>
  </si>
  <si>
    <t xml:space="preserve">загальний фонд КПКВ 3506010                                                                         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</si>
  <si>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0</t>
    </r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</si>
  <si>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0</t>
    </r>
  </si>
  <si>
    <t>грудень 2023 рік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</si>
  <si>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</si>
  <si>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рік)</t>
    </r>
  </si>
  <si>
    <t>Лот 1- Послуги захищеного доступу до мережі Інтернет (основний канал) за кодом ДК 021:2015  72410000-7 -Послуги провайдерів (Послуги захищеного доступу до мережі Інтернет (основний канал):ДК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</si>
  <si>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</si>
  <si>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2024рік</t>
    </r>
    <r>
      <rPr>
        <sz val="10"/>
        <color indexed="8"/>
        <rFont val="Times New Roman"/>
        <family val="1"/>
        <charset val="204"/>
      </rPr>
      <t>)</t>
    </r>
  </si>
  <si>
    <t xml:space="preserve">грн.(два мільйони  чотириста чотири тисячі вісімсот гривень 00 коп.)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</si>
  <si>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</si>
  <si>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t xml:space="preserve">Лот1-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</si>
  <si>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</t>
    </r>
    <r>
      <rPr>
        <sz val="10"/>
        <color indexed="8"/>
        <rFont val="Times New Roman"/>
        <family val="1"/>
        <charset val="204"/>
      </rPr>
      <t>)</t>
    </r>
  </si>
  <si>
    <r>
      <t xml:space="preserve">Лот-2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   </t>
    </r>
  </si>
  <si>
    <t xml:space="preserve">грн.(сім   мільйони вісімсот шістдесят сім  тисяч чотириста шістдесят вісім  гривень 33 коп.)                           </t>
  </si>
  <si>
    <t>листопад на 2023 рік</t>
  </si>
  <si>
    <t xml:space="preserve"> грн. (двісті дев'яносто  тисяч сорок дев'ять  гривень 00 коп)</t>
  </si>
  <si>
    <t xml:space="preserve"> гривень (двісті вісімдесят вісім  тисяч п'ятдесят одна гривня 00 коп)</t>
  </si>
  <si>
    <t>запускали на ЦЗО</t>
  </si>
  <si>
    <t xml:space="preserve">грн. (сто двадцять чотири  тисячі   дев'ятсот гривень 
00 коп)                         </t>
  </si>
  <si>
    <r>
      <t>загальний фонд КПКВ 3506010 пп.5  п.13 п.1178 (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 xml:space="preserve">..) </t>
    </r>
  </si>
  <si>
    <r>
      <t>загальний фонд КПКВ 3506010 пп.5 (3 ) п.13 п.1178 (</t>
    </r>
    <r>
      <rPr>
        <i/>
        <sz val="8"/>
        <color indexed="8"/>
        <rFont val="Times New Roman"/>
        <family val="1"/>
        <charset val="204"/>
      </rPr>
      <t>з технічних причин.</t>
    </r>
    <r>
      <rPr>
        <sz val="8"/>
        <color indexed="8"/>
        <rFont val="Times New Roman"/>
        <family val="1"/>
        <charset val="204"/>
      </rPr>
      <t>)</t>
    </r>
  </si>
  <si>
    <r>
      <t xml:space="preserve">загальний фонд КПКВ 3506010  пп5  п13 п.1178                    ( 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>)</t>
    </r>
  </si>
  <si>
    <t>Папір офісний  А 4,А3 за кодом ДК 021:2015  30190000-7 -Офісне устаткування та приладдя різне   (Код ДК 021:2015  30197630-1-Папір для друку)</t>
  </si>
  <si>
    <t xml:space="preserve">грн. (вісімсот сімдесят три тисячі чотириста  гривень 00 коп.)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</si>
  <si>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</si>
  <si>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загальний фонд КПКВ 3506010                              </t>
  </si>
  <si>
    <t xml:space="preserve">загальний фонд КПКВ 3506010                                    </t>
  </si>
  <si>
    <t xml:space="preserve">грн (вісімнадцять  тисяч п'ятсот гривень 00 коп.)                            </t>
  </si>
  <si>
    <r>
      <t>Блокноти, А5 (15-25 аркушів) за кодом ДК 021:2015  22810000-1 -Паперові чи картонні реєстраційні журнали (код ДК 021:2015  22810000-1 -Паперові чи картонні реєстраційні журнали - Блокноти, А5 (15-25 аркушів)</t>
    </r>
    <r>
      <rPr>
        <sz val="10"/>
        <color rgb="FFFF0000"/>
        <rFont val="Times New Roman"/>
        <family val="1"/>
        <charset val="204"/>
      </rPr>
      <t>)</t>
    </r>
  </si>
  <si>
    <t xml:space="preserve">грн. (двадцять вісім тисяч  п'ятсот гривень 00 коп.)                            </t>
  </si>
  <si>
    <t xml:space="preserve">грн (п'ятсот сімдесят три тисячі  чотириста гривень 00 коп.)                            </t>
  </si>
  <si>
    <t xml:space="preserve">Канцелярське приладдя ( скоби 24/6; скоби 10, затискачі для паперів; папки (куточок,), папки картонні, скотч; файли, коректори,підставка під канцтовари, брошурувальник, обкладенки для брошурування, пружини для брошурування) за кодом ДК 021:2015 30190000-7 -Офісне устаткування та приладдя різне) </t>
  </si>
  <si>
    <t xml:space="preserve">грн. (сімдесят дев'ять тисяч гривень 00 коп.)                            </t>
  </si>
  <si>
    <r>
      <t xml:space="preserve">Код ДК 021:2015 224500000-9 </t>
    </r>
    <r>
      <rPr>
        <sz val="10"/>
        <color indexed="8"/>
        <rFont val="Times New Roman"/>
        <family val="1"/>
        <charset val="204"/>
      </rPr>
      <t>Друкована продукція з елементами захисту</t>
    </r>
  </si>
  <si>
    <t>Швидкозшивачі паперові, пластикові за код ДК 021:2015  22850000-3 -Швидкозшивачі та супутнє приладдя (код ДК 021:2015 22851000-0 -Швидкозшивачі(Швидкозшивачі паперові, пластикові ))</t>
  </si>
  <si>
    <t xml:space="preserve">грн (двісті дев'яносто шість тисяч чотириста гривень 00 коп.)                            </t>
  </si>
  <si>
    <t>Печатки та штампи за кодом ДК 021:2015 19510000-4 Гумові вироби ( Печатки та штампи код ДК 021:2015 19512000-8 Вироби з невулканізованої гуми )</t>
  </si>
  <si>
    <t xml:space="preserve">грн (п'ятнадцять тисяч гривень 00 коп.)                            </t>
  </si>
  <si>
    <t>Бланки  сертифікатів форми EUR-MED</t>
  </si>
  <si>
    <t xml:space="preserve">грн. (сто шістдесят тисяч  гривень 00 коп.)                            </t>
  </si>
  <si>
    <t>Фарба спеціальна флуоресцентна(червона)за кодом ДК 021:2015  44810000-1-Фарби (Фарба спеціальна флуоресцентна(червона) :код  ДК 021:2015  44810000-1-Фарби)</t>
  </si>
  <si>
    <t xml:space="preserve">грн (сто дев'яносто одна  тисяча  гривень00 коп.)                            </t>
  </si>
  <si>
    <t xml:space="preserve">грн (один мільйон чотириста дев'яносто сім тисяч  гривень 00 коп.)                            </t>
  </si>
  <si>
    <t xml:space="preserve"> Уніфікована митна квітанція МД-1, бланки сертифікатів загальної фінансової гарантії та звільнення від гарантії за кодом ДК 021:2015 - 22820000-4 Бланки (Уніфікована митна квітанція МД-1,бланки сертифікатів загальної фінансової гарантії та звільнення від гарантії -  ДК 021:2015 - 22820000-4 Бланки)</t>
  </si>
  <si>
    <t xml:space="preserve">грн. (сто п'ятдесят дві тисячі гривень 00 коп.)                            </t>
  </si>
  <si>
    <r>
      <t xml:space="preserve">Код 021: 2015 22820000-4 </t>
    </r>
    <r>
      <rPr>
        <sz val="10"/>
        <color indexed="8"/>
        <rFont val="Times New Roman"/>
        <family val="1"/>
        <charset val="204"/>
      </rPr>
      <t>Бланки</t>
    </r>
  </si>
  <si>
    <t>Митні декларації на мовах за кодом ДК 021: 2015 22820000-4 Бланки (Митні декларації на мовах  код  ДК 021: 2015 22820000-4 Бланки)</t>
  </si>
  <si>
    <t xml:space="preserve">грн. (один мільйон чотириста сімнадцять тисяч п'ятсот гривень 00 коп.)                            </t>
  </si>
  <si>
    <t>Спеціальний  штамп резервної процедури за кодом ДК 021:2015  30190000-7 -Офісне устаткування та приладдя різне  (кодом ДК 021:2015  30192153-8- Штампи (Спеціальний  штамп резервної процедури)</t>
  </si>
  <si>
    <r>
      <t>Код ДК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</si>
  <si>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>Журнали обліку (виготовлення облікових форм) за кодом ДК 021: 2015 22810000-1 Паперові чи картонні реєстраційні журнали (ДК 021: 2015 22810000-1 Паперові чи картонні реєстраційні журнали (Журнали обліку (виготовлення облікових форм))</t>
  </si>
  <si>
    <t xml:space="preserve">грн. (шість тисяч   гривень 00 коп.)                            </t>
  </si>
  <si>
    <r>
      <t xml:space="preserve">Код ДК 021: 2015 38310000-1 </t>
    </r>
    <r>
      <rPr>
        <sz val="10"/>
        <color indexed="8"/>
        <rFont val="Times New Roman"/>
        <family val="1"/>
        <charset val="204"/>
      </rPr>
      <t>Високоточні терези</t>
    </r>
  </si>
  <si>
    <t>Ваги товарні за кодом ДК 021: 2015 38310000-1 Високоточні терези (кодом ДК 021: 2015 38310000-1 Високоточні терези (Ваги товарні))</t>
  </si>
  <si>
    <r>
      <t xml:space="preserve">Код ДК 021: 2015 38330000-7  </t>
    </r>
    <r>
      <rPr>
        <sz val="10"/>
        <color indexed="8"/>
        <rFont val="Times New Roman"/>
        <family val="1"/>
        <charset val="204"/>
      </rPr>
      <t xml:space="preserve">Ручні прилади для вимірювання відстаней </t>
    </r>
  </si>
  <si>
    <t>Далекомір з активним випромінюванням за кодом  ДК 021: 2015 38330000-7  Ручні прилади для вимірювання відстаней (код  ДК 021: 2015 38330000-7  Ручні прилади для вимірювання відстаней (Далекомір з активним випромінюванням))</t>
  </si>
  <si>
    <t xml:space="preserve">грн ( сто шістдесят вісім тисяч гривень 00 коп.)                            </t>
  </si>
  <si>
    <t xml:space="preserve">грн (сто дві тисячі шістсот гривень 00 коп.)                            </t>
  </si>
  <si>
    <t>Комплект експрес-аналізаторів наркотичних речовин за кодом ДК 021: 2015 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</si>
  <si>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ДК 021: 2015 38430000-8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</si>
  <si>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(один мільйон счотириста одинадцять тисяч шістсот гривень 30 коп.)                            </t>
  </si>
  <si>
    <r>
      <t xml:space="preserve">Код ДК 021: 2015 31520000-7 </t>
    </r>
    <r>
      <rPr>
        <sz val="10"/>
        <color indexed="8"/>
        <rFont val="Times New Roman"/>
        <family val="1"/>
        <charset val="204"/>
      </rPr>
      <t>Світильники та освітлювальна апаратура</t>
    </r>
  </si>
  <si>
    <t>Ліхтаріза кодом ДК 021: 2015 31520000-7 Світильники та освітлювальна апаратура (код ДК 021: 2015 31521320-3 Портативні ліхтарі (Ліхтарі))</t>
  </si>
  <si>
    <t xml:space="preserve">грн. (дев'яносто одна тисяча  дев'ятсот  гривень 00 коп.)                            </t>
  </si>
  <si>
    <t>Металодетектор портативний за кодом ДК  021: 2015 35120000-1 Системи та пристрої нагляду та охорони (код ДК  021: 2015 35124000-9 Металодетектори (Металодетектор портативний))</t>
  </si>
  <si>
    <r>
      <t xml:space="preserve">Код ДК021: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</si>
  <si>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t xml:space="preserve">грн. (п'ятдесят дві тисячі сімсот  гривень 00 коп.)                            </t>
  </si>
  <si>
    <r>
      <t>Код ДК 021: 2015 38340000-0</t>
    </r>
    <r>
      <rPr>
        <sz val="10"/>
        <color indexed="8"/>
        <rFont val="Times New Roman"/>
        <family val="1"/>
        <charset val="204"/>
      </rPr>
      <t xml:space="preserve"> Прилади для вимірювання величин</t>
    </r>
  </si>
  <si>
    <t>Прилади дозиментричного контролю за кодом ДК 021: 2015 38340000-0 Прилади для вимірювання величин (код ДК 021: 2015 38340000-0 Прилади для вимірювання величин (Прилади дозиментричного контролю))</t>
  </si>
  <si>
    <t xml:space="preserve">Картриджи для друкувальної техніки БФП </t>
  </si>
  <si>
    <t xml:space="preserve">грн. (два мільйони шістдесят три  тисячі двісті  гривень 00 коп.)                            </t>
  </si>
  <si>
    <t xml:space="preserve">загальний фонд КПКВ 3506010                                   </t>
  </si>
  <si>
    <r>
      <t>Код ДК 021: 2015 32550000-3</t>
    </r>
    <r>
      <rPr>
        <sz val="10"/>
        <color indexed="8"/>
        <rFont val="Times New Roman"/>
        <family val="1"/>
        <charset val="204"/>
      </rPr>
      <t xml:space="preserve"> Телефонне обладнання</t>
    </r>
  </si>
  <si>
    <t xml:space="preserve">грн. (п'ять тисяч  дев'ятсот  гривень 00 коп.)                             </t>
  </si>
  <si>
    <t>Телефонний кабель 4-пров.плоский, мідний, білий; Коннектор телефонний RJI2 6P4C за кодом ДК 021: 2015 32550000-3 Телефонне обладнання (код ДК 021: 2015 32551000-0 Телефонні кабелі та супутня продукція  (Телефонні кабелі і супутня продукція (Телефонний кабель 4-пров.плоский, мідний, білий; Коннектор телефонний RJI2 6P4C ))</t>
  </si>
  <si>
    <r>
      <t>Код ДК 021: 2015 32520000-4</t>
    </r>
    <r>
      <rPr>
        <sz val="10"/>
        <color indexed="8"/>
        <rFont val="Times New Roman"/>
        <family val="1"/>
        <charset val="204"/>
      </rPr>
      <t xml:space="preserve"> Телекомунікаційні кабелі та обладнання</t>
    </r>
  </si>
  <si>
    <t xml:space="preserve">грн. (сто п'ядесят сім тисяч двісті гривень 00 коп.)                             </t>
  </si>
  <si>
    <t xml:space="preserve">Кабель UTP кат. 5e (м.); Патч-корд UTP 1 м,2м, 3м;5м; Конектор RJ 45 кат.5е,6 неекранований ;Розетки,обжимка, Скотч-лок ізольований з гелем та ін. за кодом  ДК 021: 2015 32520000-4 Телекомунікаційні кабелі та обладнання(код  ДК 021: 2015 32521000-1 Телекомунікаційні кабелі(Кабель UTP кат. 5e (305м.); код  ДК 021: 2015 32522000-8- Телекомунікаційне обладнання (Патч-корд UTP 1 м,2м, 3м;5м),конектори RJ 45 кат.5е,6 неекранований ; міні свічі,розетки,обжимка, крановський ключ, стрипер та ін.) ) </t>
  </si>
  <si>
    <t>загальний фонд КПКВ 3506010 (відповідно до пп5. п13  постанови КМУ від 12.10.2022 №1178 (технічні причини)</t>
  </si>
  <si>
    <t>гривень(шістсот двадцять тисяч   гривень 00коп)</t>
  </si>
  <si>
    <t>Підключення Держмитслужби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</si>
  <si>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 (п'ятдесят тисяч чотириста гривень 00 коп.)                             </t>
  </si>
  <si>
    <t xml:space="preserve">грн. (шість тисяч гривень 00 коп.)                             </t>
  </si>
  <si>
    <t xml:space="preserve">грн. (вісімсот дві тисячі вісімсот  гривень 00коп.)                          </t>
  </si>
  <si>
    <t>пп.5 п13 постанови 1178</t>
  </si>
  <si>
    <r>
      <t>Код ДК 021:2015 70220000-9 -</t>
    </r>
    <r>
      <rPr>
        <sz val="10"/>
        <color indexed="8"/>
        <rFont val="Times New Roman"/>
        <family val="1"/>
        <charset val="204"/>
      </rPr>
      <t>Послуги з надання в в оренду чи лізингу нежитлової нерухомості</t>
    </r>
  </si>
  <si>
    <t xml:space="preserve">Оренда обладнання 
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</si>
  <si>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</si>
  <si>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</si>
  <si>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</si>
  <si>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</si>
  <si>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t xml:space="preserve">грн. (чотири мільйони вісімсот двадцять дві тисячі двісті гривень 00 коп.)                            </t>
  </si>
  <si>
    <t xml:space="preserve">грн. (шістдесят дві тисячі п'ятсот гривень 00 коп.)                            </t>
  </si>
  <si>
    <t xml:space="preserve">грн. (чотириста вісімдесят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</si>
  <si>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</si>
  <si>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(п'ятдесят тисячігривень 00 коп.)                            </t>
  </si>
  <si>
    <t xml:space="preserve">грн. (сто дев'яносто тисяч гривні 00 коп.)                            </t>
  </si>
  <si>
    <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</si>
  <si>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50410000-2 </t>
    </r>
    <r>
      <rPr>
        <sz val="10"/>
        <color indexed="8"/>
        <rFont val="Times New Roman"/>
        <family val="1"/>
        <charset val="204"/>
      </rPr>
      <t xml:space="preserve"> -Послуги з ремонту і технічного обслуговування вимірювальних, випробувальних і контрольних приладів </t>
    </r>
  </si>
  <si>
    <t>Повірка лічильників теплової енергії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(Повірка лічильників теплової енергії))</t>
  </si>
  <si>
    <t>Поточний ремонт  лічильників теплопостачання 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(Поточний ремонт  лічильників теплопостачання))</t>
  </si>
  <si>
    <t xml:space="preserve">Перезарядка вогнегасників за кодом ДК 021:2015 50410000-2 -Послуги з ремонту і технічного обслуговування вимірювальних, випробувальних і контрольних приладів </t>
  </si>
  <si>
    <t xml:space="preserve">грн. (дев'ять тисяч чотириста гривень 00 коп.)                           </t>
  </si>
  <si>
    <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</si>
  <si>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</si>
  <si>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>Повірка та технічне обслуговування технічних засобів митного контролю, що містять у своєму складі джерела іонізуючого випромінювання за кодом ДК 021:2015 50410000-2 -Послуги з ремонту і технічного обслуговування вимірювальних, випробувальних і контрольних приладів  (код ДК 021:2015 50410000-2 -Послуги з ремонту і технічного обслуговування вимірювальних, випробувальних і контрольних приладів  (Повірка та технічне обслуговування технічних засобів митного контролю, що містять у своєму складі джерела іонізуючого випромінювання))</t>
  </si>
  <si>
    <t>Технічна діагностика та технічне обслуговування скануючої системи мобільного типу для огляду транспортних засобів та контейнерів (Vacis) за кодом ДК 021:2015   50530000-9 -Послуги з ремонту і технічного обслуговування техніки (код ДК 021:2015   50530000-9 -Послуги з ремонту і технічного обслуговування техніки (Технічна діагностика та технічне обслуговування скануючої системи мобільного типу для огляду транспортних засобів та контейнерів (Vacis))</t>
  </si>
  <si>
    <t xml:space="preserve">грн. (два мільйони триста дві  тисячі чотириста  гривень 00 коп.)                            </t>
  </si>
  <si>
    <r>
      <t>Код ДК 021:2015 73220000-0 -</t>
    </r>
    <r>
      <rPr>
        <sz val="10"/>
        <color indexed="8"/>
        <rFont val="Times New Roman"/>
        <family val="1"/>
        <charset val="204"/>
      </rPr>
      <t xml:space="preserve"> Консультаційні послуги у сфері розробок</t>
    </r>
  </si>
  <si>
    <t>Розробка паспорту (виготовлення технічної документації) за кодом ДК 021:2015 73220000-0 - Консультаційні послуги у сфері розробок (код ДК 021:2015 73220000-0 - Консультаційні послуги у сфері розробок (Розробка паспорту (виготовлення технічної документації))</t>
  </si>
  <si>
    <t xml:space="preserve">грн. (чотириста вісімнадцять тисяч  гривень 00 коп.)                            </t>
  </si>
  <si>
    <t xml:space="preserve">грн.( сім  мільйонів вісімсот двадцять тисяч  гривень 00 коп.)                             </t>
  </si>
  <si>
    <t xml:space="preserve">грн. ( п'ятсот вісімдесят тисяч 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</si>
  <si>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License)на 2000 поштових скриньок за кодом ДК 021:2015-72260000-5 Послуги, пов’язані з програмним забезпеченням (код 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License)на 2000 поштових скриньок)</t>
  </si>
  <si>
    <t xml:space="preserve">Загальний фонд КПКВ 3506010   </t>
  </si>
  <si>
    <t xml:space="preserve">грн. (два мільйона сто дев'ять тисяч шістсот гривень 00 коп)                     </t>
  </si>
  <si>
    <t>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 за кодом 72260000-5 Послуги, пов’язані з програмним забезпеченням (код 72260000-5 Послуги, пов’язані з програмним забезпеченням (Ліцензії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скриньок))</t>
  </si>
  <si>
    <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</si>
  <si>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r>
      <t>Код ДК 021:2015   48610000-7</t>
    </r>
    <r>
      <rPr>
        <sz val="10"/>
        <color indexed="8"/>
        <rFont val="Times New Roman"/>
        <family val="1"/>
        <charset val="204"/>
      </rPr>
      <t xml:space="preserve"> Системи баз даних</t>
    </r>
  </si>
  <si>
    <t xml:space="preserve">грн. (три мільйони чотириста вісімдесят  тисяч  гривень 00 коп.)                            </t>
  </si>
  <si>
    <r>
      <t xml:space="preserve"> відкриті торги 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b/>
        <sz val="10"/>
        <color indexed="8"/>
        <rFont val="Times New Roman"/>
        <family val="1"/>
        <charset val="204"/>
      </rPr>
      <t xml:space="preserve">) </t>
    </r>
  </si>
  <si>
    <t>Система контролю привілейованих користувачів(адміністраторів) за кодом  ДК 021:2015   48610000-7 Системи баз даних (кодом ДК 021:2015   48611000-4 Пакети програмного забезпечення для баз даних (Система контролю привілейованих користувачів(адміністраторів))</t>
  </si>
  <si>
    <t xml:space="preserve">грн. (дев'ятсот шістдесят тисяч гривень 00 коп.)                            </t>
  </si>
  <si>
    <r>
      <t>Код ДК 021:2015 48730000-4 -</t>
    </r>
    <r>
      <rPr>
        <sz val="10"/>
        <color indexed="8"/>
        <rFont val="Times New Roman"/>
        <family val="1"/>
        <charset val="204"/>
      </rPr>
      <t>Пакети програмного забезпечення безпеки</t>
    </r>
  </si>
  <si>
    <t>Програмне забезпечення запобігання витоку інформації та контролю даних за кодом ДК 021:2015 48730000-4 -Пакети програмного забезпечення безпеки (код ДК 021:2015 48732000-8 -Пакети програмного забезпеченнядля захисту даних (Програмне забезпечення запобігання витоку інформації та контролю даних))</t>
  </si>
  <si>
    <t xml:space="preserve">грн. (один мільйон п'ятсот тисяч гривень 00 коп.)                            </t>
  </si>
  <si>
    <r>
      <t xml:space="preserve">Код ДК 021:2015   48710000-8 </t>
    </r>
    <r>
      <rPr>
        <sz val="10"/>
        <color indexed="8"/>
        <rFont val="Times New Roman"/>
        <family val="1"/>
        <charset val="204"/>
      </rPr>
      <t>Пакети програмного забезпечення для резервного копіювання чи відновлення даних</t>
    </r>
  </si>
  <si>
    <t xml:space="preserve">Система резервного копіювання та відновлення інформації за кодом ДК 021:2015   48710000-8 Пакети програмного забезпечення для резервного копіювання чи відновлення даних (кодом ДК 021:2015   48710000-8 Пакети програмного забезпечення для резервного копіювання чи відновлення даних (система резервного копіювання та відновлення інформації )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</si>
  <si>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</si>
  <si>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t xml:space="preserve">грн. (двісті сімдесят тисяч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</si>
  <si>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</si>
  <si>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 xml:space="preserve">грн. ( три мільйони шістсот тисяч гривень 00 коп.)                            </t>
  </si>
  <si>
    <t>Програмне забезпечення для ідентифікації та аутентифікації користувачів, для внутрішніх систем без доступу до мережі Інтернет за кодом ДК 021:2015   48610000-7 Системи баз даних (код ДК 021:2015   48611000-4 Пакети програмного забезпечення для баз даних (Програмне забезпечення для ідентифікації та аутентифікації користувачів, для внутрішніх систем без доступу до мережі Інтернет)</t>
  </si>
  <si>
    <r>
      <t>Код ДК 021:2015 72590000-7 -</t>
    </r>
    <r>
      <rPr>
        <sz val="10"/>
        <color indexed="8"/>
        <rFont val="Times New Roman"/>
        <family val="1"/>
        <charset val="204"/>
      </rPr>
      <t>Професійні послуги у комп'ютерній сфері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</si>
  <si>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rFont val="Times New Roman"/>
        <family val="1"/>
        <charset val="204"/>
      </rPr>
      <t>УСС</t>
    </r>
  </si>
  <si>
    <t xml:space="preserve">грн. (п'ять  мільйонів чотириста тисяч гривень 00 коп.)                            </t>
  </si>
  <si>
    <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УСС</t>
    </r>
  </si>
  <si>
    <t>УСС</t>
  </si>
  <si>
    <t>Послуги з проведення первинної державної експертизи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проведення первинної державної експертизи комплексних систем захисту інформації в системах, що забезпечують функціонування електронних інформаційних ресурсів митних органів ))</t>
  </si>
  <si>
    <t>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72590000-7 -Професійні послуги у комп'ютерній сфері (код ДК 021:2015 72590000-7 -Професійні послуги у комп'ютерній сфері (Послуги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))</t>
  </si>
  <si>
    <t xml:space="preserve">грн. (п'ятсот п'ятдесят  тисяч гривень 00 коп.)                            </t>
  </si>
  <si>
    <t>Послуги з технічного захисту інформаціх (у т.ч. проведення атестації), проведення державної експертизи системи захисту інформації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технічного захисту інформаціх (у т.ч. проведення атестації), проведення державної експертизи системи захисту інформації ))</t>
  </si>
  <si>
    <t xml:space="preserve">грн. (триста дев'яносто  тисяч гривень 00 коп.)                            </t>
  </si>
  <si>
    <r>
      <t xml:space="preserve">Код ДК 021:2015   85110000-3 </t>
    </r>
    <r>
      <rPr>
        <sz val="10"/>
        <color indexed="8"/>
        <rFont val="Times New Roman"/>
        <family val="1"/>
        <charset val="204"/>
      </rPr>
      <t>Послуги лікувальних закладів та супутні послуги</t>
    </r>
  </si>
  <si>
    <t>Періодичний медичний огляд працівників, які працюють з технічними засобами іонізуючого випромінювання (радіологічний) за кодом ДК 021:2015   85110000-3 Послуги лікувальних закладів та супутні послуги (Код ДК 021:2015   85111000-0 Послуги лікувальних закладів (Періодичний медичний огляд працівників, які працюють з технічними засобами іонізуючого випромінювання (радіологічний) ))</t>
  </si>
  <si>
    <t xml:space="preserve">грн. (чотири  тисячі  гривень 00 коп.)                            </t>
  </si>
  <si>
    <t xml:space="preserve">грн. (двісті дев'ятсот дев'яносто тисяч сімсот шістдесят гривень 00коп)                     </t>
  </si>
  <si>
    <t xml:space="preserve">грн.(шістсот двадцять тисяч шістсот чотири гривні 00 коп.)                                    </t>
  </si>
  <si>
    <t>грудень2023 рік</t>
  </si>
  <si>
    <t xml:space="preserve">грн. (п'ять тисяч вісімсот сорок гривень 00 коп.)                           </t>
  </si>
  <si>
    <t>Апаратно-програмний комплекс захищеного доступу до мережі Інтернет Secure Web Gateway (SWG) за кодом ДК 021:2015  32420000-3 - Мережеве обладнання (код ДК 021:2015  32420000-3 - Мережеве обладнання (Апаратно-програмний комплекс захищеного доступу до мережі Інтернет Secure Web Gateway (SWG) ))</t>
  </si>
  <si>
    <t xml:space="preserve">грн. (п'ять мільйонів триста дев'яносто п'ять тисяч триста  гривень 00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</si>
  <si>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32420000-3 </t>
    </r>
    <r>
      <rPr>
        <sz val="10"/>
        <color indexed="8"/>
        <rFont val="Times New Roman"/>
        <family val="1"/>
        <charset val="204"/>
      </rPr>
      <t>- Мережеве обладнання</t>
    </r>
  </si>
  <si>
    <t>Програмно-апаратний комплекс за архітектурою блейд-серверів за кодом ДК 021:2015  32420000-3 - Мережеве обладнання (Код ДК 021:2015  32420000-3 - Мережеве обладнання (Програмно-апаратний комплекс за архітектурою блейд-серверів))</t>
  </si>
  <si>
    <t xml:space="preserve">грн. (сорок дев'ять мільйонів двісті тисяч гривень 00 коп.)                            </t>
  </si>
  <si>
    <r>
      <t xml:space="preserve">Код ДК 021:2015  30210000-4 - 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</si>
  <si>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 за кодом ДК 021:2015  30210000-4 - Машини для обробки даних (апаратна частина) (Код ДК 021:2015  30210000-4 - Машини для обробки даних (апаратна частина) (Апаратно-програмний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інформації))</t>
  </si>
  <si>
    <t xml:space="preserve">грн. (двадцять мільйонів п'ятсот вісімдесят дві тисячі двісті  гривень 00 коп.)                            </t>
  </si>
  <si>
    <t xml:space="preserve">загальний фонд КПКВ 3506010
</t>
  </si>
  <si>
    <t>Скануючі системи стаціонарного типу для огляду багажу та поштових відправлень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немедичного призначення (Скануючі системи стаціонарного типу для огляду багажу та поштових відправлень)</t>
  </si>
  <si>
    <r>
      <t>Код ДК 021:2015  38580000-4 -</t>
    </r>
    <r>
      <rPr>
        <sz val="10"/>
        <rFont val="Times New Roman"/>
        <family val="1"/>
        <charset val="204"/>
      </rPr>
      <t xml:space="preserve">Рентгенологічне та радіологічне обладнання немедичного призначення
</t>
    </r>
  </si>
  <si>
    <t xml:space="preserve">грн (тридцять  мільйонів  гривень.)                                          </t>
  </si>
  <si>
    <r>
      <t>Код ДК 021:2015 38540000-2 -</t>
    </r>
    <r>
      <rPr>
        <sz val="10"/>
        <color indexed="8"/>
        <rFont val="Times New Roman"/>
        <family val="1"/>
        <charset val="204"/>
      </rPr>
      <t>Випробувальні та вимірювальні пристрої і апарати</t>
    </r>
  </si>
  <si>
    <t xml:space="preserve">грн. (один мільйон чотириста двадцять три тисячі п'ятсот  гривень 00 коп.)                            </t>
  </si>
  <si>
    <r>
      <t>відкриті торги(</t>
    </r>
    <r>
      <rPr>
        <i/>
        <sz val="10"/>
        <color indexed="8"/>
        <rFont val="Times New Roman"/>
        <family val="1"/>
        <charset val="204"/>
      </rPr>
      <t xml:space="preserve">з урахуванням собливостей) </t>
    </r>
  </si>
  <si>
    <t xml:space="preserve">грн. (десять мільйонів чотириста дев'ять  тисяч триста гривень 00 коп.)                            </t>
  </si>
  <si>
    <t>Комплект для виявлення контрабанди СТ-40 (з приладом Buster) за кодом 021: 2015 35120000-1 Системи та пристрої нагляду та охорони (Код 021: 2015 35120000-1 Системи та пристрої нагляду та охорони (Комплект для виявлення контрабанди СТ-40 (з приладом Buster))</t>
  </si>
  <si>
    <r>
      <t xml:space="preserve">Код ДК 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</si>
  <si>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r>
      <t>Код ДК 021: 2015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</si>
  <si>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Комплект оглядових дзеркал за кодом ДК 021: 2015 35120000-1 Системи та пристрої нагляду та охорони (код ДК 021: 2015 35120000-1 Системи та пристрої нагляду та охорони (Комплект оглядових дзеркал))</t>
  </si>
  <si>
    <t xml:space="preserve">грн. (один мільйон дванадцять тисяч триста   гривень 00 коп.)                            </t>
  </si>
  <si>
    <r>
      <t>відкриті торги(</t>
    </r>
    <r>
      <rPr>
        <i/>
        <sz val="10"/>
        <rFont val="Times New Roman"/>
        <family val="1"/>
        <charset val="204"/>
      </rPr>
      <t>з урахуванням собливостей</t>
    </r>
    <r>
      <rPr>
        <sz val="10"/>
        <rFont val="Times New Roman"/>
        <family val="1"/>
        <charset val="204"/>
      </rPr>
      <t xml:space="preserve">) </t>
    </r>
  </si>
  <si>
    <r>
      <t>Код ДК 021:2015 38430000-8-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</si>
  <si>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 п'ятдесят дві тисячі вісімсот гривень 00 коп.)                            </t>
  </si>
  <si>
    <t>Портативний аналізатор щільності та концентрації за кодом ДК 021:2015 38430000-8- Детектори та аналізатори (код ДК 021:2015 38432000-2- Аналізатори (Портативний аналізатор щільності та концентрації))</t>
  </si>
  <si>
    <r>
      <t xml:space="preserve">Код ДК 021:2015  35810000-5 - </t>
    </r>
    <r>
      <rPr>
        <sz val="10"/>
        <color indexed="8"/>
        <rFont val="Times New Roman"/>
        <family val="1"/>
        <charset val="204"/>
      </rPr>
      <t>Індивідуальне обмундирування</t>
    </r>
  </si>
  <si>
    <t>Індивідуальний радіаційний пейджер за кодом ДК 021:2015  35810000-5 - Індивідуальне обмундирування (Код ДК 021:2015  35810000-5 - Індивідуальне обмундирування (Індивідуальний радіаційний пейджер)</t>
  </si>
  <si>
    <r>
      <t xml:space="preserve">Код ДК 021:2015  38420000-5 </t>
    </r>
    <r>
      <rPr>
        <sz val="10"/>
        <rFont val="Times New Roman"/>
        <family val="1"/>
        <charset val="204"/>
      </rPr>
      <t>Прилади для вимірювання витрати, рівня та тиску рідин і газів</t>
    </r>
  </si>
  <si>
    <t>Пробовідбірник для зріджених газів за кодом ДК 021:2015  38420000-5 Прилади для вимірювання витрати, рівня та тиску рідин і газів (Код ДК 021:2015  38424000-3 Контрольно-вимірювальне обладнання (Пробовідбірник для зріджених газів))</t>
  </si>
  <si>
    <t xml:space="preserve">грн. (сімдесят дві тисячі гривень 00коп)                     </t>
  </si>
  <si>
    <t xml:space="preserve">грн. (шістдесят чотири тисячі вісімсот  гривень 00коп)                     </t>
  </si>
  <si>
    <r>
      <t>загальний фонд КПКВ</t>
    </r>
    <r>
      <rPr>
        <b/>
        <sz val="10"/>
        <color indexed="8"/>
        <rFont val="Times New Roman"/>
        <family val="1"/>
        <charset val="204"/>
      </rPr>
      <t xml:space="preserve"> 3506100</t>
    </r>
  </si>
  <si>
    <r>
      <t>Код ДК 021:2015  38580000-4 -</t>
    </r>
    <r>
      <rPr>
        <sz val="10"/>
        <color indexed="8"/>
        <rFont val="Times New Roman"/>
        <family val="1"/>
        <charset val="204"/>
      </rPr>
      <t>Рентгенологічне та радіологічне обладнання немедичного призначення</t>
    </r>
  </si>
  <si>
    <t xml:space="preserve">Скануючі системи стаціонарного типу для вантажних транспортних засобів і контейнерів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немнемедичного призначення (Скануючі системи стаціонарного типу для вантажних транспортних засобів і контейнерів) 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</si>
  <si>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</si>
  <si>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t>спеціальний фонд КПКВ 3506610</t>
  </si>
  <si>
    <t xml:space="preserve">грн. (одинадцять мільйонів двісті  тисяч 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</si>
  <si>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</si>
  <si>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</si>
  <si>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</si>
  <si>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</si>
  <si>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</si>
  <si>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r>
      <t>відкриті торги(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</si>
  <si>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(шістсот шістдесят два мільйони чотириста тисяч гривень 00коп)                     </t>
  </si>
  <si>
    <t xml:space="preserve">грн (сто шістдесят дев'ять тисяч двісті гривень 00 коп.)                            </t>
  </si>
  <si>
    <t xml:space="preserve">грн (триста п'ятдесят тисяч  гривень 00 коп.)                            </t>
  </si>
  <si>
    <t>грн. (одинадцять мільйонів сімсот тридцять тисяч сімсот гривень 30 коп)</t>
  </si>
  <si>
    <t xml:space="preserve">Лот -3 постачання теплової енергії 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</si>
  <si>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(за адресами м. Київ, вул. Дегтярівська, 11-Г; вул Дегтярівська 11А; вул.Саксаганського,66) (Послуги з централізованого водопостачанням (за адресами: м. Київ, вул.Дегтярівська, 11-Г; вул Дегтярівська 11А; вул.Саксаганського,66): ДК 021: 2015 65110000-7 Розподіл води)</t>
    </r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</si>
  <si>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 xml:space="preserve">водовідведення </t>
    </r>
    <r>
      <rPr>
        <sz val="10"/>
        <color indexed="8"/>
        <rFont val="Times New Roman"/>
        <family val="1"/>
        <charset val="204"/>
      </rPr>
      <t>(за адресами м. Київ, вул. Дегтярівська, 11-Г; вул Дегтярівська 11А; вул.Саксаганського,66) (Послуги з централізованого водовідведення (за адресами м. Київ, вул.Дегтярівська, 11-Г; вул Дегтярівська 11А; вул.Саксаганського,66): ДК 021: 2015 90430000-0 Послуги з відведення стічних вод)</t>
    </r>
  </si>
  <si>
    <t>Бланки службових посвідчень з безконтактним електронним носієм за кодом ДК 021:2015 22450000-9 Друкована продукція з елементами захисту (код ДК 021:2015 22455000-4-Посвідчення особи(Бланки службових посвідчень з безконтактним електронним носієм))</t>
  </si>
  <si>
    <t>Придбання конвертів за кодом ДК 021:2015 - 30190000-7 -Офісне устаткування та приладдя різне) (Придбання конвертів: код ДК 021:2015 -  30199230-1- Конверти)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</si>
  <si>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</si>
  <si>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</si>
  <si>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</si>
  <si>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</si>
  <si>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t xml:space="preserve">відкриті торги(з урахуваннямо особливостей)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</si>
  <si>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особливостей) </t>
    </r>
  </si>
  <si>
    <t>Придбання води за кодом ДК 021:2015 15980000-1 Безалкогольні напої (Придбання води: ДК 021:2015 15981000-8 Мінеральна вода)</t>
  </si>
  <si>
    <t>Код ДК 021:2015 15980000-1 Безалкогольні напої (15981000-8 Мінеральна вода)</t>
  </si>
  <si>
    <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 </t>
    </r>
    <r>
      <rPr>
        <b/>
        <sz val="10"/>
        <rFont val="Times New Roman"/>
        <family val="1"/>
        <charset val="204"/>
      </rPr>
      <t>УСС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</si>
  <si>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  <r>
      <rPr>
        <b/>
        <i/>
        <sz val="10"/>
        <color indexed="8"/>
        <rFont val="Times New Roman"/>
        <family val="1"/>
        <charset val="204"/>
      </rPr>
      <t>УСС</t>
    </r>
  </si>
  <si>
    <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</si>
  <si>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</si>
  <si>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t>Пакети антивірусного  програмного забезпечення за кодом ДК 021:2015 48760000-3 -Пакети програмного забезпечення для захисту від вірусів (код ДК 021:2015 48761000-0 Пакети антивірусного програмного забезпечення (Пакети анивірусного  програмного забезпечення)</t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</si>
  <si>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</si>
  <si>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урахуваннямо собливостей)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</si>
  <si>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 xml:space="preserve"> УСС</t>
    </r>
  </si>
  <si>
    <t>Консультаційні послуги в рамках реалізації Проекту з розбудови прикордонної дорожньої інфраструктури та облаштування пунктів пропуску за кодом ДК 021:2015   71310000-4 Консультаційні послуги у галузях інженерії та будівництва (Консультаційні послуги в рамках реалізації Проекту з розбудови прикордонної дорожньої інфраструктури та облаштування пунктів пропуску:    ДК 021:2015 71310000-4 Консультаційні послуги у галузях інженерії та будівництва)</t>
  </si>
  <si>
    <t>Оглядовий відеоендоскоп за кодом ДК 021:2015 38540000-2 -Випробувальні та вимірювальні пристрої і апарати (Оглядовий відеоендоскоп: ДК 021:2015 38540000-2 -Випробувальні та вимірювальні пристрої і апарати)</t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</si>
  <si>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</si>
  <si>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</si>
  <si>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</si>
  <si>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</si>
  <si>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t>євро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</si>
  <si>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повторне оприлюднення закупівлі</t>
    </r>
  </si>
  <si>
    <t>РІЧНИЙ ПЛАН ЗАКУПІВЕЛЬ Держмитслужби (апарат) зі змінами</t>
  </si>
  <si>
    <t xml:space="preserve">грн.(чотирнадцять  мільйонів  триста сорок дев'ять тисяч двісті дев'яносто три  гривні 34 коп.)                           </t>
  </si>
  <si>
    <t xml:space="preserve">грн.(один мільйон дев'ятсот  тисяч вісімсот тридцять чотири гривні 33 коп.)    основний канал-1289795 грн;      резервний канал-611039,33 грн                </t>
  </si>
  <si>
    <t xml:space="preserve">грн. (вісімсот сімдесят тисяч п'ятсот п'ядесят два  гривні 00коп)                     </t>
  </si>
  <si>
    <t>дія договору відповідно до п.п.4 п.19 Особливостей</t>
  </si>
  <si>
    <t>продовдення дії договору 2023рік</t>
  </si>
  <si>
    <t xml:space="preserve"> гривень (  дев'ятсот сорок чотири тисячі  п'ятсот десять гривень 98 коп)</t>
  </si>
  <si>
    <t xml:space="preserve"> грн (чотири  мільйони триста сорок п'ять тисяч  шістсот шістдесят шість гривень 62 коп)</t>
  </si>
  <si>
    <t xml:space="preserve"> гривень (п'ятсот сорок дві тисячі вісімсот двадцять дві гривні 40 коп)</t>
  </si>
  <si>
    <t>загальний фонд КПКВ 3506010 пп.5 (3 ) п.13 п.1178 (з технічних причин.)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</si>
  <si>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</si>
  <si>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</si>
  <si>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</si>
  <si>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-870522; -576;-106000;          -1000 000</t>
  </si>
  <si>
    <t>Послуги з супроводження, технічної підтримки адаптації системи автоматизації обліку програмного забезпечення "Master"</t>
  </si>
  <si>
    <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</si>
  <si>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</si>
  <si>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t xml:space="preserve">грн. (один  мільйон  гривень 00 коп.)                            </t>
  </si>
  <si>
    <r>
      <t xml:space="preserve">загальний фонд КПКВ 3506010агальний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</si>
  <si>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t>7</t>
  </si>
  <si>
    <t xml:space="preserve">грн. (один мільйон  двісті двадцять п'ять тисяч триста сімдесят дві гривні 00 коп.)                            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</si>
  <si>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( пп15 п.5 ст3 Закону)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</si>
</sst>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0">
    <xf numFmtId="0" fontId="0" fillId="0" borderId="0" xfId="0"/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4" fontId="10" fillId="2" borderId="2" xfId="0" applyNumberFormat="1" applyFont="1" applyFill="1" applyBorder="1" applyAlignment="1">
      <alignment horizontal="center" wrapText="1"/>
    </xf>
    <xf numFmtId="0" fontId="17" fillId="2" borderId="2" xfId="0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4" fontId="16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6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6" fillId="4" borderId="2" xfId="0" applyNumberFormat="1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top" wrapText="1"/>
    </xf>
    <xf numFmtId="0" fontId="24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top" wrapText="1"/>
    </xf>
    <xf numFmtId="4" fontId="26" fillId="0" borderId="0" xfId="0" applyNumberFormat="1" applyFont="1"/>
    <xf numFmtId="0" fontId="5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4" fontId="27" fillId="0" borderId="0" xfId="0" applyNumberFormat="1" applyFont="1"/>
    <xf numFmtId="4" fontId="27" fillId="4" borderId="0" xfId="0" applyNumberFormat="1" applyFont="1" applyFill="1"/>
    <xf numFmtId="4" fontId="16" fillId="4" borderId="3" xfId="0" applyNumberFormat="1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28" fillId="0" borderId="3" xfId="0" applyFont="1" applyFill="1" applyBorder="1" applyAlignment="1">
      <alignment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9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5" fillId="4" borderId="8" xfId="0" applyFont="1" applyFill="1" applyBorder="1" applyAlignment="1">
      <alignment horizontal="center" vertical="top" wrapText="1"/>
    </xf>
    <xf numFmtId="4" fontId="20" fillId="0" borderId="5" xfId="0" applyNumberFormat="1" applyFont="1" applyFill="1" applyBorder="1" applyAlignment="1">
      <alignment horizontal="center" vertical="top" wrapText="1"/>
    </xf>
    <xf numFmtId="0" fontId="25" fillId="4" borderId="8" xfId="0" applyFont="1" applyFill="1" applyBorder="1" applyAlignment="1">
      <alignment horizontal="center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30" fillId="0" borderId="0" xfId="0" applyFont="1"/>
    <xf numFmtId="0" fontId="31" fillId="0" borderId="0" xfId="0" applyFont="1"/>
    <xf numFmtId="4" fontId="16" fillId="6" borderId="4" xfId="0" applyNumberFormat="1" applyFont="1" applyFill="1" applyBorder="1" applyAlignment="1">
      <alignment horizontal="center"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33" fillId="0" borderId="0" xfId="0" applyFont="1"/>
    <xf numFmtId="0" fontId="34" fillId="0" borderId="0" xfId="0" applyFont="1"/>
    <xf numFmtId="0" fontId="17" fillId="6" borderId="1" xfId="0" applyFont="1" applyFill="1" applyBorder="1" applyAlignment="1">
      <alignment vertical="top" wrapText="1"/>
    </xf>
    <xf numFmtId="0" fontId="35" fillId="0" borderId="0" xfId="0" applyFont="1"/>
    <xf numFmtId="0" fontId="3" fillId="0" borderId="3" xfId="0" applyFont="1" applyBorder="1" applyAlignment="1">
      <alignment horizontal="left" vertical="top" wrapText="1"/>
    </xf>
    <xf numFmtId="4" fontId="36" fillId="0" borderId="0" xfId="0" applyNumberFormat="1" applyFont="1"/>
    <xf numFmtId="0" fontId="18" fillId="0" borderId="2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36" fillId="0" borderId="0" xfId="0" applyFont="1"/>
    <xf numFmtId="4" fontId="37" fillId="0" borderId="0" xfId="0" applyNumberFormat="1" applyFont="1"/>
    <xf numFmtId="0" fontId="22" fillId="7" borderId="2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top" wrapText="1"/>
    </xf>
    <xf numFmtId="4" fontId="19" fillId="7" borderId="2" xfId="0" applyNumberFormat="1" applyFont="1" applyFill="1" applyBorder="1" applyAlignment="1">
      <alignment horizontal="center" vertical="center" wrapText="1"/>
    </xf>
    <xf numFmtId="4" fontId="39" fillId="0" borderId="0" xfId="0" applyNumberFormat="1" applyFont="1" applyAlignment="1">
      <alignment horizontal="left" vertical="top"/>
    </xf>
    <xf numFmtId="4" fontId="37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41" fillId="0" borderId="3" xfId="0" applyFont="1" applyFill="1" applyBorder="1" applyAlignment="1">
      <alignment horizontal="center" vertical="top" wrapText="1"/>
    </xf>
    <xf numFmtId="0" fontId="42" fillId="0" borderId="3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left" vertical="top" wrapText="1"/>
    </xf>
    <xf numFmtId="4" fontId="44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8" fillId="0" borderId="10" xfId="0" applyFont="1" applyFill="1" applyBorder="1" applyAlignment="1">
      <alignment vertical="top" wrapText="1"/>
    </xf>
    <xf numFmtId="4" fontId="45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7" fillId="0" borderId="0" xfId="0" applyFont="1"/>
    <xf numFmtId="4" fontId="16" fillId="6" borderId="2" xfId="0" applyNumberFormat="1" applyFont="1" applyFill="1" applyBorder="1" applyAlignment="1">
      <alignment horizontal="center" vertical="top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8" fillId="6" borderId="5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top" wrapText="1"/>
    </xf>
    <xf numFmtId="0" fontId="48" fillId="0" borderId="0" xfId="0" applyFont="1"/>
    <xf numFmtId="0" fontId="38" fillId="6" borderId="2" xfId="0" applyFont="1" applyFill="1" applyBorder="1" applyAlignment="1">
      <alignment horizontal="center" vertical="top" wrapText="1"/>
    </xf>
    <xf numFmtId="4" fontId="49" fillId="6" borderId="4" xfId="0" applyNumberFormat="1" applyFont="1" applyFill="1" applyBorder="1" applyAlignment="1">
      <alignment horizontal="center" vertical="top" wrapText="1"/>
    </xf>
    <xf numFmtId="0" fontId="38" fillId="6" borderId="4" xfId="0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6" fillId="6" borderId="2" xfId="0" applyNumberFormat="1" applyFont="1" applyFill="1" applyBorder="1" applyAlignment="1">
      <alignment horizontal="center" vertical="justify" wrapText="1"/>
    </xf>
    <xf numFmtId="0" fontId="11" fillId="0" borderId="2" xfId="0" applyFont="1" applyFill="1" applyBorder="1" applyAlignment="1">
      <alignment horizontal="center" vertical="top" wrapText="1"/>
    </xf>
    <xf numFmtId="4" fontId="20" fillId="6" borderId="4" xfId="0" applyNumberFormat="1" applyFont="1" applyFill="1" applyBorder="1" applyAlignment="1">
      <alignment horizontal="center" vertical="top" wrapText="1"/>
    </xf>
    <xf numFmtId="4" fontId="44" fillId="6" borderId="10" xfId="0" applyNumberFormat="1" applyFont="1" applyFill="1" applyBorder="1" applyAlignment="1">
      <alignment horizontal="center" vertical="top" wrapText="1"/>
    </xf>
    <xf numFmtId="0" fontId="50" fillId="0" borderId="0" xfId="0" applyFont="1"/>
    <xf numFmtId="0" fontId="32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52" fillId="0" borderId="2" xfId="0" applyNumberFormat="1" applyFont="1" applyFill="1" applyBorder="1" applyAlignment="1">
      <alignment horizontal="center"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44" fillId="6" borderId="3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4" fontId="56" fillId="4" borderId="4" xfId="0" applyNumberFormat="1" applyFont="1" applyFill="1" applyBorder="1" applyAlignment="1">
      <alignment horizontal="center" vertical="top" wrapText="1"/>
    </xf>
    <xf numFmtId="4" fontId="52" fillId="6" borderId="2" xfId="0" applyNumberFormat="1" applyFont="1" applyFill="1" applyBorder="1" applyAlignment="1">
      <alignment horizontal="center" vertical="top" wrapText="1"/>
    </xf>
    <xf numFmtId="0" fontId="18" fillId="6" borderId="2" xfId="0" applyFont="1" applyFill="1" applyBorder="1" applyAlignment="1">
      <alignment horizontal="center" vertical="top" wrapText="1"/>
    </xf>
    <xf numFmtId="4" fontId="49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49" fontId="54" fillId="4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top" wrapText="1"/>
    </xf>
    <xf numFmtId="4" fontId="16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" fontId="58" fillId="0" borderId="3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top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9" borderId="8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top" wrapText="1"/>
    </xf>
    <xf numFmtId="0" fontId="7" fillId="9" borderId="8" xfId="0" applyFont="1" applyFill="1" applyBorder="1" applyAlignment="1">
      <alignment horizontal="center" vertical="top" wrapText="1"/>
    </xf>
    <xf numFmtId="4" fontId="20" fillId="9" borderId="3" xfId="0" applyNumberFormat="1" applyFont="1" applyFill="1" applyBorder="1" applyAlignment="1">
      <alignment horizontal="center" vertical="top" wrapText="1"/>
    </xf>
    <xf numFmtId="49" fontId="39" fillId="9" borderId="25" xfId="0" applyNumberFormat="1" applyFont="1" applyFill="1" applyBorder="1" applyAlignment="1">
      <alignment vertical="center" wrapText="1"/>
    </xf>
    <xf numFmtId="0" fontId="7" fillId="9" borderId="17" xfId="0" applyFont="1" applyFill="1" applyBorder="1" applyAlignment="1">
      <alignment horizontal="center" vertical="top" wrapText="1"/>
    </xf>
    <xf numFmtId="0" fontId="14" fillId="9" borderId="18" xfId="0" applyFont="1" applyFill="1" applyBorder="1" applyAlignment="1">
      <alignment horizontal="center" vertical="center" wrapText="1"/>
    </xf>
    <xf numFmtId="49" fontId="3" fillId="9" borderId="17" xfId="0" applyNumberFormat="1" applyFont="1" applyFill="1" applyBorder="1" applyAlignment="1">
      <alignment horizontal="center" vertical="center" wrapText="1"/>
    </xf>
    <xf numFmtId="49" fontId="39" fillId="9" borderId="28" xfId="0" applyNumberFormat="1" applyFont="1" applyFill="1" applyBorder="1" applyAlignment="1">
      <alignment vertical="center" wrapText="1"/>
    </xf>
    <xf numFmtId="49" fontId="36" fillId="0" borderId="0" xfId="0" applyNumberFormat="1" applyFont="1"/>
    <xf numFmtId="4" fontId="44" fillId="6" borderId="4" xfId="0" applyNumberFormat="1" applyFont="1" applyFill="1" applyBorder="1" applyAlignment="1">
      <alignment horizontal="center" vertical="top" wrapText="1"/>
    </xf>
    <xf numFmtId="0" fontId="5" fillId="2" borderId="33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top" wrapText="1"/>
    </xf>
    <xf numFmtId="0" fontId="6" fillId="2" borderId="35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20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40" xfId="0" applyFont="1" applyFill="1" applyBorder="1" applyAlignment="1">
      <alignment vertical="top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4" fontId="10" fillId="2" borderId="34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vertical="top" wrapText="1"/>
    </xf>
    <xf numFmtId="4" fontId="13" fillId="6" borderId="23" xfId="0" applyNumberFormat="1" applyFont="1" applyFill="1" applyBorder="1" applyAlignment="1">
      <alignment horizontal="center" vertical="top" wrapText="1"/>
    </xf>
    <xf numFmtId="0" fontId="5" fillId="2" borderId="42" xfId="0" applyFont="1" applyFill="1" applyBorder="1" applyAlignment="1">
      <alignment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6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20" fillId="6" borderId="4" xfId="0" applyNumberFormat="1" applyFont="1" applyFill="1" applyBorder="1" applyAlignment="1">
      <alignment horizontal="center" vertical="center" wrapText="1"/>
    </xf>
    <xf numFmtId="4" fontId="20" fillId="0" borderId="23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6" fillId="0" borderId="0" xfId="0" applyFont="1" applyFill="1"/>
    <xf numFmtId="0" fontId="0" fillId="0" borderId="0" xfId="0" applyFill="1"/>
    <xf numFmtId="0" fontId="18" fillId="0" borderId="5" xfId="0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44" fillId="0" borderId="10" xfId="0" applyNumberFormat="1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horizontal="center" vertical="top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4" fontId="44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8" fillId="8" borderId="2" xfId="0" applyFont="1" applyFill="1" applyBorder="1" applyAlignment="1">
      <alignment horizontal="center" vertical="top" wrapText="1"/>
    </xf>
    <xf numFmtId="4" fontId="36" fillId="0" borderId="0" xfId="0" applyNumberFormat="1" applyFont="1" applyAlignment="1">
      <alignment horizontal="left"/>
    </xf>
    <xf numFmtId="0" fontId="5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4" fontId="13" fillId="10" borderId="2" xfId="0" applyNumberFormat="1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vertical="center" wrapText="1"/>
    </xf>
    <xf numFmtId="0" fontId="9" fillId="10" borderId="8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center" vertical="center" wrapText="1"/>
    </xf>
    <xf numFmtId="4" fontId="16" fillId="8" borderId="2" xfId="0" applyNumberFormat="1" applyFont="1" applyFill="1" applyBorder="1" applyAlignment="1">
      <alignment horizontal="center" vertical="top" wrapText="1"/>
    </xf>
    <xf numFmtId="4" fontId="20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49" fontId="3" fillId="9" borderId="39" xfId="0" applyNumberFormat="1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61" fillId="0" borderId="0" xfId="0" applyFont="1"/>
    <xf numFmtId="4" fontId="44" fillId="6" borderId="5" xfId="0" applyNumberFormat="1" applyFont="1" applyFill="1" applyBorder="1" applyAlignment="1">
      <alignment horizontal="center" vertical="top" wrapText="1"/>
    </xf>
    <xf numFmtId="4" fontId="20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41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40" fillId="6" borderId="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40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20" fillId="6" borderId="4" xfId="0" applyNumberFormat="1" applyFont="1" applyFill="1" applyBorder="1" applyAlignment="1">
      <alignment horizontal="center" vertical="top" wrapText="1"/>
    </xf>
    <xf numFmtId="0" fontId="4" fillId="3" borderId="4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49" fontId="3" fillId="10" borderId="26" xfId="0" applyNumberFormat="1" applyFont="1" applyFill="1" applyBorder="1" applyAlignment="1">
      <alignment vertical="center" wrapText="1"/>
    </xf>
    <xf numFmtId="49" fontId="5" fillId="10" borderId="39" xfId="0" applyNumberFormat="1" applyFont="1" applyFill="1" applyBorder="1" applyAlignment="1">
      <alignment vertical="center" wrapText="1"/>
    </xf>
    <xf numFmtId="0" fontId="5" fillId="2" borderId="47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vertical="top" wrapText="1"/>
    </xf>
    <xf numFmtId="0" fontId="17" fillId="2" borderId="47" xfId="0" applyFont="1" applyFill="1" applyBorder="1" applyAlignment="1">
      <alignment vertical="center" wrapText="1"/>
    </xf>
    <xf numFmtId="0" fontId="17" fillId="2" borderId="38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32" fillId="6" borderId="27" xfId="0" applyFont="1" applyFill="1" applyBorder="1" applyAlignment="1">
      <alignment horizontal="left" vertical="top" wrapText="1"/>
    </xf>
    <xf numFmtId="0" fontId="5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9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9" fillId="0" borderId="39" xfId="0" applyNumberFormat="1" applyFont="1" applyBorder="1" applyAlignment="1">
      <alignment horizontal="center" vertical="center" wrapText="1"/>
    </xf>
    <xf numFmtId="0" fontId="32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57" fillId="6" borderId="36" xfId="0" applyFont="1" applyFill="1" applyBorder="1" applyAlignment="1">
      <alignment horizontal="center" wrapText="1"/>
    </xf>
    <xf numFmtId="0" fontId="0" fillId="6" borderId="36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55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6" fillId="0" borderId="48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6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0" fontId="60" fillId="0" borderId="36" xfId="0" applyFont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40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49" fontId="3" fillId="0" borderId="39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9" fillId="0" borderId="26" xfId="0" applyFont="1" applyBorder="1" applyAlignment="1">
      <alignment horizontal="center" vertical="center" wrapText="1"/>
    </xf>
    <xf numFmtId="0" fontId="3" fillId="4" borderId="46" xfId="0" applyFont="1" applyFill="1" applyBorder="1" applyAlignment="1">
      <alignment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5" fillId="2" borderId="50" xfId="0" applyFont="1" applyFill="1" applyBorder="1" applyAlignment="1">
      <alignment vertical="center" wrapText="1"/>
    </xf>
    <xf numFmtId="0" fontId="21" fillId="7" borderId="38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6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6" xfId="0" applyBorder="1"/>
    <xf numFmtId="0" fontId="7" fillId="0" borderId="46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7" fillId="0" borderId="51" xfId="0" applyFont="1" applyBorder="1" applyAlignment="1">
      <alignment vertical="center" wrapText="1"/>
    </xf>
    <xf numFmtId="0" fontId="7" fillId="0" borderId="52" xfId="0" applyFont="1" applyBorder="1" applyAlignment="1">
      <alignment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20" fillId="4" borderId="11" xfId="0" applyNumberFormat="1" applyFont="1" applyFill="1" applyBorder="1" applyAlignment="1">
      <alignment horizontal="center" vertical="top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left" vertical="center" wrapText="1"/>
    </xf>
    <xf numFmtId="4" fontId="64" fillId="0" borderId="0" xfId="0" applyNumberFormat="1" applyFont="1"/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23" fillId="4" borderId="1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5" fillId="6" borderId="11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top" wrapText="1"/>
    </xf>
    <xf numFmtId="49" fontId="3" fillId="0" borderId="56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49" fontId="28" fillId="0" borderId="39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63" fillId="6" borderId="8" xfId="0" applyNumberFormat="1" applyFont="1" applyFill="1" applyBorder="1" applyAlignment="1">
      <alignment horizontal="center" vertical="center" wrapText="1"/>
    </xf>
    <xf numFmtId="49" fontId="54" fillId="6" borderId="3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center" vertical="center" wrapText="1"/>
    </xf>
    <xf numFmtId="49" fontId="67" fillId="4" borderId="36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7" xfId="0" applyFont="1" applyFill="1" applyBorder="1" applyAlignment="1">
      <alignment vertical="top" wrapText="1"/>
    </xf>
    <xf numFmtId="49" fontId="3" fillId="0" borderId="39" xfId="0" applyNumberFormat="1" applyFont="1" applyFill="1" applyBorder="1" applyAlignment="1">
      <alignment vertical="top" wrapText="1"/>
    </xf>
    <xf numFmtId="49" fontId="3" fillId="0" borderId="28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vertical="top" wrapText="1"/>
    </xf>
    <xf numFmtId="49" fontId="3" fillId="0" borderId="17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69" fillId="0" borderId="0" xfId="0" applyNumberFormat="1" applyFont="1"/>
    <xf numFmtId="0" fontId="3" fillId="6" borderId="3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vertical="top" wrapText="1"/>
    </xf>
    <xf numFmtId="0" fontId="5" fillId="6" borderId="8" xfId="0" applyFont="1" applyFill="1" applyBorder="1" applyAlignment="1">
      <alignment horizontal="center" vertical="top" wrapText="1"/>
    </xf>
    <xf numFmtId="49" fontId="54" fillId="6" borderId="8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51" fillId="6" borderId="0" xfId="0" applyFont="1" applyFill="1" applyAlignment="1">
      <alignment wrapText="1"/>
    </xf>
    <xf numFmtId="0" fontId="13" fillId="6" borderId="3" xfId="0" applyFont="1" applyFill="1" applyBorder="1" applyAlignment="1">
      <alignment horizontal="left" vertical="top" wrapText="1"/>
    </xf>
    <xf numFmtId="0" fontId="13" fillId="6" borderId="10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4" fontId="49" fillId="6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" fontId="44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4" fontId="20" fillId="0" borderId="3" xfId="0" applyNumberFormat="1" applyFont="1" applyFill="1" applyBorder="1" applyAlignment="1">
      <alignment horizontal="center" vertical="top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49" fontId="23" fillId="6" borderId="1" xfId="0" applyNumberFormat="1" applyFont="1" applyFill="1" applyBorder="1" applyAlignment="1">
      <alignment horizontal="center" vertical="center" wrapText="1"/>
    </xf>
    <xf numFmtId="4" fontId="20" fillId="10" borderId="4" xfId="0" applyNumberFormat="1" applyFont="1" applyFill="1" applyBorder="1" applyAlignment="1">
      <alignment horizontal="center" vertical="top" wrapText="1"/>
    </xf>
    <xf numFmtId="0" fontId="18" fillId="10" borderId="18" xfId="0" applyFont="1" applyFill="1" applyBorder="1" applyAlignment="1">
      <alignment horizontal="center" vertical="top" wrapText="1"/>
    </xf>
    <xf numFmtId="0" fontId="5" fillId="10" borderId="8" xfId="0" applyFont="1" applyFill="1" applyBorder="1" applyAlignment="1">
      <alignment horizontal="left" vertical="top" wrapText="1"/>
    </xf>
    <xf numFmtId="0" fontId="9" fillId="10" borderId="8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left" vertical="top" wrapText="1"/>
    </xf>
    <xf numFmtId="0" fontId="9" fillId="10" borderId="17" xfId="0" applyFont="1" applyFill="1" applyBorder="1" applyAlignment="1">
      <alignment horizontal="center" vertical="center" wrapText="1"/>
    </xf>
    <xf numFmtId="0" fontId="3" fillId="10" borderId="58" xfId="0" applyFont="1" applyFill="1" applyBorder="1" applyAlignment="1">
      <alignment horizontal="center" vertical="center" wrapText="1"/>
    </xf>
    <xf numFmtId="4" fontId="71" fillId="0" borderId="0" xfId="0" applyNumberFormat="1" applyFont="1"/>
    <xf numFmtId="0" fontId="1" fillId="4" borderId="3" xfId="0" applyFont="1" applyFill="1" applyBorder="1" applyAlignment="1">
      <alignment horizontal="center" vertical="center" wrapText="1"/>
    </xf>
    <xf numFmtId="4" fontId="16" fillId="8" borderId="3" xfId="0" applyNumberFormat="1" applyFont="1" applyFill="1" applyBorder="1" applyAlignment="1">
      <alignment horizontal="center" vertical="top" wrapText="1"/>
    </xf>
    <xf numFmtId="4" fontId="16" fillId="0" borderId="3" xfId="0" applyNumberFormat="1" applyFont="1" applyFill="1" applyBorder="1" applyAlignment="1">
      <alignment horizontal="center" vertical="top" wrapText="1"/>
    </xf>
    <xf numFmtId="4" fontId="44" fillId="8" borderId="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10" borderId="1" xfId="0" applyFont="1" applyFill="1" applyBorder="1" applyAlignment="1">
      <alignment vertical="top" wrapText="1"/>
    </xf>
    <xf numFmtId="4" fontId="44" fillId="10" borderId="2" xfId="0" applyNumberFormat="1" applyFont="1" applyFill="1" applyBorder="1" applyAlignment="1">
      <alignment horizontal="center" vertical="top" wrapText="1"/>
    </xf>
    <xf numFmtId="0" fontId="3" fillId="10" borderId="1" xfId="0" applyFont="1" applyFill="1" applyBorder="1" applyAlignment="1">
      <alignment vertical="top" wrapText="1"/>
    </xf>
    <xf numFmtId="49" fontId="3" fillId="10" borderId="1" xfId="0" applyNumberFormat="1" applyFont="1" applyFill="1" applyBorder="1" applyAlignment="1">
      <alignment horizontal="center" vertical="top" wrapText="1"/>
    </xf>
    <xf numFmtId="0" fontId="5" fillId="10" borderId="3" xfId="0" applyFont="1" applyFill="1" applyBorder="1" applyAlignment="1">
      <alignment vertical="top" wrapText="1"/>
    </xf>
    <xf numFmtId="0" fontId="7" fillId="10" borderId="8" xfId="0" applyFont="1" applyFill="1" applyBorder="1" applyAlignment="1">
      <alignment vertical="top" wrapText="1"/>
    </xf>
    <xf numFmtId="49" fontId="3" fillId="10" borderId="3" xfId="0" applyNumberFormat="1" applyFont="1" applyFill="1" applyBorder="1" applyAlignment="1">
      <alignment vertical="top" wrapText="1"/>
    </xf>
    <xf numFmtId="0" fontId="18" fillId="6" borderId="18" xfId="0" applyFont="1" applyFill="1" applyBorder="1" applyAlignment="1">
      <alignment horizontal="center" vertical="top" wrapText="1"/>
    </xf>
    <xf numFmtId="4" fontId="44" fillId="11" borderId="4" xfId="0" applyNumberFormat="1" applyFont="1" applyFill="1" applyBorder="1" applyAlignment="1">
      <alignment horizontal="center" vertical="top" wrapText="1"/>
    </xf>
    <xf numFmtId="0" fontId="18" fillId="11" borderId="2" xfId="0" applyFont="1" applyFill="1" applyBorder="1" applyAlignment="1">
      <alignment horizontal="center" vertical="top" wrapText="1"/>
    </xf>
    <xf numFmtId="9" fontId="0" fillId="0" borderId="0" xfId="0" applyNumberFormat="1"/>
    <xf numFmtId="0" fontId="1" fillId="6" borderId="3" xfId="0" applyFont="1" applyFill="1" applyBorder="1" applyAlignment="1">
      <alignment horizontal="center" vertical="center" wrapText="1"/>
    </xf>
    <xf numFmtId="0" fontId="70" fillId="4" borderId="3" xfId="0" applyFont="1" applyFill="1" applyBorder="1" applyAlignment="1">
      <alignment horizontal="center" vertical="center" wrapText="1"/>
    </xf>
    <xf numFmtId="4" fontId="16" fillId="6" borderId="20" xfId="0" applyNumberFormat="1" applyFont="1" applyFill="1" applyBorder="1" applyAlignment="1">
      <alignment horizontal="center" vertical="top" wrapText="1"/>
    </xf>
    <xf numFmtId="0" fontId="70" fillId="0" borderId="3" xfId="0" applyFont="1" applyFill="1" applyBorder="1" applyAlignment="1">
      <alignment horizontal="center" vertical="top" wrapText="1"/>
    </xf>
    <xf numFmtId="4" fontId="44" fillId="4" borderId="4" xfId="0" applyNumberFormat="1" applyFont="1" applyFill="1" applyBorder="1" applyAlignment="1">
      <alignment horizontal="center" vertical="top" wrapText="1"/>
    </xf>
    <xf numFmtId="0" fontId="74" fillId="0" borderId="0" xfId="0" applyFont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top" wrapText="1"/>
    </xf>
    <xf numFmtId="4" fontId="49" fillId="10" borderId="2" xfId="0" applyNumberFormat="1" applyFont="1" applyFill="1" applyBorder="1" applyAlignment="1">
      <alignment horizontal="center" vertical="top" wrapText="1"/>
    </xf>
    <xf numFmtId="49" fontId="54" fillId="10" borderId="3" xfId="0" applyNumberFormat="1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top" wrapText="1"/>
    </xf>
    <xf numFmtId="0" fontId="3" fillId="10" borderId="27" xfId="0" applyFont="1" applyFill="1" applyBorder="1" applyAlignment="1">
      <alignment horizontal="left" vertical="top" wrapText="1"/>
    </xf>
    <xf numFmtId="0" fontId="3" fillId="10" borderId="27" xfId="0" applyFont="1" applyFill="1" applyBorder="1" applyAlignment="1">
      <alignment horizontal="left" vertical="center" wrapText="1"/>
    </xf>
    <xf numFmtId="4" fontId="16" fillId="10" borderId="3" xfId="0" applyNumberFormat="1" applyFont="1" applyFill="1" applyBorder="1" applyAlignment="1">
      <alignment horizontal="center" vertical="top" wrapText="1"/>
    </xf>
    <xf numFmtId="0" fontId="18" fillId="10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center" vertical="top" wrapText="1"/>
    </xf>
    <xf numFmtId="4" fontId="75" fillId="7" borderId="2" xfId="0" applyNumberFormat="1" applyFont="1" applyFill="1" applyBorder="1" applyAlignment="1">
      <alignment vertical="top" wrapText="1"/>
    </xf>
    <xf numFmtId="4" fontId="44" fillId="0" borderId="2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vertical="center" wrapText="1"/>
    </xf>
    <xf numFmtId="49" fontId="10" fillId="0" borderId="36" xfId="0" applyNumberFormat="1" applyFont="1" applyBorder="1" applyAlignment="1">
      <alignment horizontal="right" vertical="center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32" fillId="6" borderId="14" xfId="0" applyFont="1" applyFill="1" applyBorder="1" applyAlignment="1">
      <alignment horizontal="left" vertical="top" wrapText="1"/>
    </xf>
    <xf numFmtId="0" fontId="32" fillId="6" borderId="24" xfId="0" applyFont="1" applyFill="1" applyBorder="1" applyAlignment="1">
      <alignment horizontal="left" vertical="top" wrapText="1"/>
    </xf>
    <xf numFmtId="0" fontId="17" fillId="6" borderId="1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49" fontId="11" fillId="6" borderId="39" xfId="0" applyNumberFormat="1" applyFont="1" applyFill="1" applyBorder="1" applyAlignment="1">
      <alignment horizontal="center" vertical="center" wrapText="1"/>
    </xf>
    <xf numFmtId="49" fontId="11" fillId="6" borderId="25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49" fontId="3" fillId="10" borderId="15" xfId="0" applyNumberFormat="1" applyFont="1" applyFill="1" applyBorder="1" applyAlignment="1">
      <alignment horizontal="center" vertical="center" wrapText="1"/>
    </xf>
    <xf numFmtId="49" fontId="3" fillId="10" borderId="37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3" fillId="9" borderId="27" xfId="0" applyFont="1" applyFill="1" applyBorder="1" applyAlignment="1">
      <alignment horizontal="left" vertical="center" wrapText="1"/>
    </xf>
    <xf numFmtId="49" fontId="3" fillId="0" borderId="26" xfId="0" applyNumberFormat="1" applyFont="1" applyFill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horizontal="center" vertical="top" wrapText="1"/>
    </xf>
    <xf numFmtId="0" fontId="3" fillId="10" borderId="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left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left" vertical="center" wrapText="1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5" fillId="9" borderId="21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5" fillId="9" borderId="17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top" wrapText="1"/>
    </xf>
    <xf numFmtId="0" fontId="11" fillId="0" borderId="24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10" borderId="14" xfId="0" applyFont="1" applyFill="1" applyBorder="1" applyAlignment="1">
      <alignment horizontal="left" vertical="top" wrapText="1"/>
    </xf>
    <xf numFmtId="0" fontId="3" fillId="10" borderId="24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46" fillId="6" borderId="27" xfId="0" applyFont="1" applyFill="1" applyBorder="1" applyAlignment="1">
      <alignment horizontal="left" vertical="top" wrapText="1"/>
    </xf>
    <xf numFmtId="0" fontId="46" fillId="6" borderId="24" xfId="0" applyFont="1" applyFill="1" applyBorder="1" applyAlignment="1">
      <alignment horizontal="left" vertical="top" wrapText="1"/>
    </xf>
    <xf numFmtId="0" fontId="17" fillId="11" borderId="1" xfId="0" applyFont="1" applyFill="1" applyBorder="1" applyAlignment="1">
      <alignment horizontal="left" vertical="center" wrapText="1"/>
    </xf>
    <xf numFmtId="0" fontId="17" fillId="11" borderId="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top" wrapText="1"/>
    </xf>
    <xf numFmtId="0" fontId="3" fillId="10" borderId="14" xfId="0" applyNumberFormat="1" applyFont="1" applyFill="1" applyBorder="1" applyAlignment="1">
      <alignment horizontal="left" vertical="top" wrapText="1"/>
    </xf>
    <xf numFmtId="0" fontId="3" fillId="10" borderId="16" xfId="0" applyNumberFormat="1" applyFont="1" applyFill="1" applyBorder="1" applyAlignment="1">
      <alignment horizontal="left" vertical="top" wrapText="1"/>
    </xf>
    <xf numFmtId="0" fontId="3" fillId="11" borderId="14" xfId="0" applyFont="1" applyFill="1" applyBorder="1" applyAlignment="1">
      <alignment horizontal="left" vertical="center" wrapText="1"/>
    </xf>
    <xf numFmtId="0" fontId="3" fillId="11" borderId="24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49" fontId="11" fillId="0" borderId="41" xfId="0" applyNumberFormat="1" applyFont="1" applyFill="1" applyBorder="1" applyAlignment="1">
      <alignment horizontal="center" vertical="top" wrapText="1"/>
    </xf>
    <xf numFmtId="49" fontId="11" fillId="0" borderId="38" xfId="0" applyNumberFormat="1" applyFont="1" applyFill="1" applyBorder="1" applyAlignment="1">
      <alignment horizontal="center"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49" fontId="40" fillId="6" borderId="26" xfId="0" applyNumberFormat="1" applyFont="1" applyFill="1" applyBorder="1" applyAlignment="1">
      <alignment horizontal="center" vertical="center" wrapText="1"/>
    </xf>
    <xf numFmtId="49" fontId="40" fillId="6" borderId="25" xfId="0" applyNumberFormat="1" applyFont="1" applyFill="1" applyBorder="1" applyAlignment="1">
      <alignment horizontal="center" vertical="center" wrapText="1"/>
    </xf>
    <xf numFmtId="49" fontId="32" fillId="6" borderId="39" xfId="0" applyNumberFormat="1" applyFont="1" applyFill="1" applyBorder="1" applyAlignment="1">
      <alignment horizontal="center" vertical="center" wrapText="1"/>
    </xf>
    <xf numFmtId="49" fontId="32" fillId="6" borderId="25" xfId="0" applyNumberFormat="1" applyFont="1" applyFill="1" applyBorder="1" applyAlignment="1">
      <alignment horizontal="center" vertical="center" wrapText="1"/>
    </xf>
    <xf numFmtId="0" fontId="3" fillId="11" borderId="39" xfId="0" applyFont="1" applyFill="1" applyBorder="1" applyAlignment="1">
      <alignment horizontal="center" vertical="center" wrapText="1"/>
    </xf>
    <xf numFmtId="0" fontId="3" fillId="11" borderId="25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37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2" fillId="0" borderId="14" xfId="0" applyFont="1" applyFill="1" applyBorder="1" applyAlignment="1">
      <alignment horizontal="left" vertical="top" wrapText="1"/>
    </xf>
    <xf numFmtId="0" fontId="32" fillId="0" borderId="24" xfId="0" applyFont="1" applyFill="1" applyBorder="1" applyAlignment="1">
      <alignment horizontal="left" vertical="top" wrapText="1"/>
    </xf>
    <xf numFmtId="0" fontId="7" fillId="0" borderId="46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68" fillId="6" borderId="46" xfId="0" applyFont="1" applyFill="1" applyBorder="1" applyAlignment="1">
      <alignment horizontal="left" vertical="center"/>
    </xf>
    <xf numFmtId="0" fontId="68" fillId="6" borderId="0" xfId="0" applyFont="1" applyFill="1" applyBorder="1" applyAlignment="1">
      <alignment horizontal="left" vertical="center"/>
    </xf>
    <xf numFmtId="0" fontId="68" fillId="6" borderId="36" xfId="0" applyFont="1" applyFill="1" applyBorder="1" applyAlignment="1">
      <alignment horizontal="left" vertical="center"/>
    </xf>
    <xf numFmtId="0" fontId="32" fillId="6" borderId="1" xfId="0" applyFont="1" applyFill="1" applyBorder="1" applyAlignment="1">
      <alignment horizontal="left" vertical="top" wrapText="1"/>
    </xf>
    <xf numFmtId="0" fontId="32" fillId="6" borderId="3" xfId="0" applyFont="1" applyFill="1" applyBorder="1" applyAlignment="1">
      <alignment horizontal="left" vertical="top" wrapText="1"/>
    </xf>
    <xf numFmtId="0" fontId="32" fillId="6" borderId="1" xfId="0" applyFont="1" applyFill="1" applyBorder="1" applyAlignment="1">
      <alignment horizontal="center" vertical="center" wrapText="1"/>
    </xf>
    <xf numFmtId="0" fontId="32" fillId="6" borderId="3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6" borderId="26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59" fillId="0" borderId="27" xfId="0" applyFont="1" applyFill="1" applyBorder="1" applyAlignment="1">
      <alignment horizontal="left" vertical="top" wrapText="1"/>
    </xf>
    <xf numFmtId="0" fontId="59" fillId="0" borderId="16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2" fillId="6" borderId="48" xfId="0" applyFont="1" applyFill="1" applyBorder="1" applyAlignment="1">
      <alignment horizontal="left" wrapText="1"/>
    </xf>
    <xf numFmtId="0" fontId="32" fillId="6" borderId="49" xfId="0" applyFont="1" applyFill="1" applyBorder="1" applyAlignment="1">
      <alignment horizontal="left" wrapText="1"/>
    </xf>
    <xf numFmtId="49" fontId="3" fillId="6" borderId="39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2" fillId="0" borderId="4" xfId="0" applyFont="1" applyBorder="1" applyAlignment="1">
      <alignment horizontal="left" vertical="top" wrapText="1"/>
    </xf>
    <xf numFmtId="0" fontId="32" fillId="0" borderId="11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top" wrapText="1"/>
    </xf>
    <xf numFmtId="49" fontId="3" fillId="6" borderId="15" xfId="0" applyNumberFormat="1" applyFont="1" applyFill="1" applyBorder="1" applyAlignment="1">
      <alignment horizontal="left" vertical="center" wrapText="1"/>
    </xf>
    <xf numFmtId="49" fontId="3" fillId="6" borderId="37" xfId="0" applyNumberFormat="1" applyFont="1" applyFill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7" xfId="0" applyNumberFormat="1" applyFont="1" applyBorder="1" applyAlignment="1">
      <alignment horizontal="center" vertical="top" wrapText="1"/>
    </xf>
    <xf numFmtId="49" fontId="11" fillId="0" borderId="39" xfId="0" applyNumberFormat="1" applyFont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49" fontId="3" fillId="6" borderId="36" xfId="0" applyNumberFormat="1" applyFont="1" applyFill="1" applyBorder="1" applyAlignment="1">
      <alignment horizontal="center" vertical="center" wrapText="1"/>
    </xf>
    <xf numFmtId="0" fontId="3" fillId="4" borderId="57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49" fontId="3" fillId="10" borderId="26" xfId="0" applyNumberFormat="1" applyFont="1" applyFill="1" applyBorder="1" applyAlignment="1">
      <alignment horizontal="center" vertical="top" wrapText="1"/>
    </xf>
    <xf numFmtId="49" fontId="3" fillId="10" borderId="25" xfId="0" applyNumberFormat="1" applyFont="1" applyFill="1" applyBorder="1" applyAlignment="1">
      <alignment horizontal="center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11" fillId="0" borderId="14" xfId="0" applyNumberFormat="1" applyFont="1" applyFill="1" applyBorder="1" applyAlignment="1">
      <alignment horizontal="left" vertical="top" wrapText="1"/>
    </xf>
    <xf numFmtId="0" fontId="11" fillId="0" borderId="24" xfId="0" applyNumberFormat="1" applyFont="1" applyFill="1" applyBorder="1" applyAlignment="1">
      <alignment horizontal="left" vertical="top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horizontal="center" vertical="top" wrapText="1"/>
    </xf>
    <xf numFmtId="0" fontId="5" fillId="10" borderId="3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center" vertical="top" wrapText="1"/>
    </xf>
    <xf numFmtId="0" fontId="32" fillId="0" borderId="2" xfId="0" applyFont="1" applyBorder="1" applyAlignment="1">
      <alignment horizontal="left" vertical="top" wrapText="1"/>
    </xf>
    <xf numFmtId="49" fontId="3" fillId="0" borderId="3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49" fontId="3" fillId="0" borderId="39" xfId="0" applyNumberFormat="1" applyFont="1" applyFill="1" applyBorder="1" applyAlignment="1">
      <alignment horizontal="left" vertical="center" wrapText="1"/>
    </xf>
    <xf numFmtId="49" fontId="3" fillId="8" borderId="39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7"/>
  <sheetViews>
    <sheetView tabSelected="1" view="pageBreakPreview" topLeftCell="A438" zoomScale="90" zoomScaleSheetLayoutView="90" workbookViewId="0">
      <selection activeCell="E244" sqref="E244:E245"/>
    </sheetView>
  </sheetViews>
  <sheetFormatPr defaultRowHeight="15"/>
  <cols>
    <col min="1" max="1" width="87.42578125" customWidth="1"/>
    <col min="2" max="2" width="49.7109375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25.7109375" customWidth="1"/>
    <col min="8" max="8" width="14.42578125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</cols>
  <sheetData>
    <row r="1" spans="1:10" ht="20.25">
      <c r="A1" s="675" t="s">
        <v>721</v>
      </c>
      <c r="B1" s="676"/>
      <c r="C1" s="676"/>
      <c r="D1" s="676"/>
      <c r="E1" s="676"/>
      <c r="F1" s="676"/>
      <c r="G1" s="677"/>
    </row>
    <row r="2" spans="1:10" ht="20.25">
      <c r="A2" s="678" t="s">
        <v>490</v>
      </c>
      <c r="B2" s="679"/>
      <c r="C2" s="679"/>
      <c r="D2" s="679"/>
      <c r="E2" s="679"/>
      <c r="F2" s="679"/>
      <c r="G2" s="575" t="s">
        <v>740</v>
      </c>
    </row>
    <row r="3" spans="1:10" ht="18.75">
      <c r="A3" s="680" t="s">
        <v>277</v>
      </c>
      <c r="B3" s="681"/>
      <c r="C3" s="681"/>
      <c r="D3" s="681"/>
      <c r="E3" s="681"/>
      <c r="F3" s="681"/>
      <c r="G3" s="682"/>
    </row>
    <row r="4" spans="1:10" ht="18.75">
      <c r="A4" s="314"/>
      <c r="B4" s="681" t="s">
        <v>0</v>
      </c>
      <c r="C4" s="681"/>
      <c r="D4" s="681"/>
      <c r="E4" s="681"/>
      <c r="F4" s="315"/>
      <c r="G4" s="316"/>
    </row>
    <row r="5" spans="1:10" ht="20.25" thickBot="1">
      <c r="A5" s="683" t="s">
        <v>278</v>
      </c>
      <c r="B5" s="684"/>
      <c r="C5" s="684"/>
      <c r="D5" s="684"/>
      <c r="E5" s="684"/>
      <c r="F5" s="684"/>
      <c r="G5" s="685"/>
      <c r="H5" s="232"/>
    </row>
    <row r="6" spans="1:10" ht="81.75" customHeight="1" thickBot="1">
      <c r="A6" s="398" t="s">
        <v>1</v>
      </c>
      <c r="B6" s="399" t="s">
        <v>357</v>
      </c>
      <c r="C6" s="399" t="s">
        <v>15</v>
      </c>
      <c r="D6" s="399" t="s">
        <v>2</v>
      </c>
      <c r="E6" s="399" t="s">
        <v>3</v>
      </c>
      <c r="F6" s="399" t="s">
        <v>4</v>
      </c>
      <c r="G6" s="400" t="s">
        <v>5</v>
      </c>
    </row>
    <row r="7" spans="1:10" ht="19.5" customHeight="1" thickBot="1">
      <c r="A7" s="199">
        <v>1</v>
      </c>
      <c r="B7" s="200">
        <v>2</v>
      </c>
      <c r="C7" s="200">
        <v>3</v>
      </c>
      <c r="D7" s="201">
        <v>4</v>
      </c>
      <c r="E7" s="200">
        <v>5</v>
      </c>
      <c r="F7" s="202">
        <v>6</v>
      </c>
      <c r="G7" s="201">
        <v>7</v>
      </c>
    </row>
    <row r="8" spans="1:10" ht="51.75" customHeight="1">
      <c r="A8" s="641" t="s">
        <v>385</v>
      </c>
      <c r="B8" s="43" t="s">
        <v>322</v>
      </c>
      <c r="C8" s="300">
        <v>2271</v>
      </c>
      <c r="D8" s="211">
        <f>4693907-348240.38</f>
        <v>4345666.62</v>
      </c>
      <c r="E8" s="606" t="s">
        <v>108</v>
      </c>
      <c r="F8" s="606" t="s">
        <v>24</v>
      </c>
      <c r="G8" s="686" t="s">
        <v>516</v>
      </c>
    </row>
    <row r="9" spans="1:10" ht="51.75" customHeight="1">
      <c r="A9" s="640"/>
      <c r="B9" s="43"/>
      <c r="C9" s="44"/>
      <c r="D9" s="39" t="s">
        <v>728</v>
      </c>
      <c r="E9" s="606"/>
      <c r="F9" s="606"/>
      <c r="G9" s="686"/>
    </row>
    <row r="10" spans="1:10" ht="39" customHeight="1">
      <c r="A10" s="639" t="s">
        <v>325</v>
      </c>
      <c r="B10" s="43"/>
      <c r="C10" s="44"/>
      <c r="D10" s="40">
        <f>699474+245036.98</f>
        <v>944510.98</v>
      </c>
      <c r="E10" s="606"/>
      <c r="F10" s="606"/>
      <c r="G10" s="686"/>
    </row>
    <row r="11" spans="1:10" ht="48" customHeight="1">
      <c r="A11" s="640"/>
      <c r="B11" s="43"/>
      <c r="C11" s="44"/>
      <c r="D11" s="39" t="s">
        <v>727</v>
      </c>
      <c r="E11" s="606"/>
      <c r="F11" s="606"/>
      <c r="G11" s="686"/>
      <c r="I11" s="82"/>
      <c r="J11" s="82"/>
    </row>
    <row r="12" spans="1:10" ht="39" customHeight="1">
      <c r="A12" s="641" t="s">
        <v>692</v>
      </c>
      <c r="B12" s="43"/>
      <c r="C12" s="44"/>
      <c r="D12" s="40">
        <f>439619+103203.4</f>
        <v>542822.40000000002</v>
      </c>
      <c r="E12" s="606"/>
      <c r="F12" s="606"/>
      <c r="G12" s="686"/>
      <c r="I12" s="82"/>
      <c r="J12" s="82"/>
    </row>
    <row r="13" spans="1:10" ht="48.75" customHeight="1">
      <c r="A13" s="640"/>
      <c r="B13" s="26"/>
      <c r="C13" s="45"/>
      <c r="D13" s="39" t="s">
        <v>729</v>
      </c>
      <c r="E13" s="607"/>
      <c r="F13" s="607"/>
      <c r="G13" s="628"/>
      <c r="H13" s="216"/>
      <c r="I13" s="7"/>
      <c r="J13" s="7"/>
    </row>
    <row r="14" spans="1:10" ht="53.25" hidden="1" customHeight="1">
      <c r="A14" s="639" t="s">
        <v>324</v>
      </c>
      <c r="B14" s="217" t="s">
        <v>322</v>
      </c>
      <c r="C14" s="218">
        <v>2271</v>
      </c>
      <c r="D14" s="219">
        <v>0</v>
      </c>
      <c r="E14" s="642" t="s">
        <v>71</v>
      </c>
      <c r="F14" s="656" t="s">
        <v>19</v>
      </c>
      <c r="G14" s="317" t="s">
        <v>43</v>
      </c>
    </row>
    <row r="15" spans="1:10" ht="39.75" hidden="1" customHeight="1">
      <c r="A15" s="640"/>
      <c r="B15" s="220"/>
      <c r="C15" s="221"/>
      <c r="D15" s="222" t="s">
        <v>264</v>
      </c>
      <c r="E15" s="656"/>
      <c r="F15" s="656"/>
      <c r="G15" s="318" t="s">
        <v>248</v>
      </c>
    </row>
    <row r="16" spans="1:10" ht="39.75" hidden="1" customHeight="1">
      <c r="A16" s="639" t="s">
        <v>325</v>
      </c>
      <c r="B16" s="220"/>
      <c r="C16" s="221"/>
      <c r="D16" s="219">
        <v>0</v>
      </c>
      <c r="E16" s="656"/>
      <c r="F16" s="656"/>
      <c r="G16" s="317" t="s">
        <v>43</v>
      </c>
    </row>
    <row r="17" spans="1:11" ht="39.75" hidden="1" customHeight="1">
      <c r="A17" s="641"/>
      <c r="B17" s="220"/>
      <c r="C17" s="221"/>
      <c r="D17" s="222" t="s">
        <v>265</v>
      </c>
      <c r="E17" s="656"/>
      <c r="F17" s="656"/>
      <c r="G17" s="318" t="s">
        <v>248</v>
      </c>
    </row>
    <row r="18" spans="1:11" ht="39.75" hidden="1" customHeight="1">
      <c r="A18" s="641" t="s">
        <v>326</v>
      </c>
      <c r="B18" s="220"/>
      <c r="C18" s="221"/>
      <c r="D18" s="219">
        <v>0</v>
      </c>
      <c r="E18" s="656"/>
      <c r="F18" s="656"/>
      <c r="G18" s="317" t="s">
        <v>43</v>
      </c>
    </row>
    <row r="19" spans="1:11" ht="37.5" hidden="1" customHeight="1">
      <c r="A19" s="640"/>
      <c r="B19" s="223"/>
      <c r="C19" s="224"/>
      <c r="D19" s="222" t="s">
        <v>265</v>
      </c>
      <c r="E19" s="643"/>
      <c r="F19" s="643"/>
      <c r="G19" s="318" t="s">
        <v>248</v>
      </c>
    </row>
    <row r="20" spans="1:11" ht="18.75">
      <c r="A20" s="319" t="s">
        <v>6</v>
      </c>
      <c r="B20" s="5"/>
      <c r="C20" s="3"/>
      <c r="D20" s="22">
        <f>D8+D10+D12+D14+D16+D18</f>
        <v>5833000</v>
      </c>
      <c r="E20" s="3"/>
      <c r="F20" s="3"/>
      <c r="G20" s="320"/>
      <c r="H20" s="42"/>
      <c r="J20" s="7"/>
    </row>
    <row r="21" spans="1:11" ht="57" customHeight="1">
      <c r="A21" s="639" t="s">
        <v>693</v>
      </c>
      <c r="B21" s="25" t="s">
        <v>323</v>
      </c>
      <c r="C21" s="657">
        <v>2272</v>
      </c>
      <c r="D21" s="146">
        <v>290049</v>
      </c>
      <c r="E21" s="602" t="s">
        <v>108</v>
      </c>
      <c r="F21" s="632" t="s">
        <v>24</v>
      </c>
      <c r="G21" s="627" t="s">
        <v>515</v>
      </c>
    </row>
    <row r="22" spans="1:11" ht="39" customHeight="1">
      <c r="A22" s="640"/>
      <c r="B22" s="43"/>
      <c r="C22" s="658"/>
      <c r="D22" s="39" t="s">
        <v>510</v>
      </c>
      <c r="E22" s="603"/>
      <c r="F22" s="607"/>
      <c r="G22" s="628"/>
    </row>
    <row r="23" spans="1:11" ht="59.25" customHeight="1">
      <c r="A23" s="707" t="s">
        <v>694</v>
      </c>
      <c r="B23" s="705" t="s">
        <v>327</v>
      </c>
      <c r="C23" s="660">
        <v>2272</v>
      </c>
      <c r="D23" s="146">
        <v>288051</v>
      </c>
      <c r="E23" s="602" t="s">
        <v>108</v>
      </c>
      <c r="F23" s="602" t="s">
        <v>24</v>
      </c>
      <c r="G23" s="698" t="s">
        <v>730</v>
      </c>
    </row>
    <row r="24" spans="1:11" ht="43.5" customHeight="1">
      <c r="A24" s="708"/>
      <c r="B24" s="706"/>
      <c r="C24" s="661"/>
      <c r="D24" s="225" t="s">
        <v>511</v>
      </c>
      <c r="E24" s="603"/>
      <c r="F24" s="603"/>
      <c r="G24" s="699"/>
      <c r="H24" s="7"/>
      <c r="J24" s="7"/>
    </row>
    <row r="25" spans="1:11" ht="48" hidden="1" customHeight="1">
      <c r="A25" s="687" t="s">
        <v>328</v>
      </c>
      <c r="B25" s="217" t="s">
        <v>323</v>
      </c>
      <c r="C25" s="694">
        <v>2272</v>
      </c>
      <c r="D25" s="219">
        <v>0</v>
      </c>
      <c r="E25" s="642" t="s">
        <v>71</v>
      </c>
      <c r="F25" s="642" t="s">
        <v>24</v>
      </c>
      <c r="G25" s="644" t="s">
        <v>261</v>
      </c>
    </row>
    <row r="26" spans="1:11" ht="48" hidden="1" customHeight="1">
      <c r="A26" s="688"/>
      <c r="B26" s="220"/>
      <c r="C26" s="695"/>
      <c r="D26" s="222" t="s">
        <v>260</v>
      </c>
      <c r="E26" s="643"/>
      <c r="F26" s="643"/>
      <c r="G26" s="645"/>
    </row>
    <row r="27" spans="1:11" ht="61.5" hidden="1" customHeight="1">
      <c r="A27" s="639" t="s">
        <v>330</v>
      </c>
      <c r="B27" s="217" t="s">
        <v>329</v>
      </c>
      <c r="C27" s="694">
        <v>2272</v>
      </c>
      <c r="D27" s="219">
        <v>0</v>
      </c>
      <c r="E27" s="642" t="s">
        <v>42</v>
      </c>
      <c r="F27" s="642" t="s">
        <v>24</v>
      </c>
      <c r="G27" s="644" t="s">
        <v>262</v>
      </c>
    </row>
    <row r="28" spans="1:11" ht="51" hidden="1" customHeight="1">
      <c r="A28" s="640"/>
      <c r="B28" s="223"/>
      <c r="C28" s="695"/>
      <c r="D28" s="222" t="s">
        <v>263</v>
      </c>
      <c r="E28" s="643"/>
      <c r="F28" s="643"/>
      <c r="G28" s="645"/>
    </row>
    <row r="29" spans="1:11" ht="29.25" customHeight="1">
      <c r="A29" s="321" t="s">
        <v>7</v>
      </c>
      <c r="B29" s="23"/>
      <c r="C29" s="23"/>
      <c r="D29" s="24">
        <f>D21+D23+D25+D27</f>
        <v>578100</v>
      </c>
      <c r="E29" s="23"/>
      <c r="F29" s="23"/>
      <c r="G29" s="322"/>
      <c r="H29" s="42"/>
    </row>
    <row r="30" spans="1:11" ht="41.25" hidden="1" customHeight="1">
      <c r="A30" s="639" t="s">
        <v>348</v>
      </c>
      <c r="B30" s="11" t="s">
        <v>331</v>
      </c>
      <c r="C30" s="461">
        <v>2273</v>
      </c>
      <c r="D30" s="132">
        <v>0</v>
      </c>
      <c r="E30" s="452" t="s">
        <v>351</v>
      </c>
      <c r="F30" s="456" t="s">
        <v>346</v>
      </c>
      <c r="G30" s="654" t="s">
        <v>403</v>
      </c>
      <c r="H30" s="42"/>
      <c r="K30" s="7"/>
    </row>
    <row r="31" spans="1:11" ht="57.75" hidden="1" customHeight="1">
      <c r="A31" s="640"/>
      <c r="B31" s="12"/>
      <c r="C31" s="462"/>
      <c r="D31" s="39" t="s">
        <v>448</v>
      </c>
      <c r="E31" s="459"/>
      <c r="F31" s="460"/>
      <c r="G31" s="655"/>
      <c r="H31" s="42"/>
      <c r="K31" s="7"/>
    </row>
    <row r="32" spans="1:11" ht="57.75" customHeight="1">
      <c r="A32" s="687" t="s">
        <v>348</v>
      </c>
      <c r="B32" s="529" t="s">
        <v>331</v>
      </c>
      <c r="C32" s="548">
        <v>2273</v>
      </c>
      <c r="D32" s="530">
        <v>11730700</v>
      </c>
      <c r="E32" s="531" t="s">
        <v>351</v>
      </c>
      <c r="F32" s="532" t="s">
        <v>449</v>
      </c>
      <c r="G32" s="866" t="s">
        <v>450</v>
      </c>
      <c r="H32" s="42"/>
      <c r="K32" s="7"/>
    </row>
    <row r="33" spans="1:13" ht="57.75" customHeight="1" thickBot="1">
      <c r="A33" s="688"/>
      <c r="B33" s="533"/>
      <c r="C33" s="534"/>
      <c r="D33" s="222" t="s">
        <v>691</v>
      </c>
      <c r="E33" s="533" t="s">
        <v>438</v>
      </c>
      <c r="F33" s="535"/>
      <c r="G33" s="867"/>
      <c r="H33" s="42"/>
      <c r="K33" s="7"/>
      <c r="L33" s="7">
        <v>10729995.300000001</v>
      </c>
      <c r="M33" t="s">
        <v>512</v>
      </c>
    </row>
    <row r="34" spans="1:13" ht="123" hidden="1" customHeight="1">
      <c r="A34" s="648" t="s">
        <v>436</v>
      </c>
      <c r="B34" s="451" t="s">
        <v>437</v>
      </c>
      <c r="C34" s="462">
        <v>2273</v>
      </c>
      <c r="D34" s="130">
        <v>0</v>
      </c>
      <c r="E34" s="451" t="s">
        <v>430</v>
      </c>
      <c r="F34" s="457" t="s">
        <v>183</v>
      </c>
      <c r="G34" s="454" t="s">
        <v>447</v>
      </c>
      <c r="H34" s="42"/>
      <c r="K34" s="7"/>
    </row>
    <row r="35" spans="1:13" ht="60.75" hidden="1" customHeight="1" thickBot="1">
      <c r="A35" s="649"/>
      <c r="B35" s="451"/>
      <c r="C35" s="462"/>
      <c r="D35" s="39" t="s">
        <v>439</v>
      </c>
      <c r="E35" s="21" t="s">
        <v>438</v>
      </c>
      <c r="F35" s="457"/>
      <c r="G35" s="454"/>
      <c r="H35" s="42"/>
      <c r="K35" s="7"/>
    </row>
    <row r="36" spans="1:13" ht="44.25" hidden="1" customHeight="1">
      <c r="A36" s="641" t="s">
        <v>334</v>
      </c>
      <c r="B36" s="21"/>
      <c r="C36" s="462"/>
      <c r="D36" s="97">
        <v>0</v>
      </c>
      <c r="E36" s="451"/>
      <c r="F36" s="457"/>
      <c r="G36" s="454"/>
      <c r="H36" s="42"/>
      <c r="K36" s="7"/>
    </row>
    <row r="37" spans="1:13" ht="43.5" hidden="1" customHeight="1">
      <c r="A37" s="640"/>
      <c r="B37" s="12"/>
      <c r="C37" s="463"/>
      <c r="D37" s="39" t="s">
        <v>281</v>
      </c>
      <c r="E37" s="451"/>
      <c r="F37" s="457"/>
      <c r="G37" s="454"/>
      <c r="H37" s="42"/>
      <c r="K37" s="7"/>
    </row>
    <row r="38" spans="1:13" ht="58.5" hidden="1" customHeight="1">
      <c r="A38" s="639" t="s">
        <v>336</v>
      </c>
      <c r="B38" s="267" t="s">
        <v>335</v>
      </c>
      <c r="C38" s="312">
        <v>2273</v>
      </c>
      <c r="D38" s="130">
        <v>0</v>
      </c>
      <c r="E38" s="451"/>
      <c r="F38" s="457"/>
      <c r="G38" s="454"/>
      <c r="H38" s="42"/>
      <c r="K38" s="7"/>
    </row>
    <row r="39" spans="1:13" ht="42" hidden="1" customHeight="1" thickBot="1">
      <c r="A39" s="650"/>
      <c r="B39" s="148"/>
      <c r="C39" s="230"/>
      <c r="D39" s="39" t="s">
        <v>282</v>
      </c>
      <c r="E39" s="453"/>
      <c r="F39" s="458"/>
      <c r="G39" s="455"/>
      <c r="H39" s="42"/>
      <c r="I39" s="7"/>
      <c r="J39" s="7"/>
      <c r="K39" s="7"/>
    </row>
    <row r="40" spans="1:13" ht="56.25" hidden="1" customHeight="1">
      <c r="A40" s="651" t="s">
        <v>332</v>
      </c>
      <c r="B40" s="689" t="s">
        <v>337</v>
      </c>
      <c r="C40" s="156">
        <v>2273</v>
      </c>
      <c r="D40" s="157">
        <v>0</v>
      </c>
      <c r="E40" s="692" t="s">
        <v>52</v>
      </c>
      <c r="F40" s="153" t="s">
        <v>347</v>
      </c>
      <c r="G40" s="229" t="s">
        <v>40</v>
      </c>
      <c r="H40" s="42"/>
      <c r="K40" s="7"/>
    </row>
    <row r="41" spans="1:13" ht="38.25" hidden="1" customHeight="1">
      <c r="A41" s="652"/>
      <c r="B41" s="690"/>
      <c r="C41" s="155"/>
      <c r="D41" s="150" t="s">
        <v>283</v>
      </c>
      <c r="E41" s="692"/>
      <c r="F41" s="152"/>
      <c r="G41" s="158" t="s">
        <v>246</v>
      </c>
      <c r="H41" s="42"/>
      <c r="K41" s="7"/>
    </row>
    <row r="42" spans="1:13" ht="54.75" hidden="1" customHeight="1">
      <c r="A42" s="651" t="s">
        <v>333</v>
      </c>
      <c r="B42" s="690"/>
      <c r="C42" s="154">
        <v>2273</v>
      </c>
      <c r="D42" s="151">
        <v>0</v>
      </c>
      <c r="E42" s="692"/>
      <c r="F42" s="149" t="s">
        <v>347</v>
      </c>
      <c r="G42" s="178" t="s">
        <v>40</v>
      </c>
      <c r="H42" s="42"/>
      <c r="K42" s="7"/>
    </row>
    <row r="43" spans="1:13" ht="36.75" hidden="1" customHeight="1">
      <c r="A43" s="653"/>
      <c r="B43" s="690"/>
      <c r="C43" s="155"/>
      <c r="D43" s="150" t="s">
        <v>284</v>
      </c>
      <c r="E43" s="692"/>
      <c r="F43" s="152"/>
      <c r="G43" s="158"/>
      <c r="H43" s="42"/>
      <c r="K43" s="7"/>
    </row>
    <row r="44" spans="1:13" ht="54" hidden="1" customHeight="1">
      <c r="A44" s="653" t="s">
        <v>334</v>
      </c>
      <c r="B44" s="690"/>
      <c r="C44" s="154"/>
      <c r="D44" s="151">
        <v>0</v>
      </c>
      <c r="E44" s="692"/>
      <c r="F44" s="149" t="s">
        <v>24</v>
      </c>
      <c r="G44" s="178" t="s">
        <v>40</v>
      </c>
      <c r="H44" s="42"/>
      <c r="K44" s="7"/>
    </row>
    <row r="45" spans="1:13" ht="31.5" hidden="1" customHeight="1">
      <c r="A45" s="652"/>
      <c r="B45" s="690"/>
      <c r="C45" s="155">
        <v>2273</v>
      </c>
      <c r="D45" s="150" t="s">
        <v>285</v>
      </c>
      <c r="E45" s="692"/>
      <c r="F45" s="152"/>
      <c r="G45" s="158"/>
      <c r="H45" s="42"/>
      <c r="K45" s="7"/>
    </row>
    <row r="46" spans="1:13" ht="65.25" hidden="1" customHeight="1">
      <c r="A46" s="651" t="s">
        <v>336</v>
      </c>
      <c r="B46" s="690"/>
      <c r="C46" s="156">
        <v>2273</v>
      </c>
      <c r="D46" s="157">
        <v>0</v>
      </c>
      <c r="E46" s="692"/>
      <c r="F46" s="153" t="s">
        <v>24</v>
      </c>
      <c r="G46" s="178" t="s">
        <v>40</v>
      </c>
      <c r="H46" s="42"/>
      <c r="K46" s="7"/>
    </row>
    <row r="47" spans="1:13" ht="33" hidden="1" customHeight="1" thickBot="1">
      <c r="A47" s="659"/>
      <c r="B47" s="691"/>
      <c r="C47" s="159"/>
      <c r="D47" s="160" t="s">
        <v>286</v>
      </c>
      <c r="E47" s="693"/>
      <c r="F47" s="161"/>
      <c r="G47" s="162"/>
      <c r="H47" s="42"/>
      <c r="K47" s="7"/>
    </row>
    <row r="48" spans="1:13" ht="54.75" hidden="1" customHeight="1">
      <c r="A48" s="646" t="s">
        <v>339</v>
      </c>
      <c r="B48" s="837" t="s">
        <v>338</v>
      </c>
      <c r="C48" s="430">
        <v>2273</v>
      </c>
      <c r="D48" s="195">
        <v>0</v>
      </c>
      <c r="E48" s="674" t="s">
        <v>71</v>
      </c>
      <c r="F48" s="426" t="s">
        <v>25</v>
      </c>
      <c r="G48" s="431" t="s">
        <v>514</v>
      </c>
      <c r="H48" s="42"/>
      <c r="K48" s="7"/>
    </row>
    <row r="49" spans="1:11" ht="48" hidden="1" customHeight="1" thickBot="1">
      <c r="A49" s="647"/>
      <c r="B49" s="838"/>
      <c r="C49" s="427"/>
      <c r="D49" s="196" t="s">
        <v>404</v>
      </c>
      <c r="E49" s="607"/>
      <c r="F49" s="424"/>
      <c r="G49" s="434"/>
      <c r="H49" s="42"/>
      <c r="K49" s="7"/>
    </row>
    <row r="50" spans="1:11" ht="44.25" hidden="1" customHeight="1">
      <c r="A50" s="700" t="s">
        <v>340</v>
      </c>
      <c r="B50" s="838"/>
      <c r="C50" s="664">
        <v>2273</v>
      </c>
      <c r="D50" s="197">
        <v>0</v>
      </c>
      <c r="E50" s="674" t="s">
        <v>71</v>
      </c>
      <c r="F50" s="632" t="s">
        <v>24</v>
      </c>
      <c r="G50" s="627" t="s">
        <v>40</v>
      </c>
      <c r="H50" s="42"/>
      <c r="K50" s="7"/>
    </row>
    <row r="51" spans="1:11" ht="35.25" hidden="1" customHeight="1" thickBot="1">
      <c r="A51" s="701"/>
      <c r="B51" s="838"/>
      <c r="C51" s="665"/>
      <c r="D51" s="196" t="s">
        <v>279</v>
      </c>
      <c r="E51" s="607"/>
      <c r="F51" s="607"/>
      <c r="G51" s="628"/>
      <c r="H51" s="42"/>
      <c r="K51" s="7"/>
    </row>
    <row r="52" spans="1:11" ht="38.25" hidden="1" customHeight="1">
      <c r="A52" s="831" t="s">
        <v>341</v>
      </c>
      <c r="B52" s="838"/>
      <c r="C52" s="427">
        <v>2273</v>
      </c>
      <c r="D52" s="198">
        <v>0</v>
      </c>
      <c r="E52" s="674" t="s">
        <v>71</v>
      </c>
      <c r="F52" s="424" t="s">
        <v>24</v>
      </c>
      <c r="G52" s="425" t="s">
        <v>40</v>
      </c>
      <c r="H52" s="42"/>
      <c r="K52" s="7"/>
    </row>
    <row r="53" spans="1:11" ht="34.5" hidden="1" customHeight="1">
      <c r="A53" s="832"/>
      <c r="B53" s="838"/>
      <c r="C53" s="427"/>
      <c r="D53" s="39" t="s">
        <v>280</v>
      </c>
      <c r="E53" s="607"/>
      <c r="F53" s="424"/>
      <c r="G53" s="425"/>
      <c r="H53" s="42"/>
      <c r="K53" s="7"/>
    </row>
    <row r="54" spans="1:11" ht="25.5" hidden="1" customHeight="1">
      <c r="A54" s="835" t="s">
        <v>266</v>
      </c>
      <c r="B54" s="838"/>
      <c r="C54" s="427">
        <v>2273</v>
      </c>
      <c r="D54" s="147">
        <v>0</v>
      </c>
      <c r="E54" s="606" t="s">
        <v>267</v>
      </c>
      <c r="F54" s="424" t="s">
        <v>24</v>
      </c>
      <c r="G54" s="425" t="s">
        <v>40</v>
      </c>
      <c r="H54" s="42"/>
      <c r="K54" s="7"/>
    </row>
    <row r="55" spans="1:11" ht="41.25" hidden="1" customHeight="1" thickBot="1">
      <c r="A55" s="836"/>
      <c r="B55" s="839"/>
      <c r="C55" s="432"/>
      <c r="D55" s="433" t="s">
        <v>269</v>
      </c>
      <c r="E55" s="723"/>
      <c r="F55" s="428"/>
      <c r="G55" s="429"/>
      <c r="H55" s="42"/>
      <c r="K55" s="7"/>
    </row>
    <row r="56" spans="1:11" ht="19.5" thickBot="1">
      <c r="A56" s="165" t="s">
        <v>8</v>
      </c>
      <c r="B56" s="166"/>
      <c r="C56" s="167"/>
      <c r="D56" s="185">
        <f>D30+D34+D36+D38+D40+D42+D44+D46+D48+D50+D52+D32</f>
        <v>11730700</v>
      </c>
      <c r="E56" s="167"/>
      <c r="F56" s="167"/>
      <c r="G56" s="168"/>
      <c r="H56" s="42"/>
      <c r="K56" s="7"/>
    </row>
    <row r="57" spans="1:11" ht="43.5" hidden="1" customHeight="1">
      <c r="A57" s="833" t="s">
        <v>358</v>
      </c>
      <c r="B57" s="184" t="s">
        <v>342</v>
      </c>
      <c r="C57" s="730">
        <v>2274</v>
      </c>
      <c r="D57" s="187">
        <f>1242300-1242300</f>
        <v>0</v>
      </c>
      <c r="E57" s="704" t="s">
        <v>354</v>
      </c>
      <c r="F57" s="732" t="s">
        <v>75</v>
      </c>
      <c r="G57" s="734" t="s">
        <v>445</v>
      </c>
    </row>
    <row r="58" spans="1:11" ht="58.5" hidden="1" customHeight="1">
      <c r="A58" s="816"/>
      <c r="B58" s="26"/>
      <c r="C58" s="731"/>
      <c r="D58" s="310" t="s">
        <v>446</v>
      </c>
      <c r="E58" s="614"/>
      <c r="F58" s="733"/>
      <c r="G58" s="735"/>
    </row>
    <row r="59" spans="1:11" ht="32.25" hidden="1" customHeight="1" thickBot="1">
      <c r="A59" s="188" t="s">
        <v>41</v>
      </c>
      <c r="B59" s="175"/>
      <c r="C59" s="176"/>
      <c r="D59" s="189">
        <f>D57</f>
        <v>0</v>
      </c>
      <c r="E59" s="176"/>
      <c r="F59" s="176"/>
      <c r="G59" s="177"/>
      <c r="H59" s="42"/>
    </row>
    <row r="60" spans="1:11" ht="28.5" customHeight="1">
      <c r="A60" s="833" t="s">
        <v>389</v>
      </c>
      <c r="B60" s="726" t="s">
        <v>343</v>
      </c>
      <c r="C60" s="724">
        <v>2275</v>
      </c>
      <c r="D60" s="61">
        <v>124900</v>
      </c>
      <c r="E60" s="671" t="s">
        <v>353</v>
      </c>
      <c r="F60" s="604" t="s">
        <v>19</v>
      </c>
      <c r="G60" s="728" t="s">
        <v>40</v>
      </c>
      <c r="H60" s="42"/>
    </row>
    <row r="61" spans="1:11" ht="54.75" customHeight="1" thickBot="1">
      <c r="A61" s="816"/>
      <c r="B61" s="727"/>
      <c r="C61" s="725"/>
      <c r="D61" s="34" t="s">
        <v>513</v>
      </c>
      <c r="E61" s="672"/>
      <c r="F61" s="605"/>
      <c r="G61" s="729"/>
      <c r="H61" s="42"/>
    </row>
    <row r="62" spans="1:11" ht="27" hidden="1" customHeight="1">
      <c r="A62" s="815" t="s">
        <v>352</v>
      </c>
      <c r="B62" s="726" t="s">
        <v>359</v>
      </c>
      <c r="C62" s="60"/>
      <c r="D62" s="233">
        <v>0</v>
      </c>
      <c r="E62" s="671" t="s">
        <v>353</v>
      </c>
      <c r="F62" s="604" t="s">
        <v>75</v>
      </c>
      <c r="G62" s="728" t="s">
        <v>429</v>
      </c>
      <c r="H62" s="42"/>
    </row>
    <row r="63" spans="1:11" ht="43.5" hidden="1" customHeight="1" thickBot="1">
      <c r="A63" s="834"/>
      <c r="B63" s="727"/>
      <c r="C63" s="62">
        <v>2275</v>
      </c>
      <c r="D63" s="34" t="s">
        <v>424</v>
      </c>
      <c r="E63" s="672"/>
      <c r="F63" s="605"/>
      <c r="G63" s="729"/>
      <c r="H63" s="42"/>
    </row>
    <row r="64" spans="1:11" ht="19.5" thickBot="1">
      <c r="A64" s="169" t="s">
        <v>63</v>
      </c>
      <c r="B64" s="166"/>
      <c r="C64" s="167"/>
      <c r="D64" s="185">
        <f>D60+D62</f>
        <v>124900</v>
      </c>
      <c r="E64" s="167"/>
      <c r="F64" s="167"/>
      <c r="G64" s="186"/>
      <c r="H64" s="42"/>
      <c r="J64" s="7"/>
    </row>
    <row r="65" spans="1:8" ht="51.75" hidden="1" customHeight="1">
      <c r="A65" s="649" t="s">
        <v>564</v>
      </c>
      <c r="B65" s="21" t="s">
        <v>18</v>
      </c>
      <c r="C65" s="673">
        <v>2210</v>
      </c>
      <c r="D65" s="48">
        <v>0</v>
      </c>
      <c r="E65" s="606" t="s">
        <v>484</v>
      </c>
      <c r="F65" s="702" t="s">
        <v>25</v>
      </c>
      <c r="G65" s="703" t="s">
        <v>40</v>
      </c>
    </row>
    <row r="66" spans="1:8" ht="42.75" hidden="1" customHeight="1">
      <c r="A66" s="718"/>
      <c r="B66" s="12"/>
      <c r="C66" s="585"/>
      <c r="D66" s="36" t="s">
        <v>171</v>
      </c>
      <c r="E66" s="607"/>
      <c r="F66" s="587"/>
      <c r="G66" s="663"/>
    </row>
    <row r="67" spans="1:8" ht="40.5" hidden="1" customHeight="1">
      <c r="A67" s="648" t="s">
        <v>85</v>
      </c>
      <c r="B67" s="11" t="s">
        <v>51</v>
      </c>
      <c r="C67" s="584">
        <v>2210</v>
      </c>
      <c r="D67" s="54">
        <v>0</v>
      </c>
      <c r="E67" s="606" t="s">
        <v>11</v>
      </c>
      <c r="F67" s="586" t="s">
        <v>24</v>
      </c>
      <c r="G67" s="662" t="s">
        <v>43</v>
      </c>
    </row>
    <row r="68" spans="1:8" ht="36.75" hidden="1" customHeight="1">
      <c r="A68" s="718"/>
      <c r="B68" s="12"/>
      <c r="C68" s="585"/>
      <c r="D68" s="10" t="s">
        <v>172</v>
      </c>
      <c r="E68" s="607"/>
      <c r="F68" s="587"/>
      <c r="G68" s="663"/>
    </row>
    <row r="69" spans="1:8" ht="24.75" hidden="1" customHeight="1">
      <c r="A69" s="323" t="s">
        <v>84</v>
      </c>
      <c r="B69" s="11" t="s">
        <v>51</v>
      </c>
      <c r="C69" s="300">
        <v>2210</v>
      </c>
      <c r="D69" s="54">
        <v>0</v>
      </c>
      <c r="E69" s="606" t="s">
        <v>11</v>
      </c>
      <c r="F69" s="586" t="s">
        <v>25</v>
      </c>
      <c r="G69" s="662" t="s">
        <v>43</v>
      </c>
    </row>
    <row r="70" spans="1:8" ht="30" hidden="1" customHeight="1">
      <c r="A70" s="323"/>
      <c r="B70" s="12"/>
      <c r="C70" s="300"/>
      <c r="D70" s="10" t="s">
        <v>173</v>
      </c>
      <c r="E70" s="607"/>
      <c r="F70" s="587"/>
      <c r="G70" s="663"/>
      <c r="H70" s="82"/>
    </row>
    <row r="71" spans="1:8" ht="30.75" hidden="1" customHeight="1">
      <c r="A71" s="648" t="s">
        <v>80</v>
      </c>
      <c r="B71" s="51" t="s">
        <v>160</v>
      </c>
      <c r="C71" s="271">
        <v>2210</v>
      </c>
      <c r="D71" s="72">
        <v>0</v>
      </c>
      <c r="E71" s="606" t="s">
        <v>11</v>
      </c>
      <c r="F71" s="586" t="s">
        <v>24</v>
      </c>
      <c r="G71" s="662" t="s">
        <v>40</v>
      </c>
    </row>
    <row r="72" spans="1:8" ht="37.5" hidden="1" customHeight="1">
      <c r="A72" s="718"/>
      <c r="B72" s="12"/>
      <c r="C72" s="272"/>
      <c r="D72" s="18" t="s">
        <v>82</v>
      </c>
      <c r="E72" s="607"/>
      <c r="F72" s="587"/>
      <c r="G72" s="663"/>
    </row>
    <row r="73" spans="1:8" ht="25.5" customHeight="1">
      <c r="A73" s="648" t="s">
        <v>563</v>
      </c>
      <c r="B73" s="56" t="s">
        <v>562</v>
      </c>
      <c r="C73" s="258">
        <v>2210</v>
      </c>
      <c r="D73" s="50">
        <v>169200</v>
      </c>
      <c r="E73" s="586" t="s">
        <v>659</v>
      </c>
      <c r="F73" s="273" t="s">
        <v>76</v>
      </c>
      <c r="G73" s="255" t="s">
        <v>40</v>
      </c>
      <c r="H73" s="82"/>
    </row>
    <row r="74" spans="1:8" ht="30.75" customHeight="1">
      <c r="A74" s="718"/>
      <c r="B74" s="257"/>
      <c r="C74" s="259"/>
      <c r="D74" s="49" t="s">
        <v>689</v>
      </c>
      <c r="E74" s="587"/>
      <c r="F74" s="274"/>
      <c r="G74" s="256"/>
      <c r="H74" s="82"/>
    </row>
    <row r="75" spans="1:8" ht="25.5" customHeight="1">
      <c r="A75" s="648" t="s">
        <v>548</v>
      </c>
      <c r="B75" s="56" t="s">
        <v>547</v>
      </c>
      <c r="C75" s="258">
        <v>2210</v>
      </c>
      <c r="D75" s="50">
        <v>168000</v>
      </c>
      <c r="E75" s="586" t="s">
        <v>659</v>
      </c>
      <c r="F75" s="273" t="s">
        <v>76</v>
      </c>
      <c r="G75" s="255" t="s">
        <v>40</v>
      </c>
      <c r="H75" s="82"/>
    </row>
    <row r="76" spans="1:8" ht="25.5" customHeight="1">
      <c r="A76" s="718"/>
      <c r="B76" s="257"/>
      <c r="C76" s="259"/>
      <c r="D76" s="49" t="s">
        <v>551</v>
      </c>
      <c r="E76" s="587"/>
      <c r="F76" s="274"/>
      <c r="G76" s="256"/>
      <c r="H76" s="82"/>
    </row>
    <row r="77" spans="1:8" ht="25.5" customHeight="1">
      <c r="A77" s="648" t="s">
        <v>550</v>
      </c>
      <c r="B77" s="56" t="s">
        <v>549</v>
      </c>
      <c r="C77" s="258">
        <v>2210</v>
      </c>
      <c r="D77" s="50">
        <v>102600</v>
      </c>
      <c r="E77" s="586" t="s">
        <v>659</v>
      </c>
      <c r="F77" s="273" t="s">
        <v>76</v>
      </c>
      <c r="G77" s="255" t="s">
        <v>40</v>
      </c>
      <c r="H77" s="82"/>
    </row>
    <row r="78" spans="1:8" ht="29.25" customHeight="1">
      <c r="A78" s="718"/>
      <c r="B78" s="257"/>
      <c r="C78" s="259"/>
      <c r="D78" s="49" t="s">
        <v>552</v>
      </c>
      <c r="E78" s="587"/>
      <c r="F78" s="274"/>
      <c r="G78" s="256"/>
      <c r="H78" s="82"/>
    </row>
    <row r="79" spans="1:8" ht="25.5" customHeight="1">
      <c r="A79" s="648" t="s">
        <v>543</v>
      </c>
      <c r="B79" s="56" t="s">
        <v>39</v>
      </c>
      <c r="C79" s="258">
        <v>2210</v>
      </c>
      <c r="D79" s="50">
        <v>350000</v>
      </c>
      <c r="E79" s="586" t="s">
        <v>659</v>
      </c>
      <c r="F79" s="273" t="s">
        <v>24</v>
      </c>
      <c r="G79" s="255" t="s">
        <v>40</v>
      </c>
      <c r="H79" s="82"/>
    </row>
    <row r="80" spans="1:8" ht="33.75" customHeight="1">
      <c r="A80" s="718"/>
      <c r="B80" s="257"/>
      <c r="C80" s="259"/>
      <c r="D80" s="49" t="s">
        <v>690</v>
      </c>
      <c r="E80" s="587"/>
      <c r="F80" s="274"/>
      <c r="G80" s="256"/>
    </row>
    <row r="81" spans="1:11" ht="37.5" customHeight="1">
      <c r="A81" s="648" t="s">
        <v>531</v>
      </c>
      <c r="B81" s="56" t="s">
        <v>107</v>
      </c>
      <c r="C81" s="258">
        <v>2210</v>
      </c>
      <c r="D81" s="72">
        <v>15000</v>
      </c>
      <c r="E81" s="586" t="s">
        <v>659</v>
      </c>
      <c r="F81" s="273" t="s">
        <v>24</v>
      </c>
      <c r="G81" s="255" t="s">
        <v>40</v>
      </c>
    </row>
    <row r="82" spans="1:11" ht="27" customHeight="1" thickBot="1">
      <c r="A82" s="718"/>
      <c r="B82" s="257"/>
      <c r="C82" s="259"/>
      <c r="D82" s="49" t="s">
        <v>532</v>
      </c>
      <c r="E82" s="587"/>
      <c r="F82" s="274"/>
      <c r="G82" s="256"/>
      <c r="H82" s="82"/>
    </row>
    <row r="83" spans="1:11" ht="58.5" customHeight="1">
      <c r="A83" s="612" t="s">
        <v>526</v>
      </c>
      <c r="B83" s="422" t="s">
        <v>39</v>
      </c>
      <c r="C83" s="141">
        <v>2210</v>
      </c>
      <c r="D83" s="132">
        <v>573400</v>
      </c>
      <c r="E83" s="704" t="s">
        <v>353</v>
      </c>
      <c r="F83" s="423" t="s">
        <v>75</v>
      </c>
      <c r="G83" s="420" t="s">
        <v>40</v>
      </c>
    </row>
    <row r="84" spans="1:11" ht="51" customHeight="1" thickBot="1">
      <c r="A84" s="670"/>
      <c r="B84" s="448"/>
      <c r="C84" s="242"/>
      <c r="D84" s="99" t="s">
        <v>525</v>
      </c>
      <c r="E84" s="614"/>
      <c r="F84" s="421"/>
      <c r="G84" s="329"/>
      <c r="H84" s="112"/>
    </row>
    <row r="85" spans="1:11" ht="56.25" customHeight="1">
      <c r="A85" s="612" t="s">
        <v>529</v>
      </c>
      <c r="B85" s="81" t="s">
        <v>431</v>
      </c>
      <c r="C85" s="243">
        <v>2210</v>
      </c>
      <c r="D85" s="234">
        <v>18500</v>
      </c>
      <c r="E85" s="704" t="s">
        <v>353</v>
      </c>
      <c r="F85" s="444" t="s">
        <v>76</v>
      </c>
      <c r="G85" s="447" t="s">
        <v>40</v>
      </c>
      <c r="H85" s="112"/>
      <c r="K85" s="7"/>
    </row>
    <row r="86" spans="1:11" ht="42" customHeight="1">
      <c r="A86" s="670"/>
      <c r="B86" s="448"/>
      <c r="C86" s="242"/>
      <c r="D86" s="99" t="s">
        <v>522</v>
      </c>
      <c r="E86" s="614"/>
      <c r="F86" s="445"/>
      <c r="G86" s="446"/>
      <c r="H86" s="112"/>
    </row>
    <row r="87" spans="1:11" ht="44.25" hidden="1" customHeight="1">
      <c r="A87" s="323"/>
      <c r="B87" s="81" t="s">
        <v>164</v>
      </c>
      <c r="C87" s="35">
        <v>2210</v>
      </c>
      <c r="D87" s="133">
        <v>0</v>
      </c>
      <c r="E87" s="671" t="s">
        <v>353</v>
      </c>
      <c r="F87" s="281" t="s">
        <v>76</v>
      </c>
      <c r="G87" s="474" t="s">
        <v>40</v>
      </c>
      <c r="H87" s="112"/>
    </row>
    <row r="88" spans="1:11" ht="31.5" hidden="1" customHeight="1">
      <c r="A88" s="325"/>
      <c r="B88" s="20"/>
      <c r="C88" s="19"/>
      <c r="D88" s="99" t="s">
        <v>381</v>
      </c>
      <c r="E88" s="672"/>
      <c r="F88" s="281"/>
      <c r="G88" s="326" t="s">
        <v>236</v>
      </c>
      <c r="H88" s="112"/>
    </row>
    <row r="89" spans="1:11" ht="27" customHeight="1">
      <c r="A89" s="648" t="s">
        <v>569</v>
      </c>
      <c r="B89" s="11" t="s">
        <v>567</v>
      </c>
      <c r="C89" s="584">
        <v>2210</v>
      </c>
      <c r="D89" s="72">
        <v>5900</v>
      </c>
      <c r="E89" s="632" t="s">
        <v>108</v>
      </c>
      <c r="F89" s="586" t="s">
        <v>25</v>
      </c>
      <c r="G89" s="662" t="s">
        <v>43</v>
      </c>
    </row>
    <row r="90" spans="1:11" ht="66.75" customHeight="1">
      <c r="A90" s="718"/>
      <c r="B90" s="12"/>
      <c r="C90" s="585"/>
      <c r="D90" s="144" t="s">
        <v>568</v>
      </c>
      <c r="E90" s="607"/>
      <c r="F90" s="587"/>
      <c r="G90" s="663"/>
    </row>
    <row r="91" spans="1:11" ht="45" hidden="1" customHeight="1">
      <c r="A91" s="327" t="s">
        <v>130</v>
      </c>
      <c r="B91" s="96" t="s">
        <v>129</v>
      </c>
      <c r="C91" s="309">
        <v>2210</v>
      </c>
      <c r="D91" s="97">
        <v>0</v>
      </c>
      <c r="E91" s="602" t="s">
        <v>108</v>
      </c>
      <c r="F91" s="602" t="s">
        <v>69</v>
      </c>
      <c r="G91" s="305" t="s">
        <v>40</v>
      </c>
    </row>
    <row r="92" spans="1:11" ht="45" hidden="1" customHeight="1">
      <c r="A92" s="328"/>
      <c r="B92" s="98"/>
      <c r="C92" s="261"/>
      <c r="D92" s="99" t="s">
        <v>136</v>
      </c>
      <c r="E92" s="603"/>
      <c r="F92" s="603"/>
      <c r="G92" s="329"/>
    </row>
    <row r="93" spans="1:11" ht="48.75" customHeight="1">
      <c r="A93" s="648" t="s">
        <v>572</v>
      </c>
      <c r="B93" s="52" t="s">
        <v>570</v>
      </c>
      <c r="C93" s="632">
        <v>2210</v>
      </c>
      <c r="D93" s="72">
        <v>157200</v>
      </c>
      <c r="E93" s="586" t="s">
        <v>701</v>
      </c>
      <c r="F93" s="586" t="s">
        <v>25</v>
      </c>
      <c r="G93" s="627" t="s">
        <v>40</v>
      </c>
    </row>
    <row r="94" spans="1:11" ht="93" customHeight="1">
      <c r="A94" s="718"/>
      <c r="B94" s="53"/>
      <c r="C94" s="607"/>
      <c r="D94" s="144" t="s">
        <v>571</v>
      </c>
      <c r="E94" s="587"/>
      <c r="F94" s="587"/>
      <c r="G94" s="628"/>
      <c r="H94" s="82"/>
    </row>
    <row r="95" spans="1:11" ht="37.5" hidden="1" customHeight="1">
      <c r="A95" s="331" t="s">
        <v>198</v>
      </c>
      <c r="B95" s="55" t="s">
        <v>197</v>
      </c>
      <c r="C95" s="262"/>
      <c r="D95" s="313">
        <v>0</v>
      </c>
      <c r="E95" s="586" t="s">
        <v>108</v>
      </c>
      <c r="F95" s="281" t="s">
        <v>69</v>
      </c>
      <c r="G95" s="627" t="s">
        <v>40</v>
      </c>
      <c r="H95" s="82"/>
    </row>
    <row r="96" spans="1:11" ht="37.5" hidden="1" customHeight="1">
      <c r="A96" s="331"/>
      <c r="B96" s="100"/>
      <c r="C96" s="262"/>
      <c r="D96" s="99" t="s">
        <v>175</v>
      </c>
      <c r="E96" s="587"/>
      <c r="F96" s="281"/>
      <c r="G96" s="628"/>
      <c r="H96" s="82"/>
    </row>
    <row r="97" spans="1:8" ht="26.25" hidden="1" customHeight="1">
      <c r="A97" s="736" t="s">
        <v>132</v>
      </c>
      <c r="B97" s="55" t="s">
        <v>53</v>
      </c>
      <c r="C97" s="586">
        <v>2210</v>
      </c>
      <c r="D97" s="97">
        <f>97839-22093.39-9829.5-45000-7350.89-906-12659.22</f>
        <v>0</v>
      </c>
      <c r="E97" s="586" t="s">
        <v>108</v>
      </c>
      <c r="F97" s="273" t="s">
        <v>149</v>
      </c>
      <c r="G97" s="255" t="s">
        <v>40</v>
      </c>
    </row>
    <row r="98" spans="1:8" ht="37.5" hidden="1" customHeight="1">
      <c r="A98" s="737"/>
      <c r="B98" s="308"/>
      <c r="C98" s="587"/>
      <c r="D98" s="99" t="s">
        <v>176</v>
      </c>
      <c r="E98" s="587"/>
      <c r="F98" s="1"/>
      <c r="G98" s="326"/>
      <c r="H98" s="82"/>
    </row>
    <row r="99" spans="1:8" ht="28.5" hidden="1" customHeight="1">
      <c r="A99" s="736" t="s">
        <v>379</v>
      </c>
      <c r="B99" s="55" t="s">
        <v>174</v>
      </c>
      <c r="C99" s="586">
        <v>2210</v>
      </c>
      <c r="D99" s="97">
        <v>0</v>
      </c>
      <c r="E99" s="586" t="s">
        <v>108</v>
      </c>
      <c r="F99" s="273" t="s">
        <v>149</v>
      </c>
      <c r="G99" s="255" t="s">
        <v>40</v>
      </c>
      <c r="H99" s="82"/>
    </row>
    <row r="100" spans="1:8" ht="37.5" hidden="1" customHeight="1">
      <c r="A100" s="737"/>
      <c r="B100" s="308"/>
      <c r="C100" s="587"/>
      <c r="D100" s="99" t="s">
        <v>380</v>
      </c>
      <c r="E100" s="587"/>
      <c r="F100" s="1"/>
      <c r="G100" s="326"/>
      <c r="H100" s="82"/>
    </row>
    <row r="101" spans="1:8" ht="37.5" hidden="1" customHeight="1">
      <c r="A101" s="736" t="s">
        <v>159</v>
      </c>
      <c r="B101" s="55" t="s">
        <v>134</v>
      </c>
      <c r="C101" s="586">
        <v>2210</v>
      </c>
      <c r="D101" s="97">
        <v>0</v>
      </c>
      <c r="E101" s="586" t="s">
        <v>108</v>
      </c>
      <c r="F101" s="273" t="s">
        <v>149</v>
      </c>
      <c r="G101" s="255" t="s">
        <v>40</v>
      </c>
      <c r="H101" s="82"/>
    </row>
    <row r="102" spans="1:8" ht="37.5" hidden="1" customHeight="1">
      <c r="A102" s="737"/>
      <c r="B102" s="308"/>
      <c r="C102" s="587"/>
      <c r="D102" s="99" t="s">
        <v>158</v>
      </c>
      <c r="E102" s="587"/>
      <c r="F102" s="1"/>
      <c r="G102" s="326"/>
      <c r="H102" s="82"/>
    </row>
    <row r="103" spans="1:8" ht="37.5" hidden="1" customHeight="1">
      <c r="A103" s="332" t="s">
        <v>152</v>
      </c>
      <c r="B103" s="111" t="s">
        <v>153</v>
      </c>
      <c r="C103" s="273">
        <v>2210</v>
      </c>
      <c r="D103" s="97">
        <v>0</v>
      </c>
      <c r="E103" s="586" t="s">
        <v>108</v>
      </c>
      <c r="F103" s="273" t="s">
        <v>149</v>
      </c>
      <c r="G103" s="255" t="s">
        <v>40</v>
      </c>
      <c r="H103" s="82"/>
    </row>
    <row r="104" spans="1:8" ht="25.5" hidden="1" customHeight="1">
      <c r="A104" s="333"/>
      <c r="B104" s="308"/>
      <c r="C104" s="274"/>
      <c r="D104" s="99" t="s">
        <v>154</v>
      </c>
      <c r="E104" s="587"/>
      <c r="F104" s="1"/>
      <c r="G104" s="326"/>
      <c r="H104" s="82"/>
    </row>
    <row r="105" spans="1:8" ht="37.5" hidden="1" customHeight="1">
      <c r="A105" s="327" t="s">
        <v>131</v>
      </c>
      <c r="B105" s="96" t="s">
        <v>127</v>
      </c>
      <c r="C105" s="309">
        <v>2210</v>
      </c>
      <c r="D105" s="110">
        <v>0</v>
      </c>
      <c r="E105" s="738" t="s">
        <v>108</v>
      </c>
      <c r="F105" s="738" t="s">
        <v>69</v>
      </c>
      <c r="G105" s="334" t="s">
        <v>40</v>
      </c>
    </row>
    <row r="106" spans="1:8" ht="37.5" hidden="1" customHeight="1">
      <c r="A106" s="335"/>
      <c r="B106" s="287"/>
      <c r="C106" s="261"/>
      <c r="D106" s="99" t="s">
        <v>128</v>
      </c>
      <c r="E106" s="603"/>
      <c r="F106" s="603"/>
      <c r="G106" s="329"/>
      <c r="H106" s="82"/>
    </row>
    <row r="107" spans="1:8" ht="37.5" hidden="1" customHeight="1">
      <c r="A107" s="736" t="s">
        <v>135</v>
      </c>
      <c r="B107" s="55" t="s">
        <v>134</v>
      </c>
      <c r="C107" s="586">
        <v>2210</v>
      </c>
      <c r="D107" s="97">
        <v>0</v>
      </c>
      <c r="E107" s="586" t="s">
        <v>108</v>
      </c>
      <c r="F107" s="273" t="s">
        <v>69</v>
      </c>
      <c r="G107" s="255" t="s">
        <v>40</v>
      </c>
      <c r="H107" s="82"/>
    </row>
    <row r="108" spans="1:8" ht="37.5" hidden="1" customHeight="1">
      <c r="A108" s="737"/>
      <c r="B108" s="308"/>
      <c r="C108" s="587"/>
      <c r="D108" s="116" t="s">
        <v>133</v>
      </c>
      <c r="E108" s="587"/>
      <c r="F108" s="1"/>
      <c r="G108" s="326"/>
      <c r="H108" s="82"/>
    </row>
    <row r="109" spans="1:8" ht="27.75" hidden="1" customHeight="1">
      <c r="A109" s="648" t="s">
        <v>533</v>
      </c>
      <c r="B109" s="56" t="s">
        <v>54</v>
      </c>
      <c r="C109" s="273">
        <v>2210</v>
      </c>
      <c r="D109" s="72">
        <v>0</v>
      </c>
      <c r="E109" s="586" t="s">
        <v>71</v>
      </c>
      <c r="F109" s="273" t="s">
        <v>24</v>
      </c>
      <c r="G109" s="662" t="s">
        <v>40</v>
      </c>
    </row>
    <row r="110" spans="1:8" ht="37.5" hidden="1" customHeight="1">
      <c r="A110" s="718"/>
      <c r="B110" s="28"/>
      <c r="C110" s="57"/>
      <c r="D110" s="144" t="s">
        <v>177</v>
      </c>
      <c r="E110" s="587"/>
      <c r="F110" s="1"/>
      <c r="G110" s="663"/>
    </row>
    <row r="111" spans="1:8" ht="37.5" hidden="1" customHeight="1">
      <c r="A111" s="648" t="s">
        <v>432</v>
      </c>
      <c r="B111" s="58" t="s">
        <v>55</v>
      </c>
      <c r="C111" s="586">
        <v>2210</v>
      </c>
      <c r="D111" s="146">
        <v>0</v>
      </c>
      <c r="E111" s="586" t="s">
        <v>430</v>
      </c>
      <c r="F111" s="586" t="s">
        <v>165</v>
      </c>
      <c r="G111" s="255" t="s">
        <v>40</v>
      </c>
    </row>
    <row r="112" spans="1:8" ht="37.5" hidden="1" customHeight="1">
      <c r="A112" s="739"/>
      <c r="B112" s="308"/>
      <c r="C112" s="587"/>
      <c r="D112" s="136" t="s">
        <v>442</v>
      </c>
      <c r="E112" s="587"/>
      <c r="F112" s="587"/>
      <c r="G112" s="292"/>
    </row>
    <row r="113" spans="1:7" ht="37.5" hidden="1" customHeight="1">
      <c r="A113" s="336" t="s">
        <v>56</v>
      </c>
      <c r="B113" s="59" t="s">
        <v>57</v>
      </c>
      <c r="C113" s="281">
        <v>2210</v>
      </c>
      <c r="D113" s="72">
        <f>73600-73600</f>
        <v>0</v>
      </c>
      <c r="E113" s="586" t="s">
        <v>430</v>
      </c>
      <c r="F113" s="281" t="s">
        <v>24</v>
      </c>
      <c r="G113" s="255" t="s">
        <v>40</v>
      </c>
    </row>
    <row r="114" spans="1:7" ht="37.5" hidden="1" customHeight="1">
      <c r="A114" s="325"/>
      <c r="B114" s="20"/>
      <c r="C114" s="281"/>
      <c r="D114" s="99" t="s">
        <v>58</v>
      </c>
      <c r="E114" s="587"/>
      <c r="F114" s="281"/>
      <c r="G114" s="292"/>
    </row>
    <row r="115" spans="1:7" ht="54.75" customHeight="1">
      <c r="A115" s="736" t="s">
        <v>695</v>
      </c>
      <c r="B115" s="59" t="s">
        <v>528</v>
      </c>
      <c r="C115" s="138">
        <v>2210</v>
      </c>
      <c r="D115" s="234">
        <v>296400</v>
      </c>
      <c r="E115" s="586" t="s">
        <v>685</v>
      </c>
      <c r="F115" s="273" t="s">
        <v>19</v>
      </c>
      <c r="G115" s="255" t="s">
        <v>40</v>
      </c>
    </row>
    <row r="116" spans="1:7" ht="45" customHeight="1" thickBot="1">
      <c r="A116" s="740"/>
      <c r="B116" s="78"/>
      <c r="C116" s="139"/>
      <c r="D116" s="99" t="s">
        <v>530</v>
      </c>
      <c r="E116" s="587"/>
      <c r="F116" s="274"/>
      <c r="G116" s="291"/>
    </row>
    <row r="117" spans="1:7" ht="37.5" hidden="1" customHeight="1">
      <c r="A117" s="332" t="s">
        <v>94</v>
      </c>
      <c r="B117" s="59" t="s">
        <v>93</v>
      </c>
      <c r="C117" s="138">
        <v>2210</v>
      </c>
      <c r="D117" s="233">
        <v>0</v>
      </c>
      <c r="E117" s="586" t="s">
        <v>71</v>
      </c>
      <c r="F117" s="273" t="s">
        <v>75</v>
      </c>
      <c r="G117" s="255" t="s">
        <v>40</v>
      </c>
    </row>
    <row r="118" spans="1:7" ht="37.5" hidden="1" customHeight="1">
      <c r="A118" s="337"/>
      <c r="B118" s="78"/>
      <c r="C118" s="139"/>
      <c r="D118" s="99" t="s">
        <v>178</v>
      </c>
      <c r="E118" s="587"/>
      <c r="F118" s="274"/>
      <c r="G118" s="338"/>
    </row>
    <row r="119" spans="1:7" ht="39" hidden="1" customHeight="1">
      <c r="A119" s="707" t="s">
        <v>349</v>
      </c>
      <c r="B119" s="705" t="s">
        <v>268</v>
      </c>
      <c r="C119" s="623">
        <v>2210</v>
      </c>
      <c r="D119" s="234">
        <v>0</v>
      </c>
      <c r="E119" s="602" t="s">
        <v>108</v>
      </c>
      <c r="F119" s="602" t="s">
        <v>75</v>
      </c>
      <c r="G119" s="698" t="s">
        <v>40</v>
      </c>
    </row>
    <row r="120" spans="1:7" ht="28.5" hidden="1" customHeight="1">
      <c r="A120" s="708"/>
      <c r="B120" s="706"/>
      <c r="C120" s="624"/>
      <c r="D120" s="235" t="s">
        <v>350</v>
      </c>
      <c r="E120" s="603"/>
      <c r="F120" s="603"/>
      <c r="G120" s="699"/>
    </row>
    <row r="121" spans="1:7" ht="24.75" hidden="1" customHeight="1">
      <c r="A121" s="612" t="s">
        <v>59</v>
      </c>
      <c r="B121" s="73" t="s">
        <v>60</v>
      </c>
      <c r="C121" s="236">
        <v>2210</v>
      </c>
      <c r="D121" s="72">
        <v>0</v>
      </c>
      <c r="E121" s="602" t="s">
        <v>71</v>
      </c>
      <c r="F121" s="602" t="s">
        <v>24</v>
      </c>
      <c r="G121" s="698" t="s">
        <v>61</v>
      </c>
    </row>
    <row r="122" spans="1:7" ht="37.5" hidden="1" customHeight="1">
      <c r="A122" s="670"/>
      <c r="B122" s="237"/>
      <c r="C122" s="238"/>
      <c r="D122" s="144" t="s">
        <v>179</v>
      </c>
      <c r="E122" s="603"/>
      <c r="F122" s="603"/>
      <c r="G122" s="699"/>
    </row>
    <row r="123" spans="1:7" ht="37.5" hidden="1" customHeight="1">
      <c r="A123" s="612" t="s">
        <v>81</v>
      </c>
      <c r="B123" s="73" t="s">
        <v>62</v>
      </c>
      <c r="C123" s="623">
        <v>2210</v>
      </c>
      <c r="D123" s="72">
        <v>0</v>
      </c>
      <c r="E123" s="602" t="s">
        <v>181</v>
      </c>
      <c r="F123" s="602" t="s">
        <v>24</v>
      </c>
      <c r="G123" s="698" t="s">
        <v>43</v>
      </c>
    </row>
    <row r="124" spans="1:7" ht="29.25" hidden="1" customHeight="1" thickBot="1">
      <c r="A124" s="670"/>
      <c r="B124" s="237"/>
      <c r="C124" s="624"/>
      <c r="D124" s="144" t="s">
        <v>180</v>
      </c>
      <c r="E124" s="603"/>
      <c r="F124" s="603"/>
      <c r="G124" s="699"/>
    </row>
    <row r="125" spans="1:7" ht="29.25" customHeight="1">
      <c r="A125" s="612" t="s">
        <v>408</v>
      </c>
      <c r="B125" s="239" t="s">
        <v>540</v>
      </c>
      <c r="C125" s="236">
        <v>2210</v>
      </c>
      <c r="D125" s="132">
        <v>79000</v>
      </c>
      <c r="E125" s="704" t="s">
        <v>697</v>
      </c>
      <c r="F125" s="602" t="s">
        <v>68</v>
      </c>
      <c r="G125" s="698" t="s">
        <v>43</v>
      </c>
    </row>
    <row r="126" spans="1:7" ht="63" customHeight="1" thickBot="1">
      <c r="A126" s="670"/>
      <c r="B126" s="240"/>
      <c r="C126" s="238"/>
      <c r="D126" s="99" t="s">
        <v>527</v>
      </c>
      <c r="E126" s="614"/>
      <c r="F126" s="603"/>
      <c r="G126" s="699"/>
    </row>
    <row r="127" spans="1:7" ht="63" customHeight="1">
      <c r="A127" s="612" t="s">
        <v>538</v>
      </c>
      <c r="B127" s="239" t="s">
        <v>540</v>
      </c>
      <c r="C127" s="546">
        <v>2210</v>
      </c>
      <c r="D127" s="132">
        <v>152000</v>
      </c>
      <c r="E127" s="704" t="s">
        <v>353</v>
      </c>
      <c r="F127" s="602" t="s">
        <v>68</v>
      </c>
      <c r="G127" s="698" t="s">
        <v>43</v>
      </c>
    </row>
    <row r="128" spans="1:7" ht="42.75" customHeight="1" thickBot="1">
      <c r="A128" s="670"/>
      <c r="B128" s="240"/>
      <c r="C128" s="561"/>
      <c r="D128" s="99" t="s">
        <v>539</v>
      </c>
      <c r="E128" s="614"/>
      <c r="F128" s="603"/>
      <c r="G128" s="699"/>
    </row>
    <row r="129" spans="1:7" ht="29.25" customHeight="1">
      <c r="A129" s="411" t="s">
        <v>541</v>
      </c>
      <c r="B129" s="239" t="s">
        <v>54</v>
      </c>
      <c r="C129" s="141">
        <v>2210</v>
      </c>
      <c r="D129" s="132">
        <v>1417500</v>
      </c>
      <c r="E129" s="704" t="s">
        <v>697</v>
      </c>
      <c r="F129" s="602" t="s">
        <v>25</v>
      </c>
      <c r="G129" s="662" t="s">
        <v>43</v>
      </c>
    </row>
    <row r="130" spans="1:7" ht="52.5" customHeight="1" thickBot="1">
      <c r="A130" s="411"/>
      <c r="B130" s="412"/>
      <c r="C130" s="562"/>
      <c r="D130" s="99" t="s">
        <v>542</v>
      </c>
      <c r="E130" s="614"/>
      <c r="F130" s="603"/>
      <c r="G130" s="663"/>
    </row>
    <row r="131" spans="1:7" ht="63" hidden="1" customHeight="1">
      <c r="A131" s="617" t="s">
        <v>377</v>
      </c>
      <c r="B131" s="696" t="s">
        <v>378</v>
      </c>
      <c r="C131" s="623">
        <v>2210</v>
      </c>
      <c r="D131" s="132">
        <v>0</v>
      </c>
      <c r="E131" s="602" t="s">
        <v>108</v>
      </c>
      <c r="F131" s="602" t="s">
        <v>76</v>
      </c>
      <c r="G131" s="741" t="s">
        <v>457</v>
      </c>
    </row>
    <row r="132" spans="1:7" ht="63" hidden="1" customHeight="1" thickBot="1">
      <c r="A132" s="618"/>
      <c r="B132" s="697"/>
      <c r="C132" s="624"/>
      <c r="D132" s="113" t="s">
        <v>376</v>
      </c>
      <c r="E132" s="603"/>
      <c r="F132" s="603"/>
      <c r="G132" s="742"/>
    </row>
    <row r="133" spans="1:7" ht="26.25" customHeight="1">
      <c r="A133" s="617" t="s">
        <v>696</v>
      </c>
      <c r="B133" s="696" t="s">
        <v>519</v>
      </c>
      <c r="C133" s="623">
        <v>2210</v>
      </c>
      <c r="D133" s="132">
        <v>48000</v>
      </c>
      <c r="E133" s="704" t="s">
        <v>697</v>
      </c>
      <c r="F133" s="602" t="s">
        <v>68</v>
      </c>
      <c r="G133" s="741" t="s">
        <v>521</v>
      </c>
    </row>
    <row r="134" spans="1:7" ht="63" customHeight="1" thickBot="1">
      <c r="A134" s="618"/>
      <c r="B134" s="697"/>
      <c r="C134" s="624"/>
      <c r="D134" s="113" t="s">
        <v>441</v>
      </c>
      <c r="E134" s="614"/>
      <c r="F134" s="603"/>
      <c r="G134" s="742"/>
    </row>
    <row r="135" spans="1:7" ht="44.25" hidden="1" customHeight="1">
      <c r="A135" s="339" t="s">
        <v>386</v>
      </c>
      <c r="B135" s="239" t="s">
        <v>360</v>
      </c>
      <c r="C135" s="546">
        <v>2210</v>
      </c>
      <c r="D135" s="132">
        <v>0</v>
      </c>
      <c r="E135" s="704" t="s">
        <v>353</v>
      </c>
      <c r="F135" s="602" t="s">
        <v>25</v>
      </c>
      <c r="G135" s="698" t="s">
        <v>520</v>
      </c>
    </row>
    <row r="136" spans="1:7" ht="54.75" hidden="1" customHeight="1" thickBot="1">
      <c r="A136" s="340"/>
      <c r="B136" s="237"/>
      <c r="C136" s="561"/>
      <c r="D136" s="99" t="s">
        <v>440</v>
      </c>
      <c r="E136" s="614"/>
      <c r="F136" s="603"/>
      <c r="G136" s="699"/>
    </row>
    <row r="137" spans="1:7" ht="29.25" customHeight="1">
      <c r="A137" s="840" t="s">
        <v>553</v>
      </c>
      <c r="B137" s="239" t="s">
        <v>554</v>
      </c>
      <c r="C137" s="546">
        <v>2210</v>
      </c>
      <c r="D137" s="132">
        <v>1411600</v>
      </c>
      <c r="E137" s="704" t="s">
        <v>697</v>
      </c>
      <c r="F137" s="602" t="s">
        <v>25</v>
      </c>
      <c r="G137" s="698" t="s">
        <v>43</v>
      </c>
    </row>
    <row r="138" spans="1:7" ht="104.25" customHeight="1" thickBot="1">
      <c r="A138" s="841"/>
      <c r="B138" s="237"/>
      <c r="C138" s="561"/>
      <c r="D138" s="99" t="s">
        <v>555</v>
      </c>
      <c r="E138" s="614"/>
      <c r="F138" s="603"/>
      <c r="G138" s="699"/>
    </row>
    <row r="139" spans="1:7" ht="49.5" customHeight="1">
      <c r="A139" s="341" t="s">
        <v>557</v>
      </c>
      <c r="B139" s="239" t="s">
        <v>556</v>
      </c>
      <c r="C139" s="546">
        <v>2210</v>
      </c>
      <c r="D139" s="132">
        <v>91900</v>
      </c>
      <c r="E139" s="704" t="s">
        <v>697</v>
      </c>
      <c r="F139" s="602" t="s">
        <v>76</v>
      </c>
      <c r="G139" s="698" t="s">
        <v>242</v>
      </c>
    </row>
    <row r="140" spans="1:7" ht="49.5" customHeight="1" thickBot="1">
      <c r="A140" s="340"/>
      <c r="B140" s="241"/>
      <c r="C140" s="238"/>
      <c r="D140" s="99" t="s">
        <v>558</v>
      </c>
      <c r="E140" s="614"/>
      <c r="F140" s="603"/>
      <c r="G140" s="699"/>
    </row>
    <row r="141" spans="1:7" ht="49.5" hidden="1" customHeight="1">
      <c r="A141" s="341" t="s">
        <v>478</v>
      </c>
      <c r="B141" s="239" t="s">
        <v>223</v>
      </c>
      <c r="C141" s="236">
        <v>2210</v>
      </c>
      <c r="D141" s="132">
        <v>0</v>
      </c>
      <c r="E141" s="704" t="s">
        <v>353</v>
      </c>
      <c r="F141" s="602" t="s">
        <v>183</v>
      </c>
      <c r="G141" s="698" t="s">
        <v>243</v>
      </c>
    </row>
    <row r="142" spans="1:7" ht="49.5" hidden="1" customHeight="1">
      <c r="A142" s="340"/>
      <c r="B142" s="241"/>
      <c r="C142" s="242"/>
      <c r="D142" s="99" t="s">
        <v>231</v>
      </c>
      <c r="E142" s="614"/>
      <c r="F142" s="603"/>
      <c r="G142" s="699"/>
    </row>
    <row r="143" spans="1:7" ht="49.5" customHeight="1">
      <c r="A143" s="341" t="s">
        <v>559</v>
      </c>
      <c r="B143" s="239" t="s">
        <v>560</v>
      </c>
      <c r="C143" s="236">
        <v>2210</v>
      </c>
      <c r="D143" s="132">
        <v>52700</v>
      </c>
      <c r="E143" s="704" t="s">
        <v>697</v>
      </c>
      <c r="F143" s="602" t="s">
        <v>24</v>
      </c>
      <c r="G143" s="698" t="s">
        <v>242</v>
      </c>
    </row>
    <row r="144" spans="1:7" ht="49.5" customHeight="1">
      <c r="A144" s="340"/>
      <c r="B144" s="241"/>
      <c r="C144" s="242"/>
      <c r="D144" s="99" t="s">
        <v>561</v>
      </c>
      <c r="E144" s="614"/>
      <c r="F144" s="603"/>
      <c r="G144" s="699"/>
    </row>
    <row r="145" spans="1:9" ht="49.5" hidden="1" customHeight="1">
      <c r="A145" s="341" t="s">
        <v>221</v>
      </c>
      <c r="B145" s="239" t="s">
        <v>222</v>
      </c>
      <c r="C145" s="236">
        <v>2210</v>
      </c>
      <c r="D145" s="135">
        <f>50000-500-2490-47010</f>
        <v>0</v>
      </c>
      <c r="E145" s="743" t="s">
        <v>124</v>
      </c>
      <c r="F145" s="602" t="s">
        <v>183</v>
      </c>
      <c r="G145" s="342" t="s">
        <v>236</v>
      </c>
    </row>
    <row r="146" spans="1:9" ht="16.5" hidden="1" customHeight="1">
      <c r="A146" s="340"/>
      <c r="B146" s="241"/>
      <c r="C146" s="242"/>
      <c r="D146" s="99" t="s">
        <v>237</v>
      </c>
      <c r="E146" s="743"/>
      <c r="F146" s="603"/>
      <c r="G146" s="343"/>
    </row>
    <row r="147" spans="1:9" ht="49.5" hidden="1" customHeight="1">
      <c r="A147" s="344" t="s">
        <v>238</v>
      </c>
      <c r="B147" s="279" t="s">
        <v>163</v>
      </c>
      <c r="C147" s="243">
        <v>2210</v>
      </c>
      <c r="D147" s="132">
        <v>0</v>
      </c>
      <c r="E147" s="743" t="s">
        <v>124</v>
      </c>
      <c r="F147" s="309" t="s">
        <v>229</v>
      </c>
      <c r="G147" s="698" t="s">
        <v>242</v>
      </c>
    </row>
    <row r="148" spans="1:9" ht="49.5" hidden="1" customHeight="1">
      <c r="A148" s="344"/>
      <c r="B148" s="244"/>
      <c r="C148" s="243"/>
      <c r="D148" s="99" t="s">
        <v>228</v>
      </c>
      <c r="E148" s="743"/>
      <c r="F148" s="309"/>
      <c r="G148" s="699"/>
    </row>
    <row r="149" spans="1:9" ht="49.5" hidden="1" customHeight="1">
      <c r="A149" s="341" t="s">
        <v>240</v>
      </c>
      <c r="B149" s="306" t="s">
        <v>241</v>
      </c>
      <c r="C149" s="236">
        <v>2210</v>
      </c>
      <c r="D149" s="132">
        <v>0</v>
      </c>
      <c r="E149" s="743" t="s">
        <v>181</v>
      </c>
      <c r="F149" s="260" t="s">
        <v>229</v>
      </c>
      <c r="G149" s="698" t="s">
        <v>242</v>
      </c>
    </row>
    <row r="150" spans="1:9" ht="49.5" hidden="1" customHeight="1">
      <c r="A150" s="340"/>
      <c r="B150" s="241"/>
      <c r="C150" s="238"/>
      <c r="D150" s="99" t="s">
        <v>228</v>
      </c>
      <c r="E150" s="743"/>
      <c r="F150" s="261"/>
      <c r="G150" s="699"/>
    </row>
    <row r="151" spans="1:9" ht="49.5" hidden="1" customHeight="1">
      <c r="A151" s="345"/>
      <c r="B151" s="245"/>
      <c r="C151" s="246"/>
      <c r="D151" s="135">
        <v>0</v>
      </c>
      <c r="E151" s="743" t="s">
        <v>124</v>
      </c>
      <c r="F151" s="247" t="s">
        <v>183</v>
      </c>
      <c r="G151" s="744" t="s">
        <v>214</v>
      </c>
    </row>
    <row r="152" spans="1:9" ht="49.5" hidden="1" customHeight="1">
      <c r="A152" s="346"/>
      <c r="B152" s="248"/>
      <c r="C152" s="249"/>
      <c r="D152" s="99" t="s">
        <v>215</v>
      </c>
      <c r="E152" s="743"/>
      <c r="F152" s="250"/>
      <c r="G152" s="745"/>
    </row>
    <row r="153" spans="1:9" ht="33" customHeight="1">
      <c r="A153" s="811" t="s">
        <v>517</v>
      </c>
      <c r="B153" s="696" t="s">
        <v>463</v>
      </c>
      <c r="C153" s="141">
        <v>2210</v>
      </c>
      <c r="D153" s="131">
        <v>873400</v>
      </c>
      <c r="E153" s="614" t="s">
        <v>697</v>
      </c>
      <c r="F153" s="423" t="s">
        <v>68</v>
      </c>
      <c r="G153" s="746" t="s">
        <v>40</v>
      </c>
    </row>
    <row r="154" spans="1:9" ht="42" customHeight="1">
      <c r="A154" s="613"/>
      <c r="B154" s="697"/>
      <c r="C154" s="561"/>
      <c r="D154" s="99" t="s">
        <v>518</v>
      </c>
      <c r="E154" s="614"/>
      <c r="F154" s="421"/>
      <c r="G154" s="747"/>
    </row>
    <row r="155" spans="1:9" ht="39" customHeight="1">
      <c r="A155" s="648" t="s">
        <v>523</v>
      </c>
      <c r="B155" s="498" t="s">
        <v>479</v>
      </c>
      <c r="C155" s="547">
        <v>2210</v>
      </c>
      <c r="D155" s="497">
        <v>28500</v>
      </c>
      <c r="E155" s="672" t="s">
        <v>700</v>
      </c>
      <c r="F155" s="488" t="s">
        <v>75</v>
      </c>
      <c r="G155" s="686" t="s">
        <v>492</v>
      </c>
    </row>
    <row r="156" spans="1:9" ht="48.75" customHeight="1">
      <c r="A156" s="718"/>
      <c r="B156" s="498"/>
      <c r="C156" s="27"/>
      <c r="D156" s="120" t="s">
        <v>524</v>
      </c>
      <c r="E156" s="672"/>
      <c r="F156" s="487"/>
      <c r="G156" s="628"/>
    </row>
    <row r="157" spans="1:9" ht="49.5" hidden="1" customHeight="1">
      <c r="A157" s="648" t="s">
        <v>478</v>
      </c>
      <c r="B157" s="52" t="s">
        <v>476</v>
      </c>
      <c r="C157" s="490">
        <v>2210</v>
      </c>
      <c r="D157" s="499">
        <v>0</v>
      </c>
      <c r="E157" s="672" t="s">
        <v>353</v>
      </c>
      <c r="F157" s="488" t="s">
        <v>75</v>
      </c>
      <c r="G157" s="627" t="s">
        <v>492</v>
      </c>
      <c r="I157" s="7"/>
    </row>
    <row r="158" spans="1:9" ht="32.25" hidden="1" customHeight="1">
      <c r="A158" s="718"/>
      <c r="B158" s="125"/>
      <c r="C158" s="27"/>
      <c r="D158" s="120" t="s">
        <v>477</v>
      </c>
      <c r="E158" s="672"/>
      <c r="F158" s="487"/>
      <c r="G158" s="628"/>
    </row>
    <row r="159" spans="1:9" ht="49.5" hidden="1" customHeight="1">
      <c r="A159" s="612" t="s">
        <v>458</v>
      </c>
      <c r="B159" s="696" t="s">
        <v>459</v>
      </c>
      <c r="C159" s="243">
        <v>2210</v>
      </c>
      <c r="D159" s="131">
        <v>0</v>
      </c>
      <c r="E159" s="614" t="s">
        <v>353</v>
      </c>
      <c r="F159" s="475" t="s">
        <v>229</v>
      </c>
      <c r="G159" s="842" t="s">
        <v>460</v>
      </c>
    </row>
    <row r="160" spans="1:9" ht="49.5" hidden="1" customHeight="1">
      <c r="A160" s="670"/>
      <c r="B160" s="697"/>
      <c r="C160" s="238"/>
      <c r="D160" s="99" t="s">
        <v>461</v>
      </c>
      <c r="E160" s="614"/>
      <c r="F160" s="473"/>
      <c r="G160" s="699"/>
    </row>
    <row r="161" spans="1:9" ht="49.5" customHeight="1">
      <c r="A161" s="612" t="s">
        <v>407</v>
      </c>
      <c r="B161" s="239" t="s">
        <v>406</v>
      </c>
      <c r="C161" s="546">
        <v>2210</v>
      </c>
      <c r="D161" s="72">
        <v>160000</v>
      </c>
      <c r="E161" s="614" t="s">
        <v>697</v>
      </c>
      <c r="F161" s="260" t="s">
        <v>76</v>
      </c>
      <c r="G161" s="698" t="s">
        <v>242</v>
      </c>
    </row>
    <row r="162" spans="1:9" ht="49.5" customHeight="1">
      <c r="A162" s="670"/>
      <c r="B162" s="241"/>
      <c r="C162" s="561"/>
      <c r="D162" s="99" t="s">
        <v>534</v>
      </c>
      <c r="E162" s="614"/>
      <c r="F162" s="261"/>
      <c r="G162" s="699"/>
    </row>
    <row r="163" spans="1:9" ht="49.5" hidden="1" customHeight="1">
      <c r="A163" s="811" t="s">
        <v>212</v>
      </c>
      <c r="B163" s="244" t="s">
        <v>213</v>
      </c>
      <c r="C163" s="141">
        <v>2210</v>
      </c>
      <c r="D163" s="133">
        <v>0</v>
      </c>
      <c r="E163" s="307" t="s">
        <v>108</v>
      </c>
      <c r="F163" s="309" t="s">
        <v>183</v>
      </c>
      <c r="G163" s="842" t="s">
        <v>243</v>
      </c>
    </row>
    <row r="164" spans="1:9" ht="49.5" hidden="1" customHeight="1">
      <c r="A164" s="670"/>
      <c r="B164" s="244"/>
      <c r="C164" s="562"/>
      <c r="D164" s="99" t="s">
        <v>199</v>
      </c>
      <c r="E164" s="307"/>
      <c r="F164" s="309"/>
      <c r="G164" s="699"/>
    </row>
    <row r="165" spans="1:9" ht="29.25" customHeight="1">
      <c r="A165" s="617" t="s">
        <v>545</v>
      </c>
      <c r="B165" s="239" t="s">
        <v>544</v>
      </c>
      <c r="C165" s="546">
        <v>2210</v>
      </c>
      <c r="D165" s="132">
        <v>6000</v>
      </c>
      <c r="E165" s="614" t="s">
        <v>698</v>
      </c>
      <c r="F165" s="602" t="s">
        <v>25</v>
      </c>
      <c r="G165" s="698" t="s">
        <v>242</v>
      </c>
    </row>
    <row r="166" spans="1:9" ht="48" customHeight="1">
      <c r="A166" s="618"/>
      <c r="B166" s="237"/>
      <c r="C166" s="561"/>
      <c r="D166" s="99" t="s">
        <v>546</v>
      </c>
      <c r="E166" s="614"/>
      <c r="F166" s="603"/>
      <c r="G166" s="699"/>
    </row>
    <row r="167" spans="1:9" ht="48" hidden="1" customHeight="1">
      <c r="A167" s="347" t="s">
        <v>216</v>
      </c>
      <c r="B167" s="239" t="s">
        <v>220</v>
      </c>
      <c r="C167" s="243">
        <v>2210</v>
      </c>
      <c r="D167" s="132">
        <v>0</v>
      </c>
      <c r="E167" s="614" t="s">
        <v>108</v>
      </c>
      <c r="F167" s="309" t="s">
        <v>183</v>
      </c>
      <c r="G167" s="698" t="s">
        <v>242</v>
      </c>
    </row>
    <row r="168" spans="1:9" ht="48" hidden="1" customHeight="1">
      <c r="A168" s="344"/>
      <c r="B168" s="140"/>
      <c r="C168" s="251"/>
      <c r="D168" s="99" t="s">
        <v>232</v>
      </c>
      <c r="E168" s="614"/>
      <c r="F168" s="309"/>
      <c r="G168" s="699"/>
    </row>
    <row r="169" spans="1:9" ht="44.25" hidden="1" customHeight="1">
      <c r="A169" s="617" t="s">
        <v>435</v>
      </c>
      <c r="B169" s="696" t="s">
        <v>356</v>
      </c>
      <c r="C169" s="623">
        <v>2210</v>
      </c>
      <c r="D169" s="132">
        <v>0</v>
      </c>
      <c r="E169" s="614" t="s">
        <v>353</v>
      </c>
      <c r="F169" s="602" t="s">
        <v>165</v>
      </c>
      <c r="G169" s="741" t="s">
        <v>40</v>
      </c>
    </row>
    <row r="170" spans="1:9" ht="39.75" hidden="1" customHeight="1">
      <c r="A170" s="618"/>
      <c r="B170" s="697"/>
      <c r="C170" s="624"/>
      <c r="D170" s="113" t="s">
        <v>462</v>
      </c>
      <c r="E170" s="614"/>
      <c r="F170" s="603"/>
      <c r="G170" s="742"/>
    </row>
    <row r="171" spans="1:9" ht="48" customHeight="1">
      <c r="A171" s="707" t="s">
        <v>443</v>
      </c>
      <c r="B171" s="705" t="s">
        <v>355</v>
      </c>
      <c r="C171" s="471">
        <v>2210</v>
      </c>
      <c r="D171" s="164">
        <v>1497000</v>
      </c>
      <c r="E171" s="603" t="s">
        <v>697</v>
      </c>
      <c r="F171" s="475" t="s">
        <v>75</v>
      </c>
      <c r="G171" s="741" t="s">
        <v>494</v>
      </c>
    </row>
    <row r="172" spans="1:9" ht="57" customHeight="1">
      <c r="A172" s="708"/>
      <c r="B172" s="706"/>
      <c r="C172" s="472"/>
      <c r="D172" s="116" t="s">
        <v>537</v>
      </c>
      <c r="E172" s="614"/>
      <c r="F172" s="473"/>
      <c r="G172" s="742"/>
    </row>
    <row r="173" spans="1:9" ht="57" customHeight="1">
      <c r="A173" s="612" t="s">
        <v>481</v>
      </c>
      <c r="B173" s="523" t="s">
        <v>482</v>
      </c>
      <c r="C173" s="506" t="s">
        <v>483</v>
      </c>
      <c r="D173" s="121">
        <v>2063200</v>
      </c>
      <c r="E173" s="602" t="s">
        <v>699</v>
      </c>
      <c r="F173" s="602" t="s">
        <v>25</v>
      </c>
      <c r="G173" s="521" t="s">
        <v>43</v>
      </c>
    </row>
    <row r="174" spans="1:9" ht="42" customHeight="1" thickBot="1">
      <c r="A174" s="670"/>
      <c r="B174" s="505"/>
      <c r="C174" s="440"/>
      <c r="D174" s="536" t="s">
        <v>565</v>
      </c>
      <c r="E174" s="603"/>
      <c r="F174" s="603"/>
      <c r="G174" s="522"/>
    </row>
    <row r="175" spans="1:9" ht="57" hidden="1" customHeight="1">
      <c r="A175" s="719" t="s">
        <v>486</v>
      </c>
      <c r="B175" s="509" t="s">
        <v>487</v>
      </c>
      <c r="C175" s="510">
        <v>2210</v>
      </c>
      <c r="D175" s="507">
        <v>0</v>
      </c>
      <c r="E175" s="819" t="s">
        <v>488</v>
      </c>
      <c r="F175" s="511" t="s">
        <v>347</v>
      </c>
      <c r="G175" s="500" t="s">
        <v>495</v>
      </c>
    </row>
    <row r="176" spans="1:9" ht="57" hidden="1" customHeight="1" thickBot="1">
      <c r="A176" s="720"/>
      <c r="B176" s="512"/>
      <c r="C176" s="513"/>
      <c r="D176" s="508" t="s">
        <v>489</v>
      </c>
      <c r="E176" s="820"/>
      <c r="F176" s="514"/>
      <c r="G176" s="501" t="s">
        <v>485</v>
      </c>
      <c r="I176" s="515"/>
    </row>
    <row r="177" spans="1:7" ht="51" customHeight="1">
      <c r="A177" s="348" t="s">
        <v>535</v>
      </c>
      <c r="B177" s="470" t="s">
        <v>405</v>
      </c>
      <c r="C177" s="141">
        <v>2210</v>
      </c>
      <c r="D177" s="164">
        <v>191000</v>
      </c>
      <c r="E177" s="603" t="s">
        <v>702</v>
      </c>
      <c r="F177" s="475" t="s">
        <v>25</v>
      </c>
      <c r="G177" s="741" t="s">
        <v>566</v>
      </c>
    </row>
    <row r="178" spans="1:7" ht="42" customHeight="1">
      <c r="A178" s="349"/>
      <c r="B178" s="413"/>
      <c r="C178" s="472"/>
      <c r="D178" s="99" t="s">
        <v>536</v>
      </c>
      <c r="E178" s="614"/>
      <c r="F178" s="473"/>
      <c r="G178" s="742"/>
    </row>
    <row r="179" spans="1:7" ht="35.25" customHeight="1">
      <c r="A179" s="707" t="s">
        <v>703</v>
      </c>
      <c r="B179" s="812" t="s">
        <v>704</v>
      </c>
      <c r="C179" s="623">
        <v>2210</v>
      </c>
      <c r="D179" s="164">
        <v>72000</v>
      </c>
      <c r="E179" s="602" t="s">
        <v>697</v>
      </c>
      <c r="F179" s="602" t="s">
        <v>75</v>
      </c>
      <c r="G179" s="741" t="s">
        <v>457</v>
      </c>
    </row>
    <row r="180" spans="1:7" ht="33.75" customHeight="1" thickBot="1">
      <c r="A180" s="708"/>
      <c r="B180" s="813"/>
      <c r="C180" s="624"/>
      <c r="D180" s="136" t="s">
        <v>375</v>
      </c>
      <c r="E180" s="603"/>
      <c r="F180" s="603"/>
      <c r="G180" s="742"/>
    </row>
    <row r="181" spans="1:7" ht="48" hidden="1" customHeight="1">
      <c r="A181" s="721" t="s">
        <v>287</v>
      </c>
      <c r="B181" s="716" t="s">
        <v>271</v>
      </c>
      <c r="C181" s="752">
        <v>2210</v>
      </c>
      <c r="D181" s="537"/>
      <c r="E181" s="757" t="s">
        <v>267</v>
      </c>
      <c r="F181" s="752" t="s">
        <v>75</v>
      </c>
      <c r="G181" s="748" t="s">
        <v>244</v>
      </c>
    </row>
    <row r="182" spans="1:7" ht="35.25" hidden="1" customHeight="1" thickBot="1">
      <c r="A182" s="722"/>
      <c r="B182" s="717"/>
      <c r="C182" s="753"/>
      <c r="D182" s="538" t="s">
        <v>270</v>
      </c>
      <c r="E182" s="753"/>
      <c r="F182" s="753"/>
      <c r="G182" s="749"/>
    </row>
    <row r="183" spans="1:7" ht="48" hidden="1" customHeight="1">
      <c r="A183" s="350" t="s">
        <v>207</v>
      </c>
      <c r="B183" s="55" t="s">
        <v>200</v>
      </c>
      <c r="C183" s="311">
        <v>2210</v>
      </c>
      <c r="D183" s="132">
        <v>0</v>
      </c>
      <c r="E183" s="285" t="s">
        <v>108</v>
      </c>
      <c r="F183" s="273" t="s">
        <v>183</v>
      </c>
      <c r="G183" s="750" t="s">
        <v>40</v>
      </c>
    </row>
    <row r="184" spans="1:7" ht="48" hidden="1" customHeight="1">
      <c r="A184" s="330"/>
      <c r="B184" s="128"/>
      <c r="C184" s="27"/>
      <c r="D184" s="120" t="s">
        <v>201</v>
      </c>
      <c r="E184" s="286"/>
      <c r="F184" s="274"/>
      <c r="G184" s="751"/>
    </row>
    <row r="185" spans="1:7" ht="48" hidden="1" customHeight="1">
      <c r="A185" s="350" t="s">
        <v>195</v>
      </c>
      <c r="B185" s="52" t="s">
        <v>194</v>
      </c>
      <c r="C185" s="311">
        <v>2210</v>
      </c>
      <c r="D185" s="132">
        <v>0</v>
      </c>
      <c r="E185" s="285" t="s">
        <v>203</v>
      </c>
      <c r="F185" s="273" t="s">
        <v>183</v>
      </c>
      <c r="G185" s="750" t="s">
        <v>40</v>
      </c>
    </row>
    <row r="186" spans="1:7" ht="48" hidden="1" customHeight="1">
      <c r="A186" s="330"/>
      <c r="B186" s="128"/>
      <c r="C186" s="27"/>
      <c r="D186" s="120" t="s">
        <v>202</v>
      </c>
      <c r="E186" s="286"/>
      <c r="F186" s="274"/>
      <c r="G186" s="751"/>
    </row>
    <row r="187" spans="1:7" ht="48" hidden="1" customHeight="1">
      <c r="A187" s="350" t="s">
        <v>205</v>
      </c>
      <c r="B187" s="52" t="s">
        <v>196</v>
      </c>
      <c r="C187" s="311">
        <v>2210</v>
      </c>
      <c r="D187" s="137">
        <v>0</v>
      </c>
      <c r="E187" s="586" t="s">
        <v>108</v>
      </c>
      <c r="F187" s="273" t="s">
        <v>183</v>
      </c>
      <c r="G187" s="750" t="s">
        <v>244</v>
      </c>
    </row>
    <row r="188" spans="1:7" ht="48" hidden="1" customHeight="1">
      <c r="A188" s="330"/>
      <c r="B188" s="128"/>
      <c r="C188" s="27"/>
      <c r="D188" s="120" t="s">
        <v>233</v>
      </c>
      <c r="E188" s="587"/>
      <c r="F188" s="274"/>
      <c r="G188" s="751"/>
    </row>
    <row r="189" spans="1:7" ht="48" hidden="1" customHeight="1">
      <c r="A189" s="331" t="s">
        <v>209</v>
      </c>
      <c r="B189" s="125" t="s">
        <v>208</v>
      </c>
      <c r="C189" s="312">
        <v>2210</v>
      </c>
      <c r="D189" s="131">
        <v>0</v>
      </c>
      <c r="E189" s="586" t="s">
        <v>108</v>
      </c>
      <c r="F189" s="281" t="s">
        <v>183</v>
      </c>
      <c r="G189" s="754" t="s">
        <v>244</v>
      </c>
    </row>
    <row r="190" spans="1:7" ht="48" hidden="1" customHeight="1">
      <c r="A190" s="330"/>
      <c r="B190" s="128"/>
      <c r="C190" s="27"/>
      <c r="D190" s="120" t="s">
        <v>210</v>
      </c>
      <c r="E190" s="587"/>
      <c r="F190" s="274"/>
      <c r="G190" s="751"/>
    </row>
    <row r="191" spans="1:7" ht="48" hidden="1" customHeight="1">
      <c r="A191" s="351"/>
      <c r="B191" s="52"/>
      <c r="C191" s="127"/>
      <c r="D191" s="129">
        <v>0</v>
      </c>
      <c r="E191" s="586" t="s">
        <v>108</v>
      </c>
      <c r="F191" s="273" t="s">
        <v>183</v>
      </c>
      <c r="G191" s="750" t="s">
        <v>193</v>
      </c>
    </row>
    <row r="192" spans="1:7" ht="48" hidden="1" customHeight="1">
      <c r="A192" s="330"/>
      <c r="B192" s="128"/>
      <c r="C192" s="27"/>
      <c r="D192" s="120" t="s">
        <v>184</v>
      </c>
      <c r="E192" s="587"/>
      <c r="F192" s="274"/>
      <c r="G192" s="751"/>
    </row>
    <row r="193" spans="1:12" ht="35.25" hidden="1" customHeight="1">
      <c r="A193" s="331" t="s">
        <v>204</v>
      </c>
      <c r="B193" s="125" t="s">
        <v>206</v>
      </c>
      <c r="C193" s="312">
        <v>2210</v>
      </c>
      <c r="D193" s="131">
        <v>0</v>
      </c>
      <c r="E193" s="586" t="s">
        <v>108</v>
      </c>
      <c r="F193" s="281" t="s">
        <v>183</v>
      </c>
      <c r="G193" s="754" t="s">
        <v>244</v>
      </c>
    </row>
    <row r="194" spans="1:12" ht="48" hidden="1" customHeight="1">
      <c r="A194" s="331"/>
      <c r="B194" s="125"/>
      <c r="C194" s="126"/>
      <c r="D194" s="120" t="s">
        <v>211</v>
      </c>
      <c r="E194" s="587"/>
      <c r="F194" s="281"/>
      <c r="G194" s="751"/>
    </row>
    <row r="195" spans="1:12" ht="29.25" hidden="1" customHeight="1">
      <c r="A195" s="324"/>
      <c r="B195" s="52"/>
      <c r="C195" s="311"/>
      <c r="D195" s="130"/>
      <c r="E195" s="755"/>
      <c r="F195" s="586"/>
      <c r="G195" s="627"/>
      <c r="J195" s="760"/>
    </row>
    <row r="196" spans="1:12" ht="54.75" hidden="1" customHeight="1">
      <c r="A196" s="330"/>
      <c r="B196" s="12"/>
      <c r="C196" s="27"/>
      <c r="D196" s="120"/>
      <c r="E196" s="756"/>
      <c r="F196" s="587"/>
      <c r="G196" s="628"/>
      <c r="J196" s="761"/>
    </row>
    <row r="197" spans="1:12" ht="48.75" hidden="1" customHeight="1">
      <c r="A197" s="588" t="s">
        <v>90</v>
      </c>
      <c r="B197" s="696" t="s">
        <v>91</v>
      </c>
      <c r="C197" s="590">
        <v>2210</v>
      </c>
      <c r="D197" s="119">
        <v>0</v>
      </c>
      <c r="E197" s="586" t="s">
        <v>77</v>
      </c>
      <c r="F197" s="592" t="s">
        <v>69</v>
      </c>
      <c r="G197" s="255"/>
    </row>
    <row r="198" spans="1:12" ht="48" hidden="1" customHeight="1" thickBot="1">
      <c r="A198" s="814"/>
      <c r="B198" s="713"/>
      <c r="C198" s="843"/>
      <c r="D198" s="190" t="s">
        <v>182</v>
      </c>
      <c r="E198" s="702"/>
      <c r="F198" s="762"/>
      <c r="G198" s="304"/>
    </row>
    <row r="199" spans="1:12" ht="29.25" customHeight="1" thickBot="1">
      <c r="A199" s="169" t="s">
        <v>10</v>
      </c>
      <c r="B199" s="170"/>
      <c r="C199" s="171"/>
      <c r="D199" s="193">
        <f>D73+D75+D77+D79+D81+D83+D85+D89+D93+D115+D125+D127+D129+D133+D137+D139+D143+D153+D155+D161+D165+D171+D173+D177+D179</f>
        <v>10000000</v>
      </c>
      <c r="E199" s="172"/>
      <c r="F199" s="172"/>
      <c r="G199" s="173"/>
      <c r="H199" s="83"/>
      <c r="I199" s="42"/>
      <c r="J199" s="101"/>
      <c r="K199" s="77"/>
      <c r="L199" s="77"/>
    </row>
    <row r="200" spans="1:12" ht="39" hidden="1" customHeight="1">
      <c r="A200" s="871" t="s">
        <v>36</v>
      </c>
      <c r="B200" s="15" t="s">
        <v>14</v>
      </c>
      <c r="C200" s="191">
        <v>2240</v>
      </c>
      <c r="D200" s="192">
        <v>0</v>
      </c>
      <c r="E200" s="275" t="s">
        <v>11</v>
      </c>
      <c r="F200" s="262" t="s">
        <v>19</v>
      </c>
      <c r="G200" s="291" t="s">
        <v>9</v>
      </c>
    </row>
    <row r="201" spans="1:12" ht="62.25" hidden="1" customHeight="1">
      <c r="A201" s="872"/>
      <c r="B201" s="9"/>
      <c r="C201" s="180"/>
      <c r="D201" s="10" t="s">
        <v>21</v>
      </c>
      <c r="E201" s="276"/>
      <c r="F201" s="254"/>
      <c r="G201" s="292"/>
    </row>
    <row r="202" spans="1:12" ht="49.5" hidden="1" customHeight="1">
      <c r="A202" s="352" t="s">
        <v>34</v>
      </c>
      <c r="B202" s="8" t="s">
        <v>14</v>
      </c>
      <c r="C202" s="179">
        <v>2240</v>
      </c>
      <c r="D202" s="16">
        <v>0</v>
      </c>
      <c r="E202" s="275" t="s">
        <v>11</v>
      </c>
      <c r="F202" s="262" t="s">
        <v>19</v>
      </c>
      <c r="G202" s="294" t="s">
        <v>9</v>
      </c>
    </row>
    <row r="203" spans="1:12" ht="53.25" hidden="1" customHeight="1">
      <c r="A203" s="352" t="s">
        <v>35</v>
      </c>
      <c r="B203" s="9"/>
      <c r="C203" s="181"/>
      <c r="D203" s="10" t="s">
        <v>20</v>
      </c>
      <c r="E203" s="275"/>
      <c r="F203" s="262"/>
      <c r="G203" s="353"/>
    </row>
    <row r="204" spans="1:12" ht="42" hidden="1" customHeight="1">
      <c r="A204" s="354" t="s">
        <v>22</v>
      </c>
      <c r="B204" s="8" t="s">
        <v>17</v>
      </c>
      <c r="C204" s="625">
        <v>2240</v>
      </c>
      <c r="D204" s="16">
        <v>0</v>
      </c>
      <c r="E204" s="629" t="s">
        <v>11</v>
      </c>
      <c r="F204" s="604" t="s">
        <v>19</v>
      </c>
      <c r="G204" s="728" t="s">
        <v>9</v>
      </c>
    </row>
    <row r="205" spans="1:12" ht="49.5" hidden="1" customHeight="1">
      <c r="A205" s="355"/>
      <c r="B205" s="9"/>
      <c r="C205" s="626"/>
      <c r="D205" s="2" t="s">
        <v>16</v>
      </c>
      <c r="E205" s="601"/>
      <c r="F205" s="605"/>
      <c r="G205" s="729"/>
    </row>
    <row r="206" spans="1:12" ht="49.5" hidden="1" customHeight="1">
      <c r="A206" s="707" t="s">
        <v>349</v>
      </c>
      <c r="B206" s="705" t="s">
        <v>268</v>
      </c>
      <c r="C206" s="623">
        <v>2240</v>
      </c>
      <c r="D206" s="233">
        <v>0</v>
      </c>
      <c r="E206" s="602" t="s">
        <v>108</v>
      </c>
      <c r="F206" s="602" t="s">
        <v>75</v>
      </c>
      <c r="G206" s="698" t="s">
        <v>40</v>
      </c>
    </row>
    <row r="207" spans="1:12" ht="49.5" hidden="1" customHeight="1">
      <c r="A207" s="708"/>
      <c r="B207" s="706"/>
      <c r="C207" s="624"/>
      <c r="D207" s="235" t="s">
        <v>372</v>
      </c>
      <c r="E207" s="603"/>
      <c r="F207" s="603"/>
      <c r="G207" s="699"/>
    </row>
    <row r="208" spans="1:12" ht="36" hidden="1" customHeight="1">
      <c r="A208" s="612" t="s">
        <v>363</v>
      </c>
      <c r="B208" s="73" t="s">
        <v>362</v>
      </c>
      <c r="C208" s="623">
        <v>2240</v>
      </c>
      <c r="D208" s="72">
        <v>0</v>
      </c>
      <c r="E208" s="602" t="s">
        <v>108</v>
      </c>
      <c r="F208" s="602" t="s">
        <v>229</v>
      </c>
      <c r="G208" s="698" t="s">
        <v>44</v>
      </c>
    </row>
    <row r="209" spans="1:12" ht="44.25" hidden="1" customHeight="1">
      <c r="A209" s="670"/>
      <c r="B209" s="237"/>
      <c r="C209" s="624"/>
      <c r="D209" s="90" t="s">
        <v>364</v>
      </c>
      <c r="E209" s="603"/>
      <c r="F209" s="603"/>
      <c r="G209" s="699"/>
      <c r="H209" s="82"/>
      <c r="L209" s="7"/>
    </row>
    <row r="210" spans="1:12" ht="42" hidden="1" customHeight="1">
      <c r="A210" s="356" t="s">
        <v>146</v>
      </c>
      <c r="B210" s="8" t="s">
        <v>145</v>
      </c>
      <c r="C210" s="264">
        <v>2240</v>
      </c>
      <c r="D210" s="105">
        <v>0</v>
      </c>
      <c r="E210" s="604" t="s">
        <v>124</v>
      </c>
      <c r="F210" s="632" t="s">
        <v>69</v>
      </c>
      <c r="G210" s="662" t="s">
        <v>44</v>
      </c>
    </row>
    <row r="211" spans="1:12" ht="28.5" hidden="1" customHeight="1">
      <c r="A211" s="357"/>
      <c r="B211" s="9"/>
      <c r="C211" s="265"/>
      <c r="D211" s="36" t="s">
        <v>138</v>
      </c>
      <c r="E211" s="605"/>
      <c r="F211" s="607"/>
      <c r="G211" s="663"/>
      <c r="H211" s="82"/>
    </row>
    <row r="212" spans="1:12" ht="28.5" hidden="1" customHeight="1">
      <c r="A212" s="358" t="s">
        <v>148</v>
      </c>
      <c r="B212" s="610" t="s">
        <v>147</v>
      </c>
      <c r="C212" s="280">
        <v>2240</v>
      </c>
      <c r="D212" s="106">
        <v>0</v>
      </c>
      <c r="E212" s="604" t="s">
        <v>124</v>
      </c>
      <c r="F212" s="262" t="s">
        <v>149</v>
      </c>
      <c r="G212" s="662" t="s">
        <v>40</v>
      </c>
      <c r="H212" s="82"/>
    </row>
    <row r="213" spans="1:12" ht="28.5" hidden="1" customHeight="1">
      <c r="A213" s="358"/>
      <c r="B213" s="611"/>
      <c r="C213" s="280"/>
      <c r="D213" s="36" t="s">
        <v>150</v>
      </c>
      <c r="E213" s="605"/>
      <c r="F213" s="262"/>
      <c r="G213" s="663"/>
      <c r="H213" s="82"/>
    </row>
    <row r="214" spans="1:12" ht="96.75" customHeight="1">
      <c r="A214" s="588" t="s">
        <v>383</v>
      </c>
      <c r="B214" s="8" t="s">
        <v>288</v>
      </c>
      <c r="C214" s="264">
        <v>2240</v>
      </c>
      <c r="D214" s="72">
        <f>8400000-580000</f>
        <v>7820000</v>
      </c>
      <c r="E214" s="603" t="s">
        <v>697</v>
      </c>
      <c r="F214" s="277" t="s">
        <v>19</v>
      </c>
      <c r="G214" s="635" t="s">
        <v>720</v>
      </c>
    </row>
    <row r="215" spans="1:12" ht="36">
      <c r="A215" s="589"/>
      <c r="B215" s="359"/>
      <c r="C215" s="265"/>
      <c r="D215" s="36" t="s">
        <v>606</v>
      </c>
      <c r="E215" s="614"/>
      <c r="F215" s="278"/>
      <c r="G215" s="636"/>
      <c r="I215" s="7"/>
    </row>
    <row r="216" spans="1:12" ht="99" customHeight="1">
      <c r="A216" s="588" t="s">
        <v>361</v>
      </c>
      <c r="B216" s="8" t="s">
        <v>289</v>
      </c>
      <c r="C216" s="264">
        <v>2240</v>
      </c>
      <c r="D216" s="105">
        <v>580000</v>
      </c>
      <c r="E216" s="602" t="s">
        <v>108</v>
      </c>
      <c r="F216" s="277" t="s">
        <v>19</v>
      </c>
      <c r="G216" s="635" t="s">
        <v>251</v>
      </c>
    </row>
    <row r="217" spans="1:12" ht="30" customHeight="1">
      <c r="A217" s="814"/>
      <c r="B217" s="359"/>
      <c r="C217" s="265"/>
      <c r="D217" s="90" t="s">
        <v>607</v>
      </c>
      <c r="E217" s="603"/>
      <c r="F217" s="278"/>
      <c r="G217" s="636"/>
    </row>
    <row r="218" spans="1:12" ht="39" customHeight="1">
      <c r="A218" s="588" t="s">
        <v>581</v>
      </c>
      <c r="B218" s="610" t="s">
        <v>580</v>
      </c>
      <c r="C218" s="414">
        <v>2240</v>
      </c>
      <c r="D218" s="105">
        <v>2400</v>
      </c>
      <c r="E218" s="603" t="s">
        <v>108</v>
      </c>
      <c r="F218" s="418" t="s">
        <v>25</v>
      </c>
      <c r="G218" s="417" t="s">
        <v>40</v>
      </c>
    </row>
    <row r="219" spans="1:12" ht="27" customHeight="1">
      <c r="A219" s="589"/>
      <c r="B219" s="611"/>
      <c r="C219" s="415"/>
      <c r="D219" s="90" t="s">
        <v>274</v>
      </c>
      <c r="E219" s="614"/>
      <c r="F219" s="416"/>
      <c r="G219" s="419"/>
    </row>
    <row r="220" spans="1:12" ht="57.75" hidden="1" customHeight="1">
      <c r="A220" s="588" t="s">
        <v>416</v>
      </c>
      <c r="B220" s="610" t="s">
        <v>415</v>
      </c>
      <c r="C220" s="280">
        <v>2240</v>
      </c>
      <c r="D220" s="105">
        <v>0</v>
      </c>
      <c r="E220" s="603" t="s">
        <v>353</v>
      </c>
      <c r="F220" s="290" t="s">
        <v>183</v>
      </c>
      <c r="G220" s="294" t="s">
        <v>40</v>
      </c>
    </row>
    <row r="221" spans="1:12" ht="67.5" hidden="1" customHeight="1">
      <c r="A221" s="589"/>
      <c r="B221" s="611"/>
      <c r="C221" s="265"/>
      <c r="D221" s="144" t="s">
        <v>474</v>
      </c>
      <c r="E221" s="614"/>
      <c r="F221" s="278"/>
      <c r="G221" s="360"/>
    </row>
    <row r="222" spans="1:12" ht="42" hidden="1" customHeight="1">
      <c r="A222" s="588" t="s">
        <v>420</v>
      </c>
      <c r="B222" s="610" t="s">
        <v>414</v>
      </c>
      <c r="C222" s="280">
        <v>2240</v>
      </c>
      <c r="D222" s="105">
        <v>0</v>
      </c>
      <c r="E222" s="603" t="s">
        <v>353</v>
      </c>
      <c r="F222" s="290" t="s">
        <v>165</v>
      </c>
      <c r="G222" s="449" t="s">
        <v>40</v>
      </c>
      <c r="I222">
        <v>-7000</v>
      </c>
      <c r="J222" s="7">
        <f>D206+D208+D214+D216+D220+D222+D224+D364</f>
        <v>8406000</v>
      </c>
      <c r="K222" t="s">
        <v>365</v>
      </c>
    </row>
    <row r="223" spans="1:12" ht="117.75" hidden="1" customHeight="1">
      <c r="A223" s="589"/>
      <c r="B223" s="611"/>
      <c r="C223" s="403"/>
      <c r="D223" s="144" t="s">
        <v>433</v>
      </c>
      <c r="E223" s="614"/>
      <c r="F223" s="404"/>
      <c r="G223" s="450"/>
      <c r="I223" t="s">
        <v>390</v>
      </c>
    </row>
    <row r="224" spans="1:12" ht="42" customHeight="1">
      <c r="A224" s="588" t="s">
        <v>393</v>
      </c>
      <c r="B224" s="610" t="s">
        <v>391</v>
      </c>
      <c r="C224" s="405">
        <v>2240</v>
      </c>
      <c r="D224" s="105">
        <v>6000</v>
      </c>
      <c r="E224" s="602" t="s">
        <v>108</v>
      </c>
      <c r="F224" s="407" t="s">
        <v>19</v>
      </c>
      <c r="G224" s="406" t="s">
        <v>40</v>
      </c>
    </row>
    <row r="225" spans="1:10" ht="31.5" customHeight="1">
      <c r="A225" s="589"/>
      <c r="B225" s="611"/>
      <c r="C225" s="405"/>
      <c r="D225" s="90" t="s">
        <v>577</v>
      </c>
      <c r="E225" s="603"/>
      <c r="F225" s="407"/>
      <c r="G225" s="361"/>
    </row>
    <row r="226" spans="1:10" ht="71.25" customHeight="1">
      <c r="A226" s="612" t="s">
        <v>413</v>
      </c>
      <c r="B226" s="73" t="s">
        <v>366</v>
      </c>
      <c r="C226" s="623">
        <v>2240</v>
      </c>
      <c r="D226" s="194">
        <v>802800</v>
      </c>
      <c r="E226" s="602" t="s">
        <v>108</v>
      </c>
      <c r="F226" s="602" t="s">
        <v>76</v>
      </c>
      <c r="G226" s="436" t="s">
        <v>40</v>
      </c>
    </row>
    <row r="227" spans="1:10" ht="60.75" customHeight="1">
      <c r="A227" s="670"/>
      <c r="B227" s="237"/>
      <c r="C227" s="624"/>
      <c r="D227" s="136" t="s">
        <v>578</v>
      </c>
      <c r="E227" s="603"/>
      <c r="F227" s="603"/>
      <c r="G227" s="435" t="s">
        <v>579</v>
      </c>
    </row>
    <row r="228" spans="1:10" s="142" customFormat="1" ht="39" customHeight="1">
      <c r="A228" s="714" t="s">
        <v>412</v>
      </c>
      <c r="B228" s="140" t="s">
        <v>366</v>
      </c>
      <c r="C228" s="439" t="s">
        <v>367</v>
      </c>
      <c r="D228" s="145">
        <v>620000</v>
      </c>
      <c r="E228" s="602" t="s">
        <v>108</v>
      </c>
      <c r="F228" s="438" t="s">
        <v>183</v>
      </c>
      <c r="G228" s="621" t="s">
        <v>573</v>
      </c>
    </row>
    <row r="229" spans="1:10" s="142" customFormat="1" ht="128.25" customHeight="1">
      <c r="A229" s="715"/>
      <c r="B229" s="240"/>
      <c r="C229" s="440"/>
      <c r="D229" s="90" t="s">
        <v>574</v>
      </c>
      <c r="E229" s="603"/>
      <c r="F229" s="438"/>
      <c r="G229" s="622"/>
      <c r="J229" s="252"/>
    </row>
    <row r="230" spans="1:10" ht="51" hidden="1" customHeight="1">
      <c r="A230" s="362" t="s">
        <v>46</v>
      </c>
      <c r="B230" s="8" t="s">
        <v>47</v>
      </c>
      <c r="C230" s="625">
        <v>2240</v>
      </c>
      <c r="D230" s="33">
        <v>0</v>
      </c>
      <c r="E230" s="629" t="s">
        <v>48</v>
      </c>
      <c r="F230" s="604" t="s">
        <v>24</v>
      </c>
      <c r="G230" s="363" t="s">
        <v>40</v>
      </c>
    </row>
    <row r="231" spans="1:10" ht="27" hidden="1" customHeight="1">
      <c r="A231" s="357"/>
      <c r="B231" s="9"/>
      <c r="C231" s="626"/>
      <c r="D231" s="10" t="s">
        <v>49</v>
      </c>
      <c r="E231" s="601"/>
      <c r="F231" s="605"/>
      <c r="G231" s="364"/>
    </row>
    <row r="232" spans="1:10" ht="50.25" hidden="1" customHeight="1">
      <c r="A232" s="358" t="s">
        <v>26</v>
      </c>
      <c r="B232" s="8" t="s">
        <v>45</v>
      </c>
      <c r="C232" s="280">
        <v>2240</v>
      </c>
      <c r="D232" s="33">
        <v>0</v>
      </c>
      <c r="E232" s="293" t="s">
        <v>11</v>
      </c>
      <c r="F232" s="283" t="s">
        <v>24</v>
      </c>
      <c r="G232" s="728" t="s">
        <v>40</v>
      </c>
    </row>
    <row r="233" spans="1:10" ht="30.75" hidden="1" customHeight="1">
      <c r="A233" s="357"/>
      <c r="B233" s="9"/>
      <c r="C233" s="265"/>
      <c r="D233" s="2" t="s">
        <v>27</v>
      </c>
      <c r="E233" s="278"/>
      <c r="F233" s="284"/>
      <c r="G233" s="729"/>
    </row>
    <row r="234" spans="1:10" ht="45" hidden="1" customHeight="1">
      <c r="A234" s="362" t="s">
        <v>46</v>
      </c>
      <c r="B234" s="8" t="s">
        <v>47</v>
      </c>
      <c r="C234" s="625">
        <v>2240</v>
      </c>
      <c r="D234" s="33">
        <v>0</v>
      </c>
      <c r="E234" s="629" t="s">
        <v>48</v>
      </c>
      <c r="F234" s="604" t="s">
        <v>75</v>
      </c>
      <c r="G234" s="363" t="s">
        <v>40</v>
      </c>
    </row>
    <row r="235" spans="1:10" ht="27" hidden="1" customHeight="1">
      <c r="A235" s="357"/>
      <c r="B235" s="9"/>
      <c r="C235" s="626"/>
      <c r="D235" s="10" t="s">
        <v>100</v>
      </c>
      <c r="E235" s="601"/>
      <c r="F235" s="605"/>
      <c r="G235" s="364"/>
    </row>
    <row r="236" spans="1:10" s="205" customFormat="1" ht="48.75" hidden="1" customHeight="1">
      <c r="A236" s="639" t="s">
        <v>290</v>
      </c>
      <c r="B236" s="11" t="s">
        <v>291</v>
      </c>
      <c r="C236" s="191">
        <v>2240</v>
      </c>
      <c r="D236" s="227">
        <v>0</v>
      </c>
      <c r="E236" s="630" t="s">
        <v>71</v>
      </c>
      <c r="F236" s="262" t="s">
        <v>19</v>
      </c>
      <c r="G236" s="298" t="s">
        <v>40</v>
      </c>
      <c r="H236" s="204"/>
    </row>
    <row r="237" spans="1:10" s="205" customFormat="1" ht="51.75" hidden="1" customHeight="1">
      <c r="A237" s="640"/>
      <c r="B237" s="21"/>
      <c r="C237" s="191"/>
      <c r="D237" s="228" t="s">
        <v>344</v>
      </c>
      <c r="E237" s="631"/>
      <c r="F237" s="262"/>
      <c r="G237" s="365"/>
    </row>
    <row r="238" spans="1:10" ht="51.75" hidden="1" customHeight="1">
      <c r="A238" s="815" t="s">
        <v>290</v>
      </c>
      <c r="B238" s="8" t="s">
        <v>47</v>
      </c>
      <c r="C238" s="107">
        <v>2240</v>
      </c>
      <c r="D238" s="226">
        <v>0</v>
      </c>
      <c r="E238" s="629" t="s">
        <v>71</v>
      </c>
      <c r="F238" s="290" t="s">
        <v>19</v>
      </c>
      <c r="G238" s="363" t="s">
        <v>40</v>
      </c>
    </row>
    <row r="239" spans="1:10" ht="35.25" hidden="1" customHeight="1">
      <c r="A239" s="816"/>
      <c r="B239" s="15"/>
      <c r="C239" s="107"/>
      <c r="D239" s="10" t="s">
        <v>345</v>
      </c>
      <c r="E239" s="601"/>
      <c r="F239" s="290"/>
      <c r="G239" s="366" t="s">
        <v>248</v>
      </c>
    </row>
    <row r="240" spans="1:10" ht="53.25" customHeight="1">
      <c r="A240" s="648" t="s">
        <v>575</v>
      </c>
      <c r="B240" s="578" t="s">
        <v>272</v>
      </c>
      <c r="C240" s="584">
        <v>2240</v>
      </c>
      <c r="D240" s="132">
        <f>21200+29200</f>
        <v>50400</v>
      </c>
      <c r="E240" s="602" t="s">
        <v>267</v>
      </c>
      <c r="F240" s="632" t="s">
        <v>24</v>
      </c>
      <c r="G240" s="633" t="s">
        <v>742</v>
      </c>
      <c r="J240" s="7"/>
    </row>
    <row r="241" spans="1:13" ht="31.5" customHeight="1">
      <c r="A241" s="718"/>
      <c r="B241" s="579"/>
      <c r="C241" s="585"/>
      <c r="D241" s="67" t="s">
        <v>576</v>
      </c>
      <c r="E241" s="603"/>
      <c r="F241" s="607"/>
      <c r="G241" s="634"/>
    </row>
    <row r="242" spans="1:13" ht="48" hidden="1" customHeight="1">
      <c r="A242" s="639" t="s">
        <v>292</v>
      </c>
      <c r="B242" s="578" t="s">
        <v>272</v>
      </c>
      <c r="C242" s="584">
        <v>2240</v>
      </c>
      <c r="D242" s="72">
        <v>0</v>
      </c>
      <c r="E242" s="602" t="s">
        <v>108</v>
      </c>
      <c r="F242" s="632" t="s">
        <v>382</v>
      </c>
      <c r="G242" s="633" t="s">
        <v>50</v>
      </c>
    </row>
    <row r="243" spans="1:13" ht="16.5" hidden="1" customHeight="1">
      <c r="A243" s="640"/>
      <c r="B243" s="579"/>
      <c r="C243" s="585"/>
      <c r="D243" s="67" t="s">
        <v>252</v>
      </c>
      <c r="E243" s="603"/>
      <c r="F243" s="607"/>
      <c r="G243" s="634"/>
    </row>
    <row r="244" spans="1:13" ht="56.25" customHeight="1">
      <c r="A244" s="639" t="s">
        <v>422</v>
      </c>
      <c r="B244" s="578" t="s">
        <v>423</v>
      </c>
      <c r="C244" s="584">
        <v>2240</v>
      </c>
      <c r="D244" s="130">
        <v>576</v>
      </c>
      <c r="E244" s="632" t="s">
        <v>267</v>
      </c>
      <c r="F244" s="632" t="s">
        <v>24</v>
      </c>
      <c r="G244" s="627" t="s">
        <v>739</v>
      </c>
    </row>
    <row r="245" spans="1:13" ht="44.25" customHeight="1">
      <c r="A245" s="640"/>
      <c r="B245" s="579"/>
      <c r="C245" s="585"/>
      <c r="D245" s="206" t="s">
        <v>421</v>
      </c>
      <c r="E245" s="607"/>
      <c r="F245" s="607"/>
      <c r="G245" s="628"/>
    </row>
    <row r="246" spans="1:13" ht="64.5" customHeight="1">
      <c r="A246" s="709" t="s">
        <v>505</v>
      </c>
      <c r="B246" s="873" t="s">
        <v>293</v>
      </c>
      <c r="C246" s="510">
        <v>2240</v>
      </c>
      <c r="D246" s="137">
        <f>14330000+19293.34</f>
        <v>14349293.34</v>
      </c>
      <c r="E246" s="643" t="s">
        <v>697</v>
      </c>
      <c r="F246" s="642" t="s">
        <v>497</v>
      </c>
      <c r="G246" s="637" t="s">
        <v>506</v>
      </c>
    </row>
    <row r="247" spans="1:13" ht="88.5" customHeight="1">
      <c r="A247" s="710"/>
      <c r="B247" s="874"/>
      <c r="C247" s="550"/>
      <c r="D247" s="551" t="s">
        <v>722</v>
      </c>
      <c r="E247" s="819"/>
      <c r="F247" s="643"/>
      <c r="G247" s="638"/>
      <c r="H247" s="163"/>
    </row>
    <row r="248" spans="1:13" ht="88.5" customHeight="1">
      <c r="A248" s="552" t="s">
        <v>507</v>
      </c>
      <c r="B248" s="873" t="s">
        <v>293</v>
      </c>
      <c r="C248" s="510">
        <v>2240</v>
      </c>
      <c r="D248" s="549">
        <v>7867468.3300000001</v>
      </c>
      <c r="E248" s="643" t="s">
        <v>697</v>
      </c>
      <c r="F248" s="642" t="s">
        <v>643</v>
      </c>
      <c r="G248" s="637" t="s">
        <v>506</v>
      </c>
      <c r="H248" s="163"/>
      <c r="J248" s="7"/>
      <c r="L248" s="7"/>
      <c r="M248" s="539"/>
    </row>
    <row r="249" spans="1:13" ht="50.25" customHeight="1">
      <c r="A249" s="553"/>
      <c r="B249" s="874"/>
      <c r="C249" s="550"/>
      <c r="D249" s="551" t="s">
        <v>508</v>
      </c>
      <c r="E249" s="819"/>
      <c r="F249" s="643"/>
      <c r="G249" s="638"/>
      <c r="H249" s="163"/>
    </row>
    <row r="250" spans="1:13" ht="63" hidden="1" customHeight="1">
      <c r="A250" s="612" t="s">
        <v>473</v>
      </c>
      <c r="B250" s="504" t="s">
        <v>470</v>
      </c>
      <c r="C250" s="506" t="s">
        <v>367</v>
      </c>
      <c r="D250" s="71">
        <v>0</v>
      </c>
      <c r="E250" s="602" t="s">
        <v>267</v>
      </c>
      <c r="F250" s="602" t="s">
        <v>347</v>
      </c>
      <c r="G250" s="502" t="s">
        <v>40</v>
      </c>
      <c r="H250" s="163"/>
    </row>
    <row r="251" spans="1:13" ht="63" hidden="1" customHeight="1">
      <c r="A251" s="670"/>
      <c r="B251" s="505"/>
      <c r="C251" s="440"/>
      <c r="D251" s="136" t="s">
        <v>472</v>
      </c>
      <c r="E251" s="603"/>
      <c r="F251" s="603"/>
      <c r="G251" s="503" t="s">
        <v>471</v>
      </c>
      <c r="H251" s="163"/>
    </row>
    <row r="252" spans="1:13" ht="101.25" hidden="1" customHeight="1">
      <c r="A252" s="811" t="s">
        <v>419</v>
      </c>
      <c r="B252" s="478" t="s">
        <v>366</v>
      </c>
      <c r="C252" s="479"/>
      <c r="D252" s="485">
        <v>0</v>
      </c>
      <c r="E252" s="603" t="s">
        <v>353</v>
      </c>
      <c r="F252" s="860" t="s">
        <v>68</v>
      </c>
      <c r="G252" s="861" t="s">
        <v>491</v>
      </c>
      <c r="H252" s="163"/>
      <c r="I252" s="7"/>
    </row>
    <row r="253" spans="1:13" ht="55.5" hidden="1" customHeight="1">
      <c r="A253" s="670"/>
      <c r="B253" s="478"/>
      <c r="C253" s="479"/>
      <c r="D253" s="90" t="s">
        <v>455</v>
      </c>
      <c r="E253" s="614"/>
      <c r="F253" s="826"/>
      <c r="G253" s="859"/>
      <c r="H253" s="163"/>
    </row>
    <row r="254" spans="1:13" ht="61.5" customHeight="1">
      <c r="A254" s="815" t="s">
        <v>373</v>
      </c>
      <c r="B254" s="875" t="s">
        <v>293</v>
      </c>
      <c r="C254" s="410" t="s">
        <v>367</v>
      </c>
      <c r="D254" s="137">
        <f>1920131.67-4-19293.34</f>
        <v>1900834.3299999998</v>
      </c>
      <c r="E254" s="602" t="s">
        <v>108</v>
      </c>
      <c r="F254" s="408" t="s">
        <v>19</v>
      </c>
      <c r="G254" s="635" t="s">
        <v>251</v>
      </c>
      <c r="H254" s="163"/>
      <c r="J254" s="7"/>
    </row>
    <row r="255" spans="1:13" ht="69" customHeight="1">
      <c r="A255" s="816"/>
      <c r="B255" s="876"/>
      <c r="C255" s="143"/>
      <c r="D255" s="41" t="s">
        <v>723</v>
      </c>
      <c r="E255" s="603"/>
      <c r="F255" s="409"/>
      <c r="G255" s="636"/>
      <c r="H255" s="163"/>
    </row>
    <row r="256" spans="1:13" ht="51" hidden="1" customHeight="1">
      <c r="A256" s="707" t="s">
        <v>409</v>
      </c>
      <c r="B256" s="705" t="s">
        <v>410</v>
      </c>
      <c r="C256" s="141">
        <v>2240</v>
      </c>
      <c r="D256" s="132">
        <v>0</v>
      </c>
      <c r="E256" s="603" t="s">
        <v>353</v>
      </c>
      <c r="F256" s="441" t="s">
        <v>347</v>
      </c>
      <c r="G256" s="858" t="s">
        <v>40</v>
      </c>
    </row>
    <row r="257" spans="1:10" ht="30" hidden="1" customHeight="1">
      <c r="A257" s="708"/>
      <c r="B257" s="706"/>
      <c r="C257" s="437"/>
      <c r="D257" s="99" t="s">
        <v>368</v>
      </c>
      <c r="E257" s="614"/>
      <c r="F257" s="442"/>
      <c r="G257" s="859"/>
    </row>
    <row r="258" spans="1:10" ht="47.25" hidden="1" customHeight="1">
      <c r="A258" s="588" t="s">
        <v>401</v>
      </c>
      <c r="B258" s="15" t="s">
        <v>295</v>
      </c>
      <c r="C258" s="107">
        <v>2240</v>
      </c>
      <c r="D258" s="517">
        <v>0</v>
      </c>
      <c r="E258" s="602" t="s">
        <v>353</v>
      </c>
      <c r="F258" s="592" t="s">
        <v>497</v>
      </c>
      <c r="G258" s="662" t="s">
        <v>499</v>
      </c>
    </row>
    <row r="259" spans="1:10" ht="54.75" hidden="1" customHeight="1">
      <c r="A259" s="589"/>
      <c r="B259" s="9"/>
      <c r="C259" s="516"/>
      <c r="D259" s="41" t="s">
        <v>444</v>
      </c>
      <c r="E259" s="603"/>
      <c r="F259" s="593"/>
      <c r="G259" s="663"/>
    </row>
    <row r="260" spans="1:10" ht="43.5" hidden="1" customHeight="1">
      <c r="A260" s="588" t="s">
        <v>400</v>
      </c>
      <c r="B260" s="15" t="s">
        <v>295</v>
      </c>
      <c r="C260" s="107">
        <v>2240</v>
      </c>
      <c r="D260" s="518">
        <v>0</v>
      </c>
      <c r="E260" s="602" t="s">
        <v>108</v>
      </c>
      <c r="F260" s="762" t="s">
        <v>24</v>
      </c>
      <c r="G260" s="635" t="s">
        <v>251</v>
      </c>
    </row>
    <row r="261" spans="1:10" ht="48.75" hidden="1" customHeight="1">
      <c r="A261" s="589"/>
      <c r="B261" s="15"/>
      <c r="C261" s="107"/>
      <c r="D261" s="41" t="s">
        <v>394</v>
      </c>
      <c r="E261" s="603"/>
      <c r="F261" s="593"/>
      <c r="G261" s="636"/>
      <c r="I261" s="7"/>
    </row>
    <row r="262" spans="1:10" ht="33" customHeight="1">
      <c r="A262" s="711" t="s">
        <v>500</v>
      </c>
      <c r="B262" s="140" t="s">
        <v>501</v>
      </c>
      <c r="C262" s="443">
        <v>2240</v>
      </c>
      <c r="D262" s="554">
        <v>2404800</v>
      </c>
      <c r="E262" s="603" t="s">
        <v>697</v>
      </c>
      <c r="F262" s="738" t="s">
        <v>449</v>
      </c>
      <c r="G262" s="861" t="s">
        <v>502</v>
      </c>
    </row>
    <row r="263" spans="1:10" ht="45.75" customHeight="1">
      <c r="A263" s="712"/>
      <c r="B263" s="237"/>
      <c r="C263" s="540"/>
      <c r="D263" s="555" t="s">
        <v>503</v>
      </c>
      <c r="E263" s="614"/>
      <c r="F263" s="603"/>
      <c r="G263" s="859"/>
    </row>
    <row r="264" spans="1:10" ht="27" customHeight="1">
      <c r="A264" s="711" t="s">
        <v>504</v>
      </c>
      <c r="B264" s="140" t="s">
        <v>501</v>
      </c>
      <c r="C264" s="443">
        <v>2240</v>
      </c>
      <c r="D264" s="554">
        <v>620604</v>
      </c>
      <c r="E264" s="603" t="s">
        <v>697</v>
      </c>
      <c r="F264" s="738" t="s">
        <v>509</v>
      </c>
      <c r="G264" s="698" t="s">
        <v>502</v>
      </c>
    </row>
    <row r="265" spans="1:10" ht="42" customHeight="1">
      <c r="A265" s="712"/>
      <c r="B265" s="237"/>
      <c r="C265" s="540"/>
      <c r="D265" s="555" t="s">
        <v>642</v>
      </c>
      <c r="E265" s="614"/>
      <c r="F265" s="603"/>
      <c r="G265" s="699"/>
      <c r="I265" s="7"/>
      <c r="J265" s="7"/>
    </row>
    <row r="266" spans="1:10" ht="56.25" hidden="1" customHeight="1">
      <c r="A266" s="612" t="s">
        <v>453</v>
      </c>
      <c r="B266" s="140" t="s">
        <v>452</v>
      </c>
      <c r="C266" s="443">
        <v>2240</v>
      </c>
      <c r="D266" s="105">
        <v>0</v>
      </c>
      <c r="E266" s="603" t="s">
        <v>697</v>
      </c>
      <c r="F266" s="476" t="s">
        <v>229</v>
      </c>
      <c r="G266" s="698" t="s">
        <v>469</v>
      </c>
    </row>
    <row r="267" spans="1:10" ht="138.75" hidden="1" customHeight="1">
      <c r="A267" s="670"/>
      <c r="B267" s="237"/>
      <c r="C267" s="443"/>
      <c r="D267" s="109" t="s">
        <v>451</v>
      </c>
      <c r="E267" s="614"/>
      <c r="F267" s="469"/>
      <c r="G267" s="699"/>
    </row>
    <row r="268" spans="1:10" ht="42" customHeight="1">
      <c r="A268" s="612" t="s">
        <v>582</v>
      </c>
      <c r="B268" s="477" t="s">
        <v>708</v>
      </c>
      <c r="C268" s="443">
        <v>2240</v>
      </c>
      <c r="D268" s="105">
        <v>45000</v>
      </c>
      <c r="E268" s="603" t="s">
        <v>697</v>
      </c>
      <c r="F268" s="520" t="s">
        <v>69</v>
      </c>
      <c r="G268" s="698" t="s">
        <v>384</v>
      </c>
    </row>
    <row r="269" spans="1:10" ht="38.25" customHeight="1">
      <c r="A269" s="670"/>
      <c r="B269" s="237"/>
      <c r="C269" s="540"/>
      <c r="D269" s="109" t="s">
        <v>454</v>
      </c>
      <c r="E269" s="614"/>
      <c r="F269" s="469"/>
      <c r="G269" s="699"/>
    </row>
    <row r="270" spans="1:10" ht="55.5" hidden="1" customHeight="1">
      <c r="A270" s="815" t="s">
        <v>369</v>
      </c>
      <c r="B270" s="8" t="s">
        <v>370</v>
      </c>
      <c r="C270" s="590">
        <v>2240</v>
      </c>
      <c r="D270" s="105">
        <v>0</v>
      </c>
      <c r="E270" s="602" t="s">
        <v>108</v>
      </c>
      <c r="F270" s="632" t="s">
        <v>25</v>
      </c>
      <c r="G270" s="662" t="s">
        <v>402</v>
      </c>
    </row>
    <row r="271" spans="1:10" ht="45.75" hidden="1" customHeight="1">
      <c r="A271" s="816"/>
      <c r="B271" s="9"/>
      <c r="C271" s="591"/>
      <c r="D271" s="36" t="s">
        <v>374</v>
      </c>
      <c r="E271" s="603"/>
      <c r="F271" s="607"/>
      <c r="G271" s="663"/>
      <c r="H271" s="82"/>
    </row>
    <row r="272" spans="1:10" ht="52.5" hidden="1" customHeight="1">
      <c r="A272" s="612" t="s">
        <v>426</v>
      </c>
      <c r="B272" s="8" t="s">
        <v>14</v>
      </c>
      <c r="C272" s="264">
        <v>2240</v>
      </c>
      <c r="D272" s="66">
        <v>0</v>
      </c>
      <c r="E272" s="603" t="s">
        <v>353</v>
      </c>
      <c r="F272" s="762" t="s">
        <v>149</v>
      </c>
      <c r="G272" s="728" t="s">
        <v>498</v>
      </c>
    </row>
    <row r="273" spans="1:10" ht="78" hidden="1" customHeight="1">
      <c r="A273" s="670"/>
      <c r="B273" s="9"/>
      <c r="C273" s="265"/>
      <c r="D273" s="67" t="s">
        <v>427</v>
      </c>
      <c r="E273" s="614"/>
      <c r="F273" s="593"/>
      <c r="G273" s="729"/>
      <c r="H273" s="82"/>
    </row>
    <row r="274" spans="1:10" ht="28.5" hidden="1" customHeight="1">
      <c r="A274" s="877" t="s">
        <v>466</v>
      </c>
      <c r="B274" s="73" t="s">
        <v>87</v>
      </c>
      <c r="C274" s="879">
        <v>2240</v>
      </c>
      <c r="D274" s="119">
        <v>0</v>
      </c>
      <c r="E274" s="603" t="s">
        <v>353</v>
      </c>
      <c r="F274" s="825" t="s">
        <v>229</v>
      </c>
      <c r="G274" s="602" t="s">
        <v>61</v>
      </c>
      <c r="H274" s="82"/>
    </row>
    <row r="275" spans="1:10" ht="43.5" hidden="1" customHeight="1">
      <c r="A275" s="878"/>
      <c r="B275" s="484"/>
      <c r="C275" s="880"/>
      <c r="D275" s="136" t="s">
        <v>464</v>
      </c>
      <c r="E275" s="614"/>
      <c r="F275" s="826"/>
      <c r="G275" s="603"/>
      <c r="H275" s="82"/>
    </row>
    <row r="276" spans="1:10" ht="51" hidden="1" customHeight="1">
      <c r="A276" s="877" t="s">
        <v>467</v>
      </c>
      <c r="B276" s="73" t="s">
        <v>78</v>
      </c>
      <c r="C276" s="623">
        <v>2240</v>
      </c>
      <c r="D276" s="119">
        <v>0</v>
      </c>
      <c r="E276" s="603" t="s">
        <v>353</v>
      </c>
      <c r="F276" s="825" t="s">
        <v>229</v>
      </c>
      <c r="G276" s="602" t="s">
        <v>61</v>
      </c>
      <c r="H276" s="82"/>
    </row>
    <row r="277" spans="1:10" ht="68.25" hidden="1" customHeight="1">
      <c r="A277" s="878"/>
      <c r="B277" s="484"/>
      <c r="C277" s="624"/>
      <c r="D277" s="136" t="s">
        <v>464</v>
      </c>
      <c r="E277" s="614"/>
      <c r="F277" s="826"/>
      <c r="G277" s="603"/>
      <c r="H277" s="82"/>
    </row>
    <row r="278" spans="1:10" ht="31.5" customHeight="1">
      <c r="A278" s="881" t="s">
        <v>608</v>
      </c>
      <c r="B278" s="481" t="s">
        <v>465</v>
      </c>
      <c r="C278" s="141">
        <v>2240</v>
      </c>
      <c r="D278" s="119">
        <v>2109600</v>
      </c>
      <c r="E278" s="603" t="s">
        <v>700</v>
      </c>
      <c r="F278" s="825" t="s">
        <v>149</v>
      </c>
      <c r="G278" s="812" t="s">
        <v>609</v>
      </c>
      <c r="H278" s="82"/>
    </row>
    <row r="279" spans="1:10" ht="63" customHeight="1">
      <c r="A279" s="881"/>
      <c r="B279" s="482"/>
      <c r="C279" s="480"/>
      <c r="D279" s="136" t="s">
        <v>610</v>
      </c>
      <c r="E279" s="614"/>
      <c r="F279" s="826"/>
      <c r="G279" s="813"/>
      <c r="H279" s="82"/>
    </row>
    <row r="280" spans="1:10" ht="38.25" customHeight="1">
      <c r="A280" s="844" t="s">
        <v>611</v>
      </c>
      <c r="B280" s="98" t="s">
        <v>468</v>
      </c>
      <c r="C280" s="141"/>
      <c r="D280" s="119">
        <v>299760</v>
      </c>
      <c r="E280" s="603" t="s">
        <v>697</v>
      </c>
      <c r="F280" s="825" t="s">
        <v>229</v>
      </c>
      <c r="G280" s="812" t="s">
        <v>609</v>
      </c>
      <c r="H280" s="82"/>
    </row>
    <row r="281" spans="1:10" ht="39" customHeight="1">
      <c r="A281" s="845"/>
      <c r="B281" s="483"/>
      <c r="C281" s="141"/>
      <c r="D281" s="136" t="s">
        <v>641</v>
      </c>
      <c r="E281" s="614"/>
      <c r="F281" s="826"/>
      <c r="G281" s="813"/>
      <c r="H281" s="82"/>
      <c r="J281" s="7"/>
    </row>
    <row r="282" spans="1:10" ht="25.5" hidden="1" customHeight="1">
      <c r="A282" s="784" t="s">
        <v>428</v>
      </c>
      <c r="B282" s="8" t="s">
        <v>14</v>
      </c>
      <c r="C282" s="264">
        <v>2240</v>
      </c>
      <c r="D282" s="71">
        <v>0</v>
      </c>
      <c r="E282" s="603" t="s">
        <v>353</v>
      </c>
      <c r="F282" s="762" t="s">
        <v>149</v>
      </c>
      <c r="G282" s="728" t="s">
        <v>496</v>
      </c>
    </row>
    <row r="283" spans="1:10" ht="161.25" hidden="1" customHeight="1">
      <c r="A283" s="785"/>
      <c r="B283" s="9"/>
      <c r="C283" s="265"/>
      <c r="D283" s="136" t="s">
        <v>425</v>
      </c>
      <c r="E283" s="614"/>
      <c r="F283" s="593"/>
      <c r="G283" s="729"/>
      <c r="H283" s="82"/>
    </row>
    <row r="284" spans="1:10" ht="30" hidden="1" customHeight="1">
      <c r="A284" s="367" t="s">
        <v>111</v>
      </c>
      <c r="B284" s="8" t="s">
        <v>112</v>
      </c>
      <c r="C284" s="264">
        <v>2240</v>
      </c>
      <c r="D284" s="114">
        <v>0</v>
      </c>
      <c r="E284" s="253"/>
      <c r="F284" s="282"/>
      <c r="G284" s="728" t="s">
        <v>43</v>
      </c>
    </row>
    <row r="285" spans="1:10" ht="69.75" hidden="1" customHeight="1">
      <c r="A285" s="368"/>
      <c r="B285" s="9"/>
      <c r="C285" s="265"/>
      <c r="D285" s="136" t="s">
        <v>217</v>
      </c>
      <c r="E285" s="254" t="s">
        <v>72</v>
      </c>
      <c r="F285" s="284" t="s">
        <v>76</v>
      </c>
      <c r="G285" s="729"/>
      <c r="H285" s="82"/>
    </row>
    <row r="286" spans="1:10" ht="50.25" hidden="1" customHeight="1">
      <c r="A286" s="266" t="s">
        <v>227</v>
      </c>
      <c r="B286" s="11" t="s">
        <v>226</v>
      </c>
      <c r="C286" s="264">
        <v>2240</v>
      </c>
      <c r="D286" s="71">
        <v>0</v>
      </c>
      <c r="E286" s="632" t="s">
        <v>219</v>
      </c>
      <c r="F286" s="282"/>
      <c r="G286" s="728" t="s">
        <v>43</v>
      </c>
      <c r="H286" s="82"/>
    </row>
    <row r="287" spans="1:10" ht="43.5" hidden="1" customHeight="1">
      <c r="A287" s="368"/>
      <c r="B287" s="9"/>
      <c r="C287" s="265"/>
      <c r="D287" s="136" t="s">
        <v>218</v>
      </c>
      <c r="E287" s="607"/>
      <c r="F287" s="284" t="s">
        <v>183</v>
      </c>
      <c r="G287" s="729"/>
      <c r="H287" s="82"/>
    </row>
    <row r="288" spans="1:10" ht="43.5" hidden="1" customHeight="1">
      <c r="A288" s="369" t="s">
        <v>169</v>
      </c>
      <c r="B288" s="118" t="s">
        <v>170</v>
      </c>
      <c r="C288" s="107">
        <v>2240</v>
      </c>
      <c r="D288" s="122">
        <v>0</v>
      </c>
      <c r="E288" s="629" t="s">
        <v>124</v>
      </c>
      <c r="F288" s="262" t="s">
        <v>229</v>
      </c>
      <c r="G288" s="728" t="s">
        <v>43</v>
      </c>
      <c r="H288" s="82"/>
    </row>
    <row r="289" spans="1:8" ht="43.5" hidden="1" customHeight="1">
      <c r="A289" s="370"/>
      <c r="B289" s="9"/>
      <c r="C289" s="65"/>
      <c r="D289" s="109" t="s">
        <v>230</v>
      </c>
      <c r="E289" s="601"/>
      <c r="F289" s="254"/>
      <c r="G289" s="729"/>
      <c r="H289" s="82"/>
    </row>
    <row r="290" spans="1:8" ht="36" hidden="1" customHeight="1">
      <c r="A290" s="817" t="s">
        <v>115</v>
      </c>
      <c r="B290" s="8" t="s">
        <v>14</v>
      </c>
      <c r="C290" s="280">
        <v>2240</v>
      </c>
      <c r="D290" s="71">
        <v>0</v>
      </c>
      <c r="E290" s="632" t="s">
        <v>113</v>
      </c>
      <c r="F290" s="632" t="s">
        <v>76</v>
      </c>
      <c r="G290" s="728" t="s">
        <v>43</v>
      </c>
    </row>
    <row r="291" spans="1:8" ht="58.5" hidden="1" customHeight="1">
      <c r="A291" s="818"/>
      <c r="B291" s="15"/>
      <c r="C291" s="280"/>
      <c r="D291" s="136" t="s">
        <v>151</v>
      </c>
      <c r="E291" s="607"/>
      <c r="F291" s="607"/>
      <c r="G291" s="729"/>
      <c r="H291" s="82"/>
    </row>
    <row r="292" spans="1:8" ht="16.5" hidden="1" customHeight="1">
      <c r="A292" s="576" t="s">
        <v>105</v>
      </c>
      <c r="B292" s="578" t="s">
        <v>106</v>
      </c>
      <c r="C292" s="584">
        <v>2240</v>
      </c>
      <c r="D292" s="71">
        <f>199000-32727-48836-6837.6-10000-12992.1- 49128-17000-21479.3</f>
        <v>0</v>
      </c>
      <c r="E292" s="773" t="s">
        <v>124</v>
      </c>
      <c r="F292" s="773" t="s">
        <v>68</v>
      </c>
      <c r="G292" s="778" t="s">
        <v>40</v>
      </c>
    </row>
    <row r="293" spans="1:8" ht="42.75" hidden="1" customHeight="1" thickBot="1">
      <c r="A293" s="868"/>
      <c r="B293" s="849"/>
      <c r="C293" s="772"/>
      <c r="D293" s="536" t="s">
        <v>155</v>
      </c>
      <c r="E293" s="774"/>
      <c r="F293" s="774"/>
      <c r="G293" s="780"/>
      <c r="H293" s="82" t="s">
        <v>109</v>
      </c>
    </row>
    <row r="294" spans="1:8" ht="42.75" hidden="1" customHeight="1">
      <c r="A294" s="102" t="s">
        <v>140</v>
      </c>
      <c r="B294" s="578" t="s">
        <v>139</v>
      </c>
      <c r="C294" s="584">
        <v>2240</v>
      </c>
      <c r="D294" s="71">
        <v>0</v>
      </c>
      <c r="E294" s="773" t="s">
        <v>124</v>
      </c>
      <c r="F294" s="773" t="s">
        <v>69</v>
      </c>
      <c r="G294" s="778" t="s">
        <v>40</v>
      </c>
      <c r="H294" s="82"/>
    </row>
    <row r="295" spans="1:8" ht="42.75" hidden="1" customHeight="1" thickBot="1">
      <c r="A295" s="103"/>
      <c r="B295" s="849"/>
      <c r="C295" s="772"/>
      <c r="D295" s="536" t="s">
        <v>141</v>
      </c>
      <c r="E295" s="774"/>
      <c r="F295" s="774"/>
      <c r="G295" s="780"/>
      <c r="H295" s="82"/>
    </row>
    <row r="296" spans="1:8" ht="23.25" hidden="1" customHeight="1">
      <c r="A296" s="783" t="s">
        <v>296</v>
      </c>
      <c r="B296" s="846" t="s">
        <v>294</v>
      </c>
      <c r="C296" s="673">
        <v>2240</v>
      </c>
      <c r="D296" s="174">
        <v>0</v>
      </c>
      <c r="E296" s="847" t="s">
        <v>181</v>
      </c>
      <c r="F296" s="847" t="s">
        <v>24</v>
      </c>
      <c r="G296" s="848" t="s">
        <v>40</v>
      </c>
      <c r="H296" s="82"/>
    </row>
    <row r="297" spans="1:8" ht="42.75" hidden="1" customHeight="1">
      <c r="A297" s="577"/>
      <c r="B297" s="579"/>
      <c r="C297" s="585"/>
      <c r="D297" s="136" t="s">
        <v>273</v>
      </c>
      <c r="E297" s="775"/>
      <c r="F297" s="775"/>
      <c r="G297" s="779"/>
      <c r="H297" s="82"/>
    </row>
    <row r="298" spans="1:8" ht="42.75" hidden="1" customHeight="1">
      <c r="A298" s="580" t="s">
        <v>297</v>
      </c>
      <c r="B298" s="829" t="s">
        <v>298</v>
      </c>
      <c r="C298" s="584">
        <v>2240</v>
      </c>
      <c r="D298" s="121">
        <v>0</v>
      </c>
      <c r="E298" s="773" t="s">
        <v>181</v>
      </c>
      <c r="F298" s="773" t="s">
        <v>24</v>
      </c>
      <c r="G298" s="778" t="s">
        <v>40</v>
      </c>
      <c r="H298" s="104"/>
    </row>
    <row r="299" spans="1:8" ht="17.25" hidden="1" customHeight="1" thickBot="1">
      <c r="A299" s="581"/>
      <c r="B299" s="830"/>
      <c r="C299" s="585"/>
      <c r="D299" s="136" t="s">
        <v>249</v>
      </c>
      <c r="E299" s="775"/>
      <c r="F299" s="775"/>
      <c r="G299" s="779"/>
      <c r="H299" s="82"/>
    </row>
    <row r="300" spans="1:8" ht="27.75" hidden="1" customHeight="1">
      <c r="A300" s="268" t="s">
        <v>123</v>
      </c>
      <c r="B300" s="91" t="s">
        <v>122</v>
      </c>
      <c r="C300" s="300">
        <v>2240</v>
      </c>
      <c r="D300" s="542">
        <v>0</v>
      </c>
      <c r="E300" s="786" t="s">
        <v>108</v>
      </c>
      <c r="F300" s="301" t="s">
        <v>76</v>
      </c>
      <c r="G300" s="778" t="s">
        <v>40</v>
      </c>
      <c r="H300" s="82"/>
    </row>
    <row r="301" spans="1:8" ht="42.75" hidden="1" customHeight="1" thickBot="1">
      <c r="A301" s="269"/>
      <c r="B301" s="92"/>
      <c r="C301" s="272"/>
      <c r="D301" s="136" t="s">
        <v>116</v>
      </c>
      <c r="E301" s="774"/>
      <c r="F301" s="297"/>
      <c r="G301" s="780"/>
      <c r="H301" s="82"/>
    </row>
    <row r="302" spans="1:8" ht="42.75" hidden="1" customHeight="1">
      <c r="A302" s="270" t="s">
        <v>118</v>
      </c>
      <c r="B302" s="91" t="s">
        <v>117</v>
      </c>
      <c r="C302" s="271">
        <v>2240</v>
      </c>
      <c r="D302" s="542">
        <v>0</v>
      </c>
      <c r="E302" s="786" t="s">
        <v>108</v>
      </c>
      <c r="F302" s="296" t="s">
        <v>76</v>
      </c>
      <c r="G302" s="778" t="s">
        <v>40</v>
      </c>
      <c r="H302" s="82"/>
    </row>
    <row r="303" spans="1:8" ht="42.75" hidden="1" customHeight="1" thickBot="1">
      <c r="A303" s="371"/>
      <c r="B303" s="93"/>
      <c r="C303" s="94"/>
      <c r="D303" s="136" t="s">
        <v>121</v>
      </c>
      <c r="E303" s="774"/>
      <c r="F303" s="95"/>
      <c r="G303" s="780"/>
      <c r="H303" s="82"/>
    </row>
    <row r="304" spans="1:8" ht="42.75" hidden="1" customHeight="1">
      <c r="A304" s="268" t="s">
        <v>119</v>
      </c>
      <c r="B304" s="91" t="s">
        <v>120</v>
      </c>
      <c r="C304" s="300">
        <v>2240</v>
      </c>
      <c r="D304" s="542">
        <v>0</v>
      </c>
      <c r="E304" s="299" t="s">
        <v>108</v>
      </c>
      <c r="F304" s="301" t="s">
        <v>76</v>
      </c>
      <c r="G304" s="778" t="s">
        <v>40</v>
      </c>
      <c r="H304" s="82"/>
    </row>
    <row r="305" spans="1:8" ht="25.5" hidden="1" customHeight="1" thickBot="1">
      <c r="A305" s="268"/>
      <c r="B305" s="89"/>
      <c r="C305" s="300"/>
      <c r="D305" s="136" t="s">
        <v>125</v>
      </c>
      <c r="E305" s="301"/>
      <c r="F305" s="301"/>
      <c r="G305" s="780"/>
      <c r="H305" s="82"/>
    </row>
    <row r="306" spans="1:8" ht="25.5" hidden="1" customHeight="1">
      <c r="A306" s="823" t="s">
        <v>95</v>
      </c>
      <c r="B306" s="610" t="s">
        <v>99</v>
      </c>
      <c r="C306" s="264">
        <v>2240</v>
      </c>
      <c r="D306" s="71">
        <v>0</v>
      </c>
      <c r="E306" s="592" t="s">
        <v>98</v>
      </c>
      <c r="F306" s="762" t="s">
        <v>75</v>
      </c>
      <c r="G306" s="852" t="s">
        <v>40</v>
      </c>
    </row>
    <row r="307" spans="1:8" ht="30.75" hidden="1" customHeight="1">
      <c r="A307" s="824"/>
      <c r="B307" s="611"/>
      <c r="C307" s="265"/>
      <c r="D307" s="136" t="s">
        <v>97</v>
      </c>
      <c r="E307" s="593"/>
      <c r="F307" s="593"/>
      <c r="G307" s="853"/>
    </row>
    <row r="308" spans="1:8" ht="25.5" hidden="1" customHeight="1">
      <c r="A308" s="823" t="s">
        <v>96</v>
      </c>
      <c r="B308" s="610" t="s">
        <v>102</v>
      </c>
      <c r="C308" s="264">
        <v>2240</v>
      </c>
      <c r="D308" s="71">
        <v>0</v>
      </c>
      <c r="E308" s="592" t="s">
        <v>98</v>
      </c>
      <c r="F308" s="762" t="s">
        <v>75</v>
      </c>
      <c r="G308" s="852" t="s">
        <v>40</v>
      </c>
    </row>
    <row r="309" spans="1:8" ht="25.5" hidden="1" customHeight="1">
      <c r="A309" s="824"/>
      <c r="B309" s="611"/>
      <c r="C309" s="265"/>
      <c r="D309" s="136" t="s">
        <v>126</v>
      </c>
      <c r="E309" s="593"/>
      <c r="F309" s="593"/>
      <c r="G309" s="853"/>
    </row>
    <row r="310" spans="1:8" s="104" customFormat="1" ht="44.25" customHeight="1">
      <c r="A310" s="869" t="s">
        <v>709</v>
      </c>
      <c r="B310" s="827" t="s">
        <v>585</v>
      </c>
      <c r="C310" s="821">
        <v>2240</v>
      </c>
      <c r="D310" s="174">
        <v>4822200</v>
      </c>
      <c r="E310" s="773" t="s">
        <v>705</v>
      </c>
      <c r="F310" s="773" t="s">
        <v>69</v>
      </c>
      <c r="G310" s="854" t="s">
        <v>40</v>
      </c>
    </row>
    <row r="311" spans="1:8" s="104" customFormat="1" ht="54" customHeight="1">
      <c r="A311" s="870"/>
      <c r="B311" s="828"/>
      <c r="C311" s="822"/>
      <c r="D311" s="36" t="s">
        <v>586</v>
      </c>
      <c r="E311" s="775"/>
      <c r="F311" s="775"/>
      <c r="G311" s="854"/>
    </row>
    <row r="312" spans="1:8" ht="48" customHeight="1">
      <c r="A312" s="612" t="s">
        <v>584</v>
      </c>
      <c r="B312" s="73" t="s">
        <v>583</v>
      </c>
      <c r="C312" s="572">
        <v>2240</v>
      </c>
      <c r="D312" s="121">
        <f>3202500-870552-576-106000-1000000</f>
        <v>1225372</v>
      </c>
      <c r="E312" s="781" t="s">
        <v>706</v>
      </c>
      <c r="F312" s="602" t="s">
        <v>25</v>
      </c>
      <c r="G312" s="569" t="s">
        <v>40</v>
      </c>
    </row>
    <row r="313" spans="1:8" ht="45.75" customHeight="1">
      <c r="A313" s="670"/>
      <c r="B313" s="237"/>
      <c r="C313" s="540"/>
      <c r="D313" s="90" t="s">
        <v>741</v>
      </c>
      <c r="E313" s="782"/>
      <c r="F313" s="603"/>
      <c r="G313" s="329" t="s">
        <v>734</v>
      </c>
    </row>
    <row r="314" spans="1:8" ht="45.75" customHeight="1">
      <c r="A314" s="612" t="s">
        <v>735</v>
      </c>
      <c r="B314" s="73" t="s">
        <v>736</v>
      </c>
      <c r="C314" s="572">
        <v>2240</v>
      </c>
      <c r="D314" s="121">
        <v>1000000</v>
      </c>
      <c r="E314" s="781" t="s">
        <v>737</v>
      </c>
      <c r="F314" s="602" t="s">
        <v>25</v>
      </c>
      <c r="G314" s="569" t="s">
        <v>40</v>
      </c>
    </row>
    <row r="315" spans="1:8" ht="45.75" customHeight="1">
      <c r="A315" s="670"/>
      <c r="B315" s="237"/>
      <c r="C315" s="540"/>
      <c r="D315" s="90" t="s">
        <v>738</v>
      </c>
      <c r="E315" s="782"/>
      <c r="F315" s="603"/>
      <c r="G315" s="329"/>
    </row>
    <row r="316" spans="1:8" ht="48" customHeight="1">
      <c r="A316" s="612" t="s">
        <v>627</v>
      </c>
      <c r="B316" s="8" t="s">
        <v>612</v>
      </c>
      <c r="C316" s="107">
        <v>2240</v>
      </c>
      <c r="D316" s="121">
        <v>3600000</v>
      </c>
      <c r="E316" s="14" t="s">
        <v>625</v>
      </c>
      <c r="F316" s="13" t="s">
        <v>75</v>
      </c>
      <c r="G316" s="372" t="s">
        <v>40</v>
      </c>
    </row>
    <row r="317" spans="1:8" ht="25.5" customHeight="1">
      <c r="A317" s="670"/>
      <c r="B317" s="9"/>
      <c r="C317" s="303"/>
      <c r="D317" s="90" t="s">
        <v>626</v>
      </c>
      <c r="E317" s="541" t="s">
        <v>632</v>
      </c>
      <c r="F317" s="17"/>
      <c r="G317" s="326"/>
    </row>
    <row r="318" spans="1:8" ht="54" customHeight="1">
      <c r="A318" s="612" t="s">
        <v>623</v>
      </c>
      <c r="B318" s="8" t="s">
        <v>612</v>
      </c>
      <c r="C318" s="107">
        <v>2240</v>
      </c>
      <c r="D318" s="121">
        <v>270000</v>
      </c>
      <c r="E318" s="14" t="s">
        <v>707</v>
      </c>
      <c r="F318" s="524" t="s">
        <v>68</v>
      </c>
      <c r="G318" s="372" t="s">
        <v>40</v>
      </c>
    </row>
    <row r="319" spans="1:8" ht="25.5" customHeight="1">
      <c r="A319" s="670"/>
      <c r="B319" s="15"/>
      <c r="C319" s="107"/>
      <c r="D319" s="36" t="s">
        <v>624</v>
      </c>
      <c r="E319" s="563" t="s">
        <v>632</v>
      </c>
      <c r="F319" s="13"/>
      <c r="G319" s="373"/>
    </row>
    <row r="320" spans="1:8" ht="42.75" customHeight="1">
      <c r="A320" s="612" t="s">
        <v>622</v>
      </c>
      <c r="B320" s="73" t="s">
        <v>621</v>
      </c>
      <c r="C320" s="302">
        <v>2240</v>
      </c>
      <c r="D320" s="121">
        <v>3480000</v>
      </c>
      <c r="E320" s="6" t="s">
        <v>615</v>
      </c>
      <c r="F320" s="253" t="s">
        <v>75</v>
      </c>
      <c r="G320" s="770" t="s">
        <v>40</v>
      </c>
    </row>
    <row r="321" spans="1:8" ht="38.25" customHeight="1">
      <c r="A321" s="670"/>
      <c r="B321" s="9"/>
      <c r="C321" s="65"/>
      <c r="D321" s="90" t="s">
        <v>614</v>
      </c>
      <c r="E321" s="541" t="s">
        <v>632</v>
      </c>
      <c r="F321" s="254"/>
      <c r="G321" s="771"/>
    </row>
    <row r="322" spans="1:8" s="205" customFormat="1" ht="45" customHeight="1">
      <c r="A322" s="648" t="s">
        <v>616</v>
      </c>
      <c r="B322" s="578" t="s">
        <v>613</v>
      </c>
      <c r="C322" s="584">
        <v>2240</v>
      </c>
      <c r="D322" s="121">
        <v>960000</v>
      </c>
      <c r="E322" s="773" t="s">
        <v>631</v>
      </c>
      <c r="F322" s="632" t="s">
        <v>75</v>
      </c>
      <c r="G322" s="627" t="s">
        <v>40</v>
      </c>
    </row>
    <row r="323" spans="1:8" s="205" customFormat="1" ht="27.75" customHeight="1">
      <c r="A323" s="718"/>
      <c r="B323" s="579"/>
      <c r="C323" s="585"/>
      <c r="D323" s="564" t="s">
        <v>617</v>
      </c>
      <c r="E323" s="775"/>
      <c r="F323" s="607"/>
      <c r="G323" s="628"/>
    </row>
    <row r="324" spans="1:8" s="205" customFormat="1" ht="46.5" customHeight="1">
      <c r="A324" s="648" t="s">
        <v>619</v>
      </c>
      <c r="B324" s="578" t="s">
        <v>618</v>
      </c>
      <c r="C324" s="584">
        <v>2240</v>
      </c>
      <c r="D324" s="121">
        <v>1500000</v>
      </c>
      <c r="E324" s="773" t="s">
        <v>629</v>
      </c>
      <c r="F324" s="632" t="s">
        <v>75</v>
      </c>
      <c r="G324" s="776" t="s">
        <v>40</v>
      </c>
    </row>
    <row r="325" spans="1:8" s="205" customFormat="1" ht="46.5" customHeight="1">
      <c r="A325" s="718"/>
      <c r="B325" s="579"/>
      <c r="C325" s="585"/>
      <c r="D325" s="565" t="s">
        <v>620</v>
      </c>
      <c r="E325" s="775"/>
      <c r="F325" s="607"/>
      <c r="G325" s="777"/>
    </row>
    <row r="326" spans="1:8" s="205" customFormat="1" ht="32.25" customHeight="1">
      <c r="A326" s="648" t="s">
        <v>634</v>
      </c>
      <c r="B326" s="578" t="s">
        <v>628</v>
      </c>
      <c r="C326" s="584">
        <v>2240</v>
      </c>
      <c r="D326" s="121">
        <v>5400000</v>
      </c>
      <c r="E326" s="773" t="s">
        <v>710</v>
      </c>
      <c r="F326" s="632" t="s">
        <v>69</v>
      </c>
      <c r="G326" s="776" t="s">
        <v>40</v>
      </c>
    </row>
    <row r="327" spans="1:8" s="205" customFormat="1" ht="36.75" customHeight="1">
      <c r="A327" s="718"/>
      <c r="B327" s="579"/>
      <c r="C327" s="585"/>
      <c r="D327" s="80" t="s">
        <v>630</v>
      </c>
      <c r="E327" s="775"/>
      <c r="F327" s="607"/>
      <c r="G327" s="777"/>
    </row>
    <row r="328" spans="1:8" s="205" customFormat="1" ht="46.5" customHeight="1">
      <c r="A328" s="648" t="s">
        <v>633</v>
      </c>
      <c r="B328" s="578" t="s">
        <v>423</v>
      </c>
      <c r="C328" s="584">
        <v>2240</v>
      </c>
      <c r="D328" s="121">
        <v>550000</v>
      </c>
      <c r="E328" s="773" t="s">
        <v>710</v>
      </c>
      <c r="F328" s="632" t="s">
        <v>69</v>
      </c>
      <c r="G328" s="776" t="s">
        <v>40</v>
      </c>
    </row>
    <row r="329" spans="1:8" s="205" customFormat="1" ht="28.5" customHeight="1">
      <c r="A329" s="718"/>
      <c r="B329" s="579"/>
      <c r="C329" s="585"/>
      <c r="D329" s="80" t="s">
        <v>635</v>
      </c>
      <c r="E329" s="775"/>
      <c r="F329" s="607"/>
      <c r="G329" s="777"/>
    </row>
    <row r="330" spans="1:8" s="205" customFormat="1" ht="46.5" customHeight="1">
      <c r="A330" s="648" t="s">
        <v>636</v>
      </c>
      <c r="B330" s="528" t="s">
        <v>423</v>
      </c>
      <c r="C330" s="525">
        <v>2240</v>
      </c>
      <c r="D330" s="121">
        <v>390000</v>
      </c>
      <c r="E330" s="773" t="s">
        <v>711</v>
      </c>
      <c r="F330" s="632" t="s">
        <v>69</v>
      </c>
      <c r="G330" s="776" t="s">
        <v>40</v>
      </c>
    </row>
    <row r="331" spans="1:8" s="205" customFormat="1" ht="32.25" customHeight="1">
      <c r="A331" s="718"/>
      <c r="B331" s="528"/>
      <c r="C331" s="525"/>
      <c r="D331" s="80" t="s">
        <v>637</v>
      </c>
      <c r="E331" s="775"/>
      <c r="F331" s="607"/>
      <c r="G331" s="777"/>
    </row>
    <row r="332" spans="1:8" ht="47.25" customHeight="1">
      <c r="A332" s="571" t="s">
        <v>33</v>
      </c>
      <c r="B332" s="73" t="s">
        <v>114</v>
      </c>
      <c r="C332" s="572">
        <v>2240</v>
      </c>
      <c r="D332" s="121">
        <f>94000+106000</f>
        <v>200000</v>
      </c>
      <c r="E332" s="570" t="s">
        <v>697</v>
      </c>
      <c r="F332" s="602" t="s">
        <v>69</v>
      </c>
      <c r="G332" s="666" t="s">
        <v>40</v>
      </c>
    </row>
    <row r="333" spans="1:8" ht="30.75" customHeight="1">
      <c r="A333" s="573"/>
      <c r="B333" s="237"/>
      <c r="C333" s="574"/>
      <c r="D333" s="109" t="s">
        <v>276</v>
      </c>
      <c r="E333" s="568"/>
      <c r="F333" s="603"/>
      <c r="G333" s="667"/>
      <c r="H333" s="82"/>
    </row>
    <row r="334" spans="1:8" ht="67.5" hidden="1" customHeight="1">
      <c r="A334" s="815" t="s">
        <v>299</v>
      </c>
      <c r="B334" s="855" t="s">
        <v>300</v>
      </c>
      <c r="C334" s="107">
        <v>2240</v>
      </c>
      <c r="D334" s="145">
        <v>0</v>
      </c>
      <c r="E334" s="765" t="s">
        <v>23</v>
      </c>
      <c r="F334" s="606" t="s">
        <v>75</v>
      </c>
      <c r="G334" s="703" t="s">
        <v>40</v>
      </c>
    </row>
    <row r="335" spans="1:8" ht="33.75" hidden="1" customHeight="1">
      <c r="A335" s="816"/>
      <c r="B335" s="611"/>
      <c r="C335" s="182"/>
      <c r="D335" s="144" t="s">
        <v>258</v>
      </c>
      <c r="E335" s="605"/>
      <c r="F335" s="607"/>
      <c r="G335" s="703"/>
    </row>
    <row r="336" spans="1:8" ht="102" hidden="1" customHeight="1">
      <c r="A336" s="580" t="s">
        <v>302</v>
      </c>
      <c r="B336" s="829" t="s">
        <v>301</v>
      </c>
      <c r="C336" s="584">
        <v>2240</v>
      </c>
      <c r="D336" s="72">
        <v>0</v>
      </c>
      <c r="E336" s="606" t="s">
        <v>267</v>
      </c>
      <c r="F336" s="586" t="s">
        <v>24</v>
      </c>
      <c r="G336" s="728" t="s">
        <v>43</v>
      </c>
    </row>
    <row r="337" spans="1:9" ht="97.5" hidden="1" customHeight="1">
      <c r="A337" s="581"/>
      <c r="B337" s="759"/>
      <c r="C337" s="585"/>
      <c r="D337" s="90" t="s">
        <v>250</v>
      </c>
      <c r="E337" s="607"/>
      <c r="F337" s="587"/>
      <c r="G337" s="729"/>
    </row>
    <row r="338" spans="1:9" ht="33.75" hidden="1" customHeight="1">
      <c r="A338" s="580" t="s">
        <v>304</v>
      </c>
      <c r="B338" s="829" t="s">
        <v>303</v>
      </c>
      <c r="C338" s="584">
        <v>2240</v>
      </c>
      <c r="D338" s="72">
        <v>0</v>
      </c>
      <c r="E338" s="606" t="s">
        <v>267</v>
      </c>
      <c r="F338" s="586" t="s">
        <v>24</v>
      </c>
      <c r="G338" s="728" t="s">
        <v>40</v>
      </c>
    </row>
    <row r="339" spans="1:9" ht="29.25" hidden="1" customHeight="1">
      <c r="A339" s="581"/>
      <c r="B339" s="759"/>
      <c r="C339" s="585"/>
      <c r="D339" s="90" t="s">
        <v>274</v>
      </c>
      <c r="E339" s="607"/>
      <c r="F339" s="587"/>
      <c r="G339" s="729"/>
    </row>
    <row r="340" spans="1:9" ht="52.5" hidden="1" customHeight="1">
      <c r="A340" s="588" t="s">
        <v>369</v>
      </c>
      <c r="B340" s="8" t="s">
        <v>370</v>
      </c>
      <c r="C340" s="590">
        <v>2240</v>
      </c>
      <c r="D340" s="105">
        <v>0</v>
      </c>
      <c r="E340" s="629" t="s">
        <v>11</v>
      </c>
      <c r="F340" s="632" t="s">
        <v>165</v>
      </c>
      <c r="G340" s="662" t="s">
        <v>44</v>
      </c>
    </row>
    <row r="341" spans="1:9" ht="57" hidden="1" customHeight="1">
      <c r="A341" s="589"/>
      <c r="B341" s="9"/>
      <c r="C341" s="591"/>
      <c r="D341" s="90" t="s">
        <v>371</v>
      </c>
      <c r="E341" s="601"/>
      <c r="F341" s="607"/>
      <c r="G341" s="663"/>
    </row>
    <row r="342" spans="1:9" ht="42.75" customHeight="1">
      <c r="A342" s="784" t="s">
        <v>411</v>
      </c>
      <c r="B342" s="696" t="s">
        <v>598</v>
      </c>
      <c r="C342" s="623">
        <v>2240</v>
      </c>
      <c r="D342" s="132">
        <f>5841.6-1.6</f>
        <v>5840</v>
      </c>
      <c r="E342" s="602" t="s">
        <v>712</v>
      </c>
      <c r="F342" s="602" t="s">
        <v>456</v>
      </c>
      <c r="G342" s="850" t="s">
        <v>43</v>
      </c>
      <c r="H342" s="142"/>
      <c r="I342" s="142"/>
    </row>
    <row r="343" spans="1:9" ht="38.25" customHeight="1">
      <c r="A343" s="785"/>
      <c r="B343" s="697"/>
      <c r="C343" s="624"/>
      <c r="D343" s="90" t="s">
        <v>644</v>
      </c>
      <c r="E343" s="603"/>
      <c r="F343" s="603"/>
      <c r="G343" s="851"/>
      <c r="H343" s="142"/>
      <c r="I343" s="142"/>
    </row>
    <row r="344" spans="1:9" ht="63" customHeight="1">
      <c r="A344" s="576" t="s">
        <v>596</v>
      </c>
      <c r="B344" s="578" t="s">
        <v>592</v>
      </c>
      <c r="C344" s="584">
        <v>2240</v>
      </c>
      <c r="D344" s="132">
        <v>9400</v>
      </c>
      <c r="E344" s="606" t="s">
        <v>697</v>
      </c>
      <c r="F344" s="586" t="s">
        <v>149</v>
      </c>
      <c r="G344" s="728" t="s">
        <v>40</v>
      </c>
    </row>
    <row r="345" spans="1:9" ht="29.25" customHeight="1">
      <c r="A345" s="577"/>
      <c r="B345" s="579"/>
      <c r="C345" s="585"/>
      <c r="D345" s="36" t="s">
        <v>597</v>
      </c>
      <c r="E345" s="607"/>
      <c r="F345" s="587"/>
      <c r="G345" s="729"/>
    </row>
    <row r="346" spans="1:9" ht="44.25" customHeight="1">
      <c r="A346" s="580" t="s">
        <v>309</v>
      </c>
      <c r="B346" s="578" t="s">
        <v>599</v>
      </c>
      <c r="C346" s="584">
        <v>2240</v>
      </c>
      <c r="D346" s="121">
        <v>190000</v>
      </c>
      <c r="E346" s="603" t="s">
        <v>697</v>
      </c>
      <c r="F346" s="586" t="s">
        <v>24</v>
      </c>
      <c r="G346" s="662" t="s">
        <v>43</v>
      </c>
      <c r="H346" s="82"/>
    </row>
    <row r="347" spans="1:9" ht="26.25" customHeight="1">
      <c r="A347" s="581"/>
      <c r="B347" s="579"/>
      <c r="C347" s="585"/>
      <c r="D347" s="136" t="s">
        <v>591</v>
      </c>
      <c r="E347" s="614"/>
      <c r="F347" s="587"/>
      <c r="G347" s="663"/>
    </row>
    <row r="348" spans="1:9" ht="21.75" customHeight="1">
      <c r="A348" s="580" t="s">
        <v>594</v>
      </c>
      <c r="B348" s="578" t="s">
        <v>592</v>
      </c>
      <c r="C348" s="584">
        <v>2240</v>
      </c>
      <c r="D348" s="121">
        <v>62500</v>
      </c>
      <c r="E348" s="603" t="s">
        <v>697</v>
      </c>
      <c r="F348" s="586" t="s">
        <v>183</v>
      </c>
      <c r="G348" s="770" t="s">
        <v>43</v>
      </c>
    </row>
    <row r="349" spans="1:9" ht="48.75" customHeight="1">
      <c r="A349" s="581"/>
      <c r="B349" s="579"/>
      <c r="C349" s="585"/>
      <c r="D349" s="136" t="s">
        <v>587</v>
      </c>
      <c r="E349" s="614"/>
      <c r="F349" s="587"/>
      <c r="G349" s="771"/>
    </row>
    <row r="350" spans="1:9" ht="59.25" customHeight="1">
      <c r="A350" s="576" t="s">
        <v>595</v>
      </c>
      <c r="B350" s="578" t="s">
        <v>593</v>
      </c>
      <c r="C350" s="584">
        <v>2240</v>
      </c>
      <c r="D350" s="121">
        <v>50000</v>
      </c>
      <c r="E350" s="603" t="s">
        <v>697</v>
      </c>
      <c r="F350" s="586" t="s">
        <v>183</v>
      </c>
      <c r="G350" s="770" t="s">
        <v>40</v>
      </c>
    </row>
    <row r="351" spans="1:9" ht="27.75" customHeight="1">
      <c r="A351" s="577"/>
      <c r="B351" s="579"/>
      <c r="C351" s="585"/>
      <c r="D351" s="136" t="s">
        <v>590</v>
      </c>
      <c r="E351" s="614"/>
      <c r="F351" s="587"/>
      <c r="G351" s="771"/>
    </row>
    <row r="352" spans="1:9" ht="51.75" customHeight="1">
      <c r="A352" s="576" t="s">
        <v>600</v>
      </c>
      <c r="B352" s="464" t="s">
        <v>592</v>
      </c>
      <c r="C352" s="466">
        <v>2240</v>
      </c>
      <c r="D352" s="121">
        <v>480000</v>
      </c>
      <c r="E352" s="602" t="s">
        <v>589</v>
      </c>
      <c r="F352" s="586" t="s">
        <v>76</v>
      </c>
      <c r="G352" s="770" t="s">
        <v>40</v>
      </c>
    </row>
    <row r="353" spans="1:8" ht="24" customHeight="1">
      <c r="A353" s="577"/>
      <c r="B353" s="465"/>
      <c r="C353" s="467"/>
      <c r="D353" s="136" t="s">
        <v>588</v>
      </c>
      <c r="E353" s="603"/>
      <c r="F353" s="587"/>
      <c r="G353" s="771"/>
    </row>
    <row r="354" spans="1:8" ht="45.75" customHeight="1">
      <c r="A354" s="668" t="s">
        <v>601</v>
      </c>
      <c r="B354" s="696" t="s">
        <v>415</v>
      </c>
      <c r="C354" s="623">
        <v>2240</v>
      </c>
      <c r="D354" s="121">
        <v>2302400</v>
      </c>
      <c r="E354" s="603" t="s">
        <v>697</v>
      </c>
      <c r="F354" s="602" t="s">
        <v>76</v>
      </c>
      <c r="G354" s="666" t="s">
        <v>493</v>
      </c>
    </row>
    <row r="355" spans="1:8" ht="40.5" customHeight="1">
      <c r="A355" s="669"/>
      <c r="B355" s="697"/>
      <c r="C355" s="624"/>
      <c r="D355" s="136" t="s">
        <v>602</v>
      </c>
      <c r="E355" s="614"/>
      <c r="F355" s="603"/>
      <c r="G355" s="667"/>
    </row>
    <row r="356" spans="1:8" ht="31.5" customHeight="1">
      <c r="A356" s="668" t="s">
        <v>604</v>
      </c>
      <c r="B356" s="696" t="s">
        <v>603</v>
      </c>
      <c r="C356" s="623">
        <v>2240</v>
      </c>
      <c r="D356" s="121">
        <v>418000</v>
      </c>
      <c r="E356" s="603" t="s">
        <v>697</v>
      </c>
      <c r="F356" s="602" t="s">
        <v>69</v>
      </c>
      <c r="G356" s="666" t="s">
        <v>491</v>
      </c>
    </row>
    <row r="357" spans="1:8" ht="51.75" customHeight="1">
      <c r="A357" s="669"/>
      <c r="B357" s="697"/>
      <c r="C357" s="624"/>
      <c r="D357" s="136" t="s">
        <v>605</v>
      </c>
      <c r="E357" s="614"/>
      <c r="F357" s="603"/>
      <c r="G357" s="667"/>
    </row>
    <row r="358" spans="1:8" ht="31.5" customHeight="1">
      <c r="A358" s="576" t="s">
        <v>639</v>
      </c>
      <c r="B358" s="492" t="s">
        <v>638</v>
      </c>
      <c r="C358" s="490">
        <v>2240</v>
      </c>
      <c r="D358" s="121">
        <v>4000</v>
      </c>
      <c r="E358" s="607" t="s">
        <v>697</v>
      </c>
      <c r="F358" s="486" t="s">
        <v>165</v>
      </c>
      <c r="G358" s="556" t="s">
        <v>40</v>
      </c>
    </row>
    <row r="359" spans="1:8" ht="46.5" customHeight="1">
      <c r="A359" s="577"/>
      <c r="B359" s="489"/>
      <c r="C359" s="490"/>
      <c r="D359" s="80" t="s">
        <v>640</v>
      </c>
      <c r="E359" s="672"/>
      <c r="F359" s="487"/>
      <c r="G359" s="557"/>
    </row>
    <row r="360" spans="1:8" ht="41.25" customHeight="1">
      <c r="A360" s="576" t="s">
        <v>713</v>
      </c>
      <c r="B360" s="492" t="s">
        <v>475</v>
      </c>
      <c r="C360" s="490">
        <v>2240</v>
      </c>
      <c r="D360" s="207">
        <v>11200000</v>
      </c>
      <c r="E360" s="672" t="s">
        <v>697</v>
      </c>
      <c r="F360" s="493" t="s">
        <v>25</v>
      </c>
      <c r="G360" s="558" t="s">
        <v>680</v>
      </c>
    </row>
    <row r="361" spans="1:8" ht="41.25" customHeight="1">
      <c r="A361" s="783"/>
      <c r="B361" s="492"/>
      <c r="C361" s="490"/>
      <c r="D361" s="494" t="s">
        <v>681</v>
      </c>
      <c r="E361" s="672"/>
      <c r="F361" s="495"/>
      <c r="G361" s="557"/>
    </row>
    <row r="362" spans="1:8" ht="41.25" hidden="1" customHeight="1">
      <c r="A362" s="594" t="s">
        <v>480</v>
      </c>
      <c r="B362" s="578" t="s">
        <v>475</v>
      </c>
      <c r="C362" s="584">
        <v>2240</v>
      </c>
      <c r="D362" s="207">
        <v>0</v>
      </c>
      <c r="E362" s="607" t="s">
        <v>353</v>
      </c>
      <c r="F362" s="496" t="s">
        <v>229</v>
      </c>
      <c r="G362" s="491" t="s">
        <v>40</v>
      </c>
    </row>
    <row r="363" spans="1:8" ht="41.25" hidden="1" customHeight="1">
      <c r="A363" s="595"/>
      <c r="B363" s="579"/>
      <c r="C363" s="585"/>
      <c r="D363" s="494" t="s">
        <v>434</v>
      </c>
      <c r="E363" s="632"/>
      <c r="F363" s="496"/>
      <c r="G363" s="491"/>
    </row>
    <row r="364" spans="1:8" ht="39" hidden="1" customHeight="1">
      <c r="A364" s="374" t="s">
        <v>395</v>
      </c>
      <c r="B364" s="8" t="s">
        <v>396</v>
      </c>
      <c r="C364" s="302">
        <v>2240</v>
      </c>
      <c r="D364" s="114">
        <v>0</v>
      </c>
      <c r="E364" s="629" t="s">
        <v>399</v>
      </c>
      <c r="F364" s="856"/>
      <c r="G364" s="662" t="s">
        <v>398</v>
      </c>
    </row>
    <row r="365" spans="1:8" ht="63" hidden="1" customHeight="1">
      <c r="A365" s="370"/>
      <c r="B365" s="9"/>
      <c r="C365" s="65"/>
      <c r="D365" s="90" t="s">
        <v>397</v>
      </c>
      <c r="E365" s="601"/>
      <c r="F365" s="857"/>
      <c r="G365" s="663"/>
      <c r="H365" s="82"/>
    </row>
    <row r="366" spans="1:8" ht="29.25" hidden="1" customHeight="1">
      <c r="A366" s="374" t="s">
        <v>162</v>
      </c>
      <c r="B366" s="108" t="s">
        <v>161</v>
      </c>
      <c r="C366" s="302">
        <v>2240</v>
      </c>
      <c r="D366" s="121">
        <v>0</v>
      </c>
      <c r="E366" s="604" t="s">
        <v>124</v>
      </c>
      <c r="F366" s="262" t="s">
        <v>149</v>
      </c>
      <c r="G366" s="662" t="s">
        <v>40</v>
      </c>
      <c r="H366" s="82"/>
    </row>
    <row r="367" spans="1:8" ht="29.25" hidden="1" customHeight="1">
      <c r="A367" s="370"/>
      <c r="B367" s="9"/>
      <c r="C367" s="65"/>
      <c r="D367" s="113" t="s">
        <v>157</v>
      </c>
      <c r="E367" s="605"/>
      <c r="F367" s="262"/>
      <c r="G367" s="663"/>
      <c r="H367" s="82"/>
    </row>
    <row r="368" spans="1:8" ht="29.25" hidden="1" customHeight="1">
      <c r="A368" s="369" t="s">
        <v>169</v>
      </c>
      <c r="B368" s="118" t="s">
        <v>170</v>
      </c>
      <c r="C368" s="107">
        <v>2240</v>
      </c>
      <c r="D368" s="122">
        <v>0</v>
      </c>
      <c r="E368" s="629" t="s">
        <v>124</v>
      </c>
      <c r="F368" s="262" t="s">
        <v>149</v>
      </c>
      <c r="G368" s="662" t="s">
        <v>40</v>
      </c>
      <c r="H368" s="82"/>
    </row>
    <row r="369" spans="1:8" ht="29.25" hidden="1" customHeight="1">
      <c r="A369" s="370"/>
      <c r="B369" s="9"/>
      <c r="C369" s="65"/>
      <c r="D369" s="109" t="s">
        <v>156</v>
      </c>
      <c r="E369" s="601"/>
      <c r="F369" s="254"/>
      <c r="G369" s="663"/>
      <c r="H369" s="82"/>
    </row>
    <row r="370" spans="1:8" ht="52.5" hidden="1" customHeight="1">
      <c r="A370" s="580" t="s">
        <v>310</v>
      </c>
      <c r="B370" s="758" t="s">
        <v>305</v>
      </c>
      <c r="C370" s="584">
        <v>2240</v>
      </c>
      <c r="D370" s="132">
        <v>0</v>
      </c>
      <c r="E370" s="606" t="s">
        <v>267</v>
      </c>
      <c r="F370" s="586" t="s">
        <v>76</v>
      </c>
      <c r="G370" s="703" t="s">
        <v>40</v>
      </c>
      <c r="H370" s="82"/>
    </row>
    <row r="371" spans="1:8" ht="29.25" hidden="1" customHeight="1">
      <c r="A371" s="581"/>
      <c r="B371" s="759"/>
      <c r="C371" s="585"/>
      <c r="D371" s="113" t="s">
        <v>275</v>
      </c>
      <c r="E371" s="607"/>
      <c r="F371" s="587"/>
      <c r="G371" s="663"/>
      <c r="H371" s="82"/>
    </row>
    <row r="372" spans="1:8" ht="29.25" hidden="1" customHeight="1">
      <c r="A372" s="580" t="s">
        <v>311</v>
      </c>
      <c r="B372" s="758" t="s">
        <v>306</v>
      </c>
      <c r="C372" s="584">
        <v>2240</v>
      </c>
      <c r="D372" s="122">
        <v>0</v>
      </c>
      <c r="E372" s="606" t="s">
        <v>181</v>
      </c>
      <c r="F372" s="586" t="s">
        <v>68</v>
      </c>
      <c r="G372" s="703" t="s">
        <v>40</v>
      </c>
      <c r="H372" s="82"/>
    </row>
    <row r="373" spans="1:8" ht="49.5" hidden="1" customHeight="1">
      <c r="A373" s="581"/>
      <c r="B373" s="759"/>
      <c r="C373" s="585"/>
      <c r="D373" s="113" t="s">
        <v>256</v>
      </c>
      <c r="E373" s="607"/>
      <c r="F373" s="587"/>
      <c r="G373" s="663"/>
      <c r="H373" s="82"/>
    </row>
    <row r="374" spans="1:8" ht="43.5" hidden="1" customHeight="1">
      <c r="A374" s="369" t="s">
        <v>255</v>
      </c>
      <c r="B374" s="108" t="s">
        <v>185</v>
      </c>
      <c r="C374" s="107">
        <v>2240</v>
      </c>
      <c r="D374" s="122">
        <v>0</v>
      </c>
      <c r="E374" s="600" t="s">
        <v>11</v>
      </c>
      <c r="F374" s="262" t="s">
        <v>183</v>
      </c>
      <c r="G374" s="703" t="s">
        <v>40</v>
      </c>
      <c r="H374" s="82"/>
    </row>
    <row r="375" spans="1:8" ht="47.25" hidden="1" customHeight="1">
      <c r="A375" s="370"/>
      <c r="B375" s="9"/>
      <c r="C375" s="65"/>
      <c r="D375" s="113" t="s">
        <v>186</v>
      </c>
      <c r="E375" s="601"/>
      <c r="F375" s="254"/>
      <c r="G375" s="663"/>
      <c r="H375" s="82"/>
    </row>
    <row r="376" spans="1:8" ht="29.25" hidden="1" customHeight="1">
      <c r="A376" s="369" t="s">
        <v>187</v>
      </c>
      <c r="B376" s="124" t="s">
        <v>192</v>
      </c>
      <c r="C376" s="107">
        <v>2240</v>
      </c>
      <c r="D376" s="122">
        <v>0</v>
      </c>
      <c r="E376" s="600" t="s">
        <v>52</v>
      </c>
      <c r="F376" s="262" t="s">
        <v>183</v>
      </c>
      <c r="G376" s="703" t="s">
        <v>43</v>
      </c>
      <c r="H376" s="82"/>
    </row>
    <row r="377" spans="1:8" ht="45" hidden="1" customHeight="1">
      <c r="A377" s="370"/>
      <c r="B377" s="9"/>
      <c r="C377" s="65"/>
      <c r="D377" s="113" t="s">
        <v>239</v>
      </c>
      <c r="E377" s="601"/>
      <c r="F377" s="254"/>
      <c r="G377" s="663"/>
      <c r="H377" s="82"/>
    </row>
    <row r="378" spans="1:8" ht="45" hidden="1" customHeight="1">
      <c r="A378" s="369" t="s">
        <v>187</v>
      </c>
      <c r="B378" s="124" t="s">
        <v>192</v>
      </c>
      <c r="C378" s="107">
        <v>2240</v>
      </c>
      <c r="D378" s="122">
        <v>0</v>
      </c>
      <c r="E378" s="600" t="s">
        <v>52</v>
      </c>
      <c r="F378" s="262" t="s">
        <v>229</v>
      </c>
      <c r="G378" s="703" t="s">
        <v>245</v>
      </c>
      <c r="H378" s="82"/>
    </row>
    <row r="379" spans="1:8" ht="45" hidden="1" customHeight="1">
      <c r="A379" s="370"/>
      <c r="B379" s="9"/>
      <c r="C379" s="65"/>
      <c r="D379" s="136" t="s">
        <v>235</v>
      </c>
      <c r="E379" s="601"/>
      <c r="F379" s="254"/>
      <c r="G379" s="663"/>
      <c r="H379" s="82"/>
    </row>
    <row r="380" spans="1:8" ht="45" hidden="1" customHeight="1">
      <c r="A380" s="580" t="s">
        <v>312</v>
      </c>
      <c r="B380" s="582" t="s">
        <v>307</v>
      </c>
      <c r="C380" s="584">
        <v>2240</v>
      </c>
      <c r="D380" s="122">
        <v>0</v>
      </c>
      <c r="E380" s="600" t="s">
        <v>181</v>
      </c>
      <c r="F380" s="586" t="s">
        <v>75</v>
      </c>
      <c r="G380" s="703" t="s">
        <v>43</v>
      </c>
      <c r="H380" s="82"/>
    </row>
    <row r="381" spans="1:8" ht="45" hidden="1" customHeight="1">
      <c r="A381" s="581"/>
      <c r="B381" s="583"/>
      <c r="C381" s="585"/>
      <c r="D381" s="113" t="s">
        <v>253</v>
      </c>
      <c r="E381" s="601"/>
      <c r="F381" s="587"/>
      <c r="G381" s="663"/>
      <c r="H381" s="82"/>
    </row>
    <row r="382" spans="1:8" s="205" customFormat="1" ht="45" hidden="1" customHeight="1">
      <c r="A382" s="787" t="s">
        <v>313</v>
      </c>
      <c r="B382" s="208" t="s">
        <v>308</v>
      </c>
      <c r="C382" s="191">
        <v>2240</v>
      </c>
      <c r="D382" s="209">
        <v>0</v>
      </c>
      <c r="E382" s="789" t="s">
        <v>11</v>
      </c>
      <c r="F382" s="262" t="s">
        <v>76</v>
      </c>
      <c r="G382" s="686" t="s">
        <v>43</v>
      </c>
      <c r="H382" s="204"/>
    </row>
    <row r="383" spans="1:8" s="205" customFormat="1" ht="45" hidden="1" customHeight="1">
      <c r="A383" s="788"/>
      <c r="B383" s="12"/>
      <c r="C383" s="181"/>
      <c r="D383" s="210" t="s">
        <v>247</v>
      </c>
      <c r="E383" s="631"/>
      <c r="F383" s="254"/>
      <c r="G383" s="628"/>
      <c r="H383" s="204"/>
    </row>
    <row r="384" spans="1:8" ht="45" hidden="1" customHeight="1">
      <c r="A384" s="639" t="s">
        <v>315</v>
      </c>
      <c r="B384" s="766" t="s">
        <v>314</v>
      </c>
      <c r="C384" s="107">
        <v>2240</v>
      </c>
      <c r="D384" s="122">
        <v>0</v>
      </c>
      <c r="E384" s="600" t="s">
        <v>11</v>
      </c>
      <c r="F384" s="262" t="s">
        <v>68</v>
      </c>
      <c r="G384" s="703" t="s">
        <v>43</v>
      </c>
      <c r="H384" s="82"/>
    </row>
    <row r="385" spans="1:12" ht="45" hidden="1" customHeight="1">
      <c r="A385" s="640"/>
      <c r="B385" s="767"/>
      <c r="C385" s="65"/>
      <c r="D385" s="113" t="s">
        <v>259</v>
      </c>
      <c r="E385" s="601"/>
      <c r="F385" s="254"/>
      <c r="G385" s="663"/>
      <c r="H385" s="82"/>
    </row>
    <row r="386" spans="1:12" ht="45" hidden="1" customHeight="1">
      <c r="A386" s="369" t="s">
        <v>189</v>
      </c>
      <c r="B386" s="108" t="s">
        <v>190</v>
      </c>
      <c r="C386" s="107">
        <v>2240</v>
      </c>
      <c r="D386" s="122">
        <v>0</v>
      </c>
      <c r="E386" s="600" t="s">
        <v>181</v>
      </c>
      <c r="F386" s="262" t="s">
        <v>183</v>
      </c>
      <c r="G386" s="703" t="s">
        <v>43</v>
      </c>
      <c r="H386" s="82"/>
    </row>
    <row r="387" spans="1:12" ht="45" hidden="1" customHeight="1">
      <c r="A387" s="370"/>
      <c r="B387" s="9"/>
      <c r="C387" s="65"/>
      <c r="D387" s="113" t="s">
        <v>188</v>
      </c>
      <c r="E387" s="601"/>
      <c r="F387" s="254"/>
      <c r="G387" s="663"/>
      <c r="H387" s="82"/>
    </row>
    <row r="388" spans="1:12" ht="55.5" hidden="1" customHeight="1">
      <c r="A388" s="598" t="s">
        <v>317</v>
      </c>
      <c r="B388" s="596" t="s">
        <v>316</v>
      </c>
      <c r="C388" s="212">
        <v>2240</v>
      </c>
      <c r="D388" s="213">
        <v>0</v>
      </c>
      <c r="E388" s="864" t="s">
        <v>11</v>
      </c>
      <c r="F388" s="203" t="s">
        <v>68</v>
      </c>
      <c r="G388" s="888" t="s">
        <v>43</v>
      </c>
      <c r="H388" s="82"/>
    </row>
    <row r="389" spans="1:12" ht="45" hidden="1" customHeight="1">
      <c r="A389" s="599"/>
      <c r="B389" s="597"/>
      <c r="C389" s="214"/>
      <c r="D389" s="215" t="s">
        <v>191</v>
      </c>
      <c r="E389" s="865"/>
      <c r="F389" s="231"/>
      <c r="G389" s="889"/>
      <c r="H389" s="82"/>
    </row>
    <row r="390" spans="1:12" ht="45" hidden="1" customHeight="1">
      <c r="A390" s="580" t="s">
        <v>318</v>
      </c>
      <c r="B390" s="582" t="s">
        <v>319</v>
      </c>
      <c r="C390" s="584">
        <v>2240</v>
      </c>
      <c r="D390" s="122">
        <v>0</v>
      </c>
      <c r="E390" s="600" t="s">
        <v>181</v>
      </c>
      <c r="F390" s="586" t="s">
        <v>68</v>
      </c>
      <c r="G390" s="703" t="s">
        <v>40</v>
      </c>
      <c r="H390" s="82"/>
    </row>
    <row r="391" spans="1:12" ht="45" hidden="1" customHeight="1">
      <c r="A391" s="581"/>
      <c r="B391" s="583"/>
      <c r="C391" s="585"/>
      <c r="D391" s="113" t="s">
        <v>254</v>
      </c>
      <c r="E391" s="601"/>
      <c r="F391" s="587"/>
      <c r="G391" s="663"/>
      <c r="H391" s="82"/>
    </row>
    <row r="392" spans="1:12" ht="42.75" hidden="1" customHeight="1">
      <c r="A392" s="580" t="s">
        <v>321</v>
      </c>
      <c r="B392" s="582" t="s">
        <v>320</v>
      </c>
      <c r="C392" s="584">
        <v>2240</v>
      </c>
      <c r="D392" s="122">
        <v>0</v>
      </c>
      <c r="E392" s="606" t="s">
        <v>267</v>
      </c>
      <c r="F392" s="586" t="s">
        <v>75</v>
      </c>
      <c r="G392" s="703" t="s">
        <v>43</v>
      </c>
      <c r="H392" s="82"/>
    </row>
    <row r="393" spans="1:12" ht="51.75" hidden="1" customHeight="1">
      <c r="A393" s="581"/>
      <c r="B393" s="583"/>
      <c r="C393" s="585"/>
      <c r="D393" s="115" t="s">
        <v>257</v>
      </c>
      <c r="E393" s="607"/>
      <c r="F393" s="587"/>
      <c r="G393" s="663"/>
      <c r="H393" s="82"/>
    </row>
    <row r="394" spans="1:12" ht="41.25" customHeight="1">
      <c r="A394" s="588" t="s">
        <v>86</v>
      </c>
      <c r="B394" s="73" t="s">
        <v>87</v>
      </c>
      <c r="C394" s="768">
        <v>2240</v>
      </c>
      <c r="D394" s="119">
        <v>870552</v>
      </c>
      <c r="E394" s="883" t="s">
        <v>726</v>
      </c>
      <c r="F394" s="884"/>
      <c r="G394" s="556" t="s">
        <v>40</v>
      </c>
    </row>
    <row r="395" spans="1:12" ht="48" customHeight="1">
      <c r="A395" s="589"/>
      <c r="B395" s="68"/>
      <c r="C395" s="769"/>
      <c r="D395" s="41" t="s">
        <v>724</v>
      </c>
      <c r="E395" s="885"/>
      <c r="F395" s="886"/>
      <c r="G395" s="304" t="s">
        <v>725</v>
      </c>
    </row>
    <row r="396" spans="1:12" ht="55.5" hidden="1" customHeight="1">
      <c r="A396" s="588" t="s">
        <v>88</v>
      </c>
      <c r="B396" s="73" t="s">
        <v>78</v>
      </c>
      <c r="C396" s="590">
        <v>2240</v>
      </c>
      <c r="D396" s="31">
        <v>0</v>
      </c>
      <c r="E396" s="586" t="s">
        <v>77</v>
      </c>
      <c r="F396" s="592" t="s">
        <v>75</v>
      </c>
      <c r="G396" s="375" t="s">
        <v>74</v>
      </c>
    </row>
    <row r="397" spans="1:12" ht="29.25" hidden="1" customHeight="1">
      <c r="A397" s="589"/>
      <c r="B397" s="68"/>
      <c r="C397" s="591"/>
      <c r="D397" s="41" t="s">
        <v>89</v>
      </c>
      <c r="E397" s="587"/>
      <c r="F397" s="593"/>
      <c r="G397" s="304"/>
      <c r="I397" s="82"/>
      <c r="K397" s="82"/>
    </row>
    <row r="398" spans="1:12" ht="27" customHeight="1" thickBot="1">
      <c r="A398" s="401" t="s">
        <v>13</v>
      </c>
      <c r="B398" s="175"/>
      <c r="C398" s="176"/>
      <c r="D398" s="189">
        <f>D214+D216+D218+D224+D226+D228+D240+D246+D248+D254+D262+D264+D268+D278+D280+D310+D312+D316+D318+D320+D322+D324+D326+D328+D330+D332+D342+D344+D346+D348+D350+D352+D354+D356+D358+D360+D394+D314+D244</f>
        <v>78469800</v>
      </c>
      <c r="E398" s="176"/>
      <c r="F398" s="176"/>
      <c r="G398" s="177"/>
      <c r="H398" s="83"/>
      <c r="I398" s="42"/>
      <c r="J398" s="7"/>
      <c r="K398" s="79"/>
      <c r="L398" s="69"/>
    </row>
    <row r="399" spans="1:12" ht="27" hidden="1" customHeight="1">
      <c r="A399" s="376" t="s">
        <v>64</v>
      </c>
      <c r="B399" s="396" t="s">
        <v>65</v>
      </c>
      <c r="C399" s="280">
        <v>2282</v>
      </c>
      <c r="D399" s="397">
        <v>0</v>
      </c>
      <c r="E399" s="862" t="s">
        <v>417</v>
      </c>
      <c r="F399" s="863"/>
      <c r="G399" s="882" t="s">
        <v>43</v>
      </c>
      <c r="H399" s="83"/>
      <c r="I399" s="42"/>
      <c r="J399" s="468"/>
      <c r="K399" s="79"/>
      <c r="L399" s="123"/>
    </row>
    <row r="400" spans="1:12" ht="44.25" hidden="1" customHeight="1">
      <c r="A400" s="376"/>
      <c r="B400" s="64"/>
      <c r="C400" s="265"/>
      <c r="D400" s="10" t="s">
        <v>66</v>
      </c>
      <c r="E400" s="601"/>
      <c r="F400" s="857"/>
      <c r="G400" s="729"/>
      <c r="H400" s="83"/>
      <c r="I400" s="42"/>
      <c r="K400" s="87"/>
      <c r="L400" s="69"/>
    </row>
    <row r="401" spans="1:12" ht="39.75" hidden="1" customHeight="1">
      <c r="A401" s="377" t="s">
        <v>110</v>
      </c>
      <c r="B401" s="5"/>
      <c r="C401" s="3"/>
      <c r="D401" s="183">
        <f>D399</f>
        <v>0</v>
      </c>
      <c r="E401" s="3"/>
      <c r="F401" s="3"/>
      <c r="G401" s="320"/>
      <c r="H401" s="46"/>
      <c r="I401" s="42"/>
      <c r="K401" s="79"/>
      <c r="L401" s="69"/>
    </row>
    <row r="402" spans="1:12" ht="43.5" customHeight="1">
      <c r="A402" s="588" t="s">
        <v>645</v>
      </c>
      <c r="B402" s="763" t="s">
        <v>647</v>
      </c>
      <c r="C402" s="765">
        <v>3110</v>
      </c>
      <c r="D402" s="29">
        <v>5395300</v>
      </c>
      <c r="E402" s="606" t="s">
        <v>353</v>
      </c>
      <c r="F402" s="606" t="s">
        <v>149</v>
      </c>
      <c r="G402" s="776" t="s">
        <v>43</v>
      </c>
    </row>
    <row r="403" spans="1:12" ht="53.25" customHeight="1">
      <c r="A403" s="589"/>
      <c r="B403" s="764"/>
      <c r="C403" s="605"/>
      <c r="D403" s="37" t="s">
        <v>646</v>
      </c>
      <c r="E403" s="607"/>
      <c r="F403" s="607"/>
      <c r="G403" s="887"/>
      <c r="H403" s="7"/>
    </row>
    <row r="404" spans="1:12" ht="43.5" customHeight="1">
      <c r="A404" s="588" t="s">
        <v>648</v>
      </c>
      <c r="B404" s="610" t="s">
        <v>28</v>
      </c>
      <c r="C404" s="38">
        <v>3110</v>
      </c>
      <c r="D404" s="29">
        <v>49200000</v>
      </c>
      <c r="E404" s="632" t="s">
        <v>353</v>
      </c>
      <c r="F404" s="592" t="s">
        <v>69</v>
      </c>
      <c r="G404" s="770" t="s">
        <v>40</v>
      </c>
    </row>
    <row r="405" spans="1:12" ht="38.25" customHeight="1">
      <c r="A405" s="589"/>
      <c r="B405" s="611"/>
      <c r="C405" s="38"/>
      <c r="D405" s="36" t="s">
        <v>649</v>
      </c>
      <c r="E405" s="607"/>
      <c r="F405" s="593"/>
      <c r="G405" s="771"/>
    </row>
    <row r="406" spans="1:12" ht="75.75" customHeight="1">
      <c r="A406" s="588" t="s">
        <v>651</v>
      </c>
      <c r="B406" s="610" t="s">
        <v>650</v>
      </c>
      <c r="C406" s="808">
        <v>3110</v>
      </c>
      <c r="D406" s="29">
        <v>20582200</v>
      </c>
      <c r="E406" s="452" t="s">
        <v>353</v>
      </c>
      <c r="F406" s="592" t="s">
        <v>68</v>
      </c>
      <c r="G406" s="770" t="s">
        <v>653</v>
      </c>
    </row>
    <row r="407" spans="1:12" ht="76.5" customHeight="1">
      <c r="A407" s="589"/>
      <c r="B407" s="611"/>
      <c r="C407" s="733"/>
      <c r="D407" s="36" t="s">
        <v>652</v>
      </c>
      <c r="E407" s="543" t="s">
        <v>632</v>
      </c>
      <c r="F407" s="593"/>
      <c r="G407" s="771"/>
    </row>
    <row r="408" spans="1:12" ht="78.75" hidden="1" customHeight="1">
      <c r="A408" s="378" t="s">
        <v>30</v>
      </c>
      <c r="B408" s="610" t="s">
        <v>31</v>
      </c>
      <c r="C408" s="38">
        <v>3110</v>
      </c>
      <c r="D408" s="29">
        <f>3960000-3960000</f>
        <v>0</v>
      </c>
      <c r="E408" s="283" t="s">
        <v>11</v>
      </c>
      <c r="F408" s="283" t="s">
        <v>25</v>
      </c>
      <c r="G408" s="662" t="s">
        <v>104</v>
      </c>
    </row>
    <row r="409" spans="1:12" ht="93.75" hidden="1" customHeight="1">
      <c r="A409" s="263"/>
      <c r="B409" s="611"/>
      <c r="C409" s="38"/>
      <c r="D409" s="36" t="s">
        <v>103</v>
      </c>
      <c r="E409" s="284" t="s">
        <v>70</v>
      </c>
      <c r="F409" s="284"/>
      <c r="G409" s="663"/>
    </row>
    <row r="410" spans="1:12" ht="27" hidden="1" customHeight="1">
      <c r="A410" s="378" t="s">
        <v>37</v>
      </c>
      <c r="B410" s="610" t="s">
        <v>32</v>
      </c>
      <c r="C410" s="288">
        <v>3110</v>
      </c>
      <c r="D410" s="134">
        <f>6128320.65+2659727.35-8788048</f>
        <v>0</v>
      </c>
      <c r="E410" s="283" t="s">
        <v>11</v>
      </c>
      <c r="F410" s="283" t="s">
        <v>68</v>
      </c>
      <c r="G410" s="662" t="s">
        <v>43</v>
      </c>
    </row>
    <row r="411" spans="1:12" ht="60" hidden="1" customHeight="1">
      <c r="A411" s="263"/>
      <c r="B411" s="611"/>
      <c r="C411" s="289"/>
      <c r="D411" s="36" t="s">
        <v>234</v>
      </c>
      <c r="E411" s="283" t="s">
        <v>70</v>
      </c>
      <c r="F411" s="283"/>
      <c r="G411" s="663"/>
      <c r="H411" s="82"/>
    </row>
    <row r="412" spans="1:12" ht="34.5" hidden="1" customHeight="1">
      <c r="A412" s="378" t="s">
        <v>29</v>
      </c>
      <c r="B412" s="610" t="s">
        <v>38</v>
      </c>
      <c r="C412" s="38">
        <v>3110</v>
      </c>
      <c r="D412" s="71">
        <v>0</v>
      </c>
      <c r="E412" s="282" t="s">
        <v>181</v>
      </c>
      <c r="F412" s="282" t="s">
        <v>25</v>
      </c>
      <c r="G412" s="662" t="s">
        <v>43</v>
      </c>
      <c r="J412" s="82"/>
    </row>
    <row r="413" spans="1:12" ht="43.5" hidden="1" customHeight="1">
      <c r="A413" s="263"/>
      <c r="B413" s="611"/>
      <c r="C413" s="289"/>
      <c r="D413" s="36" t="s">
        <v>225</v>
      </c>
      <c r="E413" s="284"/>
      <c r="F413" s="284"/>
      <c r="G413" s="663"/>
      <c r="H413" s="82"/>
    </row>
    <row r="414" spans="1:12" ht="33.75" hidden="1" customHeight="1">
      <c r="A414" s="378" t="s">
        <v>144</v>
      </c>
      <c r="B414" s="610" t="s">
        <v>142</v>
      </c>
      <c r="C414" s="38">
        <v>3110</v>
      </c>
      <c r="D414" s="66">
        <v>0</v>
      </c>
      <c r="E414" s="283" t="s">
        <v>11</v>
      </c>
      <c r="F414" s="283" t="s">
        <v>69</v>
      </c>
      <c r="G414" s="291" t="s">
        <v>137</v>
      </c>
      <c r="H414" s="82"/>
    </row>
    <row r="415" spans="1:12" ht="43.5" hidden="1" customHeight="1">
      <c r="A415" s="378"/>
      <c r="B415" s="611"/>
      <c r="C415" s="38"/>
      <c r="D415" s="36" t="s">
        <v>143</v>
      </c>
      <c r="E415" s="283"/>
      <c r="F415" s="283"/>
      <c r="G415" s="291"/>
      <c r="H415" s="82"/>
    </row>
    <row r="416" spans="1:12" ht="26.25" hidden="1" customHeight="1">
      <c r="A416" s="617" t="s">
        <v>83</v>
      </c>
      <c r="B416" s="610" t="s">
        <v>73</v>
      </c>
      <c r="C416" s="38">
        <v>3110</v>
      </c>
      <c r="D416" s="71">
        <v>0</v>
      </c>
      <c r="E416" s="282" t="s">
        <v>11</v>
      </c>
      <c r="F416" s="282" t="s">
        <v>24</v>
      </c>
      <c r="G416" s="662" t="s">
        <v>40</v>
      </c>
    </row>
    <row r="417" spans="1:12" ht="39" hidden="1" customHeight="1">
      <c r="A417" s="618"/>
      <c r="B417" s="611"/>
      <c r="C417" s="289"/>
      <c r="D417" s="36" t="s">
        <v>166</v>
      </c>
      <c r="E417" s="284"/>
      <c r="F417" s="284"/>
      <c r="G417" s="663"/>
    </row>
    <row r="418" spans="1:12" ht="26.25" hidden="1" customHeight="1">
      <c r="A418" s="612" t="s">
        <v>168</v>
      </c>
      <c r="B418" s="96" t="s">
        <v>167</v>
      </c>
      <c r="C418" s="602">
        <v>3110</v>
      </c>
      <c r="D418" s="97">
        <v>0</v>
      </c>
      <c r="E418" s="602" t="s">
        <v>181</v>
      </c>
      <c r="F418" s="260" t="s">
        <v>183</v>
      </c>
      <c r="G418" s="305" t="s">
        <v>40</v>
      </c>
    </row>
    <row r="419" spans="1:12" ht="44.25" hidden="1" customHeight="1">
      <c r="A419" s="613"/>
      <c r="B419" s="287"/>
      <c r="C419" s="603"/>
      <c r="D419" s="116" t="s">
        <v>224</v>
      </c>
      <c r="E419" s="603"/>
      <c r="F419" s="117"/>
      <c r="G419" s="329"/>
    </row>
    <row r="420" spans="1:12" ht="52.5" customHeight="1">
      <c r="A420" s="612" t="s">
        <v>654</v>
      </c>
      <c r="B420" s="619" t="s">
        <v>655</v>
      </c>
      <c r="C420" s="602">
        <v>3110</v>
      </c>
      <c r="D420" s="97">
        <v>30000000</v>
      </c>
      <c r="E420" s="603" t="s">
        <v>353</v>
      </c>
      <c r="F420" s="615" t="s">
        <v>25</v>
      </c>
      <c r="G420" s="809" t="s">
        <v>40</v>
      </c>
    </row>
    <row r="421" spans="1:12" ht="51.75" customHeight="1">
      <c r="A421" s="613"/>
      <c r="B421" s="620"/>
      <c r="C421" s="603"/>
      <c r="D421" s="99" t="s">
        <v>656</v>
      </c>
      <c r="E421" s="614"/>
      <c r="F421" s="616"/>
      <c r="G421" s="810"/>
      <c r="H421" s="82"/>
    </row>
    <row r="422" spans="1:12" ht="34.5" customHeight="1">
      <c r="A422" s="588" t="s">
        <v>714</v>
      </c>
      <c r="B422" s="610" t="s">
        <v>657</v>
      </c>
      <c r="C422" s="30">
        <v>3110</v>
      </c>
      <c r="D422" s="544">
        <v>1423500</v>
      </c>
      <c r="E422" s="586" t="s">
        <v>659</v>
      </c>
      <c r="F422" s="283" t="s">
        <v>75</v>
      </c>
      <c r="G422" s="770" t="s">
        <v>40</v>
      </c>
    </row>
    <row r="423" spans="1:12" ht="42" customHeight="1">
      <c r="A423" s="589"/>
      <c r="B423" s="611"/>
      <c r="C423" s="30"/>
      <c r="D423" s="10" t="s">
        <v>658</v>
      </c>
      <c r="E423" s="587"/>
      <c r="F423" s="283"/>
      <c r="G423" s="771"/>
    </row>
    <row r="424" spans="1:12" ht="42" customHeight="1">
      <c r="A424" s="792" t="s">
        <v>661</v>
      </c>
      <c r="B424" s="52" t="s">
        <v>663</v>
      </c>
      <c r="C424" s="311">
        <v>3110</v>
      </c>
      <c r="D424" s="130">
        <v>10409300</v>
      </c>
      <c r="E424" s="586" t="s">
        <v>659</v>
      </c>
      <c r="F424" s="586" t="s">
        <v>69</v>
      </c>
      <c r="G424" s="776" t="s">
        <v>43</v>
      </c>
    </row>
    <row r="425" spans="1:12" ht="59.25" customHeight="1">
      <c r="A425" s="793"/>
      <c r="B425" s="12"/>
      <c r="C425" s="27"/>
      <c r="D425" s="120" t="s">
        <v>660</v>
      </c>
      <c r="E425" s="587"/>
      <c r="F425" s="587"/>
      <c r="G425" s="777"/>
    </row>
    <row r="426" spans="1:12" ht="42" customHeight="1">
      <c r="A426" s="588" t="s">
        <v>664</v>
      </c>
      <c r="B426" s="52" t="s">
        <v>662</v>
      </c>
      <c r="C426" s="30">
        <v>3110</v>
      </c>
      <c r="D426" s="544">
        <v>1012300</v>
      </c>
      <c r="E426" s="755" t="s">
        <v>666</v>
      </c>
      <c r="F426" s="283" t="s">
        <v>165</v>
      </c>
      <c r="G426" s="776" t="s">
        <v>40</v>
      </c>
    </row>
    <row r="427" spans="1:12" ht="56.25" customHeight="1">
      <c r="A427" s="589"/>
      <c r="B427" s="527"/>
      <c r="C427" s="30"/>
      <c r="D427" s="120" t="s">
        <v>665</v>
      </c>
      <c r="E427" s="756"/>
      <c r="F427" s="526"/>
      <c r="G427" s="777"/>
    </row>
    <row r="428" spans="1:12" ht="52.5" customHeight="1">
      <c r="A428" s="588" t="s">
        <v>669</v>
      </c>
      <c r="B428" s="295" t="s">
        <v>667</v>
      </c>
      <c r="C428" s="768">
        <v>3110</v>
      </c>
      <c r="D428" s="29">
        <v>52800</v>
      </c>
      <c r="E428" s="586" t="s">
        <v>353</v>
      </c>
      <c r="F428" s="524" t="s">
        <v>149</v>
      </c>
      <c r="G428" s="770" t="s">
        <v>40</v>
      </c>
    </row>
    <row r="429" spans="1:12" ht="42" customHeight="1">
      <c r="A429" s="589"/>
      <c r="B429" s="295"/>
      <c r="C429" s="769"/>
      <c r="D429" s="10" t="s">
        <v>668</v>
      </c>
      <c r="E429" s="587"/>
      <c r="F429" s="283"/>
      <c r="G429" s="771"/>
    </row>
    <row r="430" spans="1:12" ht="70.5" customHeight="1">
      <c r="A430" s="588" t="s">
        <v>671</v>
      </c>
      <c r="B430" s="8" t="s">
        <v>670</v>
      </c>
      <c r="C430" s="590">
        <v>3110</v>
      </c>
      <c r="D430" s="31">
        <v>72000</v>
      </c>
      <c r="E430" s="586" t="s">
        <v>353</v>
      </c>
      <c r="F430" s="592" t="s">
        <v>149</v>
      </c>
      <c r="G430" s="790" t="s">
        <v>653</v>
      </c>
    </row>
    <row r="431" spans="1:12" ht="31.5" customHeight="1">
      <c r="A431" s="589"/>
      <c r="B431" s="32"/>
      <c r="C431" s="591"/>
      <c r="D431" s="41" t="s">
        <v>674</v>
      </c>
      <c r="E431" s="587"/>
      <c r="F431" s="593"/>
      <c r="G431" s="791"/>
    </row>
    <row r="432" spans="1:12" ht="40.5" customHeight="1">
      <c r="A432" s="588" t="s">
        <v>673</v>
      </c>
      <c r="B432" s="76" t="s">
        <v>672</v>
      </c>
      <c r="C432" s="590">
        <v>3110</v>
      </c>
      <c r="D432" s="31">
        <v>64800</v>
      </c>
      <c r="E432" s="586" t="s">
        <v>353</v>
      </c>
      <c r="F432" s="592" t="s">
        <v>149</v>
      </c>
      <c r="G432" s="559" t="s">
        <v>40</v>
      </c>
      <c r="L432" s="70"/>
    </row>
    <row r="433" spans="1:13" ht="38.25" customHeight="1">
      <c r="A433" s="589"/>
      <c r="B433" s="9"/>
      <c r="C433" s="591"/>
      <c r="D433" s="41" t="s">
        <v>675</v>
      </c>
      <c r="E433" s="587"/>
      <c r="F433" s="593"/>
      <c r="G433" s="560"/>
      <c r="H433" s="545"/>
      <c r="I433" s="79"/>
    </row>
    <row r="434" spans="1:13" ht="40.5" customHeight="1">
      <c r="A434" s="588" t="s">
        <v>678</v>
      </c>
      <c r="B434" s="696" t="s">
        <v>677</v>
      </c>
      <c r="C434" s="590">
        <v>3110</v>
      </c>
      <c r="D434" s="119">
        <v>662400000</v>
      </c>
      <c r="E434" s="586" t="s">
        <v>687</v>
      </c>
      <c r="F434" s="592" t="s">
        <v>24</v>
      </c>
      <c r="G434" s="559" t="s">
        <v>676</v>
      </c>
      <c r="L434" s="70"/>
    </row>
    <row r="435" spans="1:13" ht="63" customHeight="1">
      <c r="A435" s="589"/>
      <c r="B435" s="697"/>
      <c r="C435" s="591"/>
      <c r="D435" s="41" t="s">
        <v>688</v>
      </c>
      <c r="E435" s="587"/>
      <c r="F435" s="593"/>
      <c r="G435" s="560"/>
      <c r="H435" s="545"/>
      <c r="I435" s="79"/>
    </row>
    <row r="436" spans="1:13" ht="40.5" hidden="1" customHeight="1">
      <c r="A436" s="588" t="s">
        <v>92</v>
      </c>
      <c r="B436" s="610" t="s">
        <v>67</v>
      </c>
      <c r="C436" s="590">
        <v>3110</v>
      </c>
      <c r="D436" s="31">
        <v>0</v>
      </c>
      <c r="E436" s="586" t="s">
        <v>79</v>
      </c>
      <c r="F436" s="592" t="s">
        <v>76</v>
      </c>
      <c r="G436" s="255" t="s">
        <v>74</v>
      </c>
      <c r="L436" s="70"/>
    </row>
    <row r="437" spans="1:13" ht="40.5" hidden="1" customHeight="1">
      <c r="A437" s="589"/>
      <c r="B437" s="611"/>
      <c r="C437" s="591"/>
      <c r="D437" s="41" t="s">
        <v>101</v>
      </c>
      <c r="E437" s="587"/>
      <c r="F437" s="593"/>
      <c r="G437" s="326"/>
    </row>
    <row r="438" spans="1:13" ht="27.75" customHeight="1">
      <c r="A438" s="319" t="s">
        <v>12</v>
      </c>
      <c r="B438" s="4"/>
      <c r="C438" s="3"/>
      <c r="D438" s="63">
        <f>D402+D404+D406+D420+D422+D424+D426+D428+D430+D432+D434</f>
        <v>780612200</v>
      </c>
      <c r="E438" s="3"/>
      <c r="F438" s="3"/>
      <c r="G438" s="320"/>
      <c r="H438" s="46"/>
      <c r="I438" s="42"/>
      <c r="J438" s="7"/>
      <c r="K438" s="101"/>
      <c r="L438" s="74"/>
      <c r="M438" s="75"/>
    </row>
    <row r="439" spans="1:13" ht="60" customHeight="1">
      <c r="A439" s="612" t="s">
        <v>716</v>
      </c>
      <c r="B439" s="608" t="s">
        <v>717</v>
      </c>
      <c r="C439" s="602">
        <v>3122</v>
      </c>
      <c r="D439" s="567">
        <v>6899700</v>
      </c>
      <c r="E439" s="602" t="s">
        <v>387</v>
      </c>
      <c r="F439" s="602" t="s">
        <v>24</v>
      </c>
      <c r="G439" s="741" t="s">
        <v>718</v>
      </c>
      <c r="H439" s="47"/>
      <c r="I439" s="42"/>
      <c r="K439" s="7"/>
    </row>
    <row r="440" spans="1:13" ht="119.25" customHeight="1">
      <c r="A440" s="613"/>
      <c r="B440" s="609"/>
      <c r="C440" s="603"/>
      <c r="D440" s="116" t="s">
        <v>388</v>
      </c>
      <c r="E440" s="603"/>
      <c r="F440" s="603"/>
      <c r="G440" s="742"/>
      <c r="H440" s="88"/>
      <c r="I440" s="42"/>
      <c r="K440" s="7"/>
    </row>
    <row r="441" spans="1:13" ht="42" customHeight="1">
      <c r="A441" s="612" t="s">
        <v>683</v>
      </c>
      <c r="B441" s="608" t="s">
        <v>679</v>
      </c>
      <c r="C441" s="602">
        <v>3122</v>
      </c>
      <c r="D441" s="519">
        <v>53047500</v>
      </c>
      <c r="E441" s="602" t="s">
        <v>682</v>
      </c>
      <c r="F441" s="806" t="s">
        <v>24</v>
      </c>
      <c r="G441" s="741" t="s">
        <v>684</v>
      </c>
      <c r="H441" s="88"/>
      <c r="I441" s="42"/>
      <c r="K441" s="7"/>
    </row>
    <row r="442" spans="1:13" ht="129.75" customHeight="1">
      <c r="A442" s="670"/>
      <c r="B442" s="609"/>
      <c r="C442" s="603"/>
      <c r="D442" s="116" t="s">
        <v>686</v>
      </c>
      <c r="E442" s="603"/>
      <c r="F442" s="807"/>
      <c r="G442" s="742"/>
      <c r="H442" s="88"/>
      <c r="I442" s="42"/>
      <c r="K442" s="7"/>
    </row>
    <row r="443" spans="1:13" ht="35.25" customHeight="1">
      <c r="A443" s="379" t="s">
        <v>392</v>
      </c>
      <c r="B443" s="84"/>
      <c r="C443" s="85"/>
      <c r="D443" s="86">
        <f>D441</f>
        <v>53047500</v>
      </c>
      <c r="E443" s="566">
        <v>6899700</v>
      </c>
      <c r="F443" s="85" t="s">
        <v>719</v>
      </c>
      <c r="G443" s="380"/>
      <c r="H443" s="47"/>
      <c r="I443" s="42"/>
      <c r="K443" s="7"/>
    </row>
    <row r="444" spans="1:13" ht="35.25" customHeight="1">
      <c r="A444" s="711" t="s">
        <v>732</v>
      </c>
      <c r="B444" s="802" t="s">
        <v>715</v>
      </c>
      <c r="C444" s="804">
        <v>3142</v>
      </c>
      <c r="D444" s="198">
        <v>23696510</v>
      </c>
      <c r="E444" s="602" t="s">
        <v>685</v>
      </c>
      <c r="F444" s="806" t="s">
        <v>24</v>
      </c>
      <c r="G444" s="741" t="s">
        <v>731</v>
      </c>
      <c r="H444" s="47"/>
      <c r="I444" s="42"/>
      <c r="K444" s="7"/>
    </row>
    <row r="445" spans="1:13" ht="135" customHeight="1">
      <c r="A445" s="712"/>
      <c r="B445" s="803"/>
      <c r="C445" s="805"/>
      <c r="D445" s="116" t="s">
        <v>733</v>
      </c>
      <c r="E445" s="603"/>
      <c r="F445" s="807"/>
      <c r="G445" s="742"/>
      <c r="H445" s="47"/>
      <c r="I445" s="42"/>
      <c r="K445" s="7"/>
    </row>
    <row r="446" spans="1:13" ht="35.25" customHeight="1">
      <c r="A446" s="5" t="s">
        <v>418</v>
      </c>
      <c r="B446" s="84"/>
      <c r="C446" s="85"/>
      <c r="D446" s="86">
        <f>D444</f>
        <v>23696510</v>
      </c>
      <c r="E446" s="85"/>
      <c r="F446" s="85"/>
      <c r="G446" s="85"/>
      <c r="H446" s="47"/>
      <c r="I446" s="42"/>
      <c r="K446" s="7"/>
    </row>
    <row r="447" spans="1:13" ht="38.25" customHeight="1">
      <c r="A447" s="799"/>
      <c r="B447" s="800"/>
      <c r="C447" s="800"/>
      <c r="D447" s="800"/>
      <c r="E447" s="800"/>
      <c r="F447" s="800"/>
      <c r="G447" s="801"/>
    </row>
    <row r="448" spans="1:13" ht="27" customHeight="1">
      <c r="A448" s="794"/>
      <c r="B448" s="381"/>
      <c r="C448" s="382"/>
      <c r="D448" s="795"/>
      <c r="E448" s="795"/>
      <c r="F448" s="795"/>
      <c r="G448" s="796"/>
    </row>
    <row r="449" spans="1:12" ht="25.5" customHeight="1">
      <c r="A449" s="794"/>
      <c r="B449" s="381"/>
      <c r="C449" s="383"/>
      <c r="D449" s="797"/>
      <c r="E449" s="797"/>
      <c r="F449" s="797"/>
      <c r="G449" s="798"/>
    </row>
    <row r="450" spans="1:12" ht="15.75">
      <c r="A450" s="384"/>
      <c r="B450" s="385"/>
      <c r="C450" s="381"/>
      <c r="D450" s="385"/>
      <c r="E450" s="386"/>
      <c r="F450" s="386"/>
      <c r="G450" s="387"/>
    </row>
    <row r="451" spans="1:12" ht="30" hidden="1" customHeight="1">
      <c r="A451" s="794"/>
      <c r="B451" s="381"/>
      <c r="C451" s="382"/>
      <c r="D451" s="795"/>
      <c r="E451" s="795"/>
      <c r="F451" s="795"/>
      <c r="G451" s="796"/>
    </row>
    <row r="452" spans="1:12" ht="12.75" hidden="1" customHeight="1">
      <c r="A452" s="794"/>
      <c r="B452" s="381"/>
      <c r="C452" s="383"/>
      <c r="D452" s="797"/>
      <c r="E452" s="797"/>
      <c r="F452" s="797"/>
      <c r="G452" s="798"/>
    </row>
    <row r="453" spans="1:12" ht="12.75" hidden="1" customHeight="1">
      <c r="A453" s="388"/>
      <c r="B453" s="381"/>
      <c r="C453" s="383"/>
      <c r="D453" s="389"/>
      <c r="E453" s="389"/>
      <c r="F453" s="389"/>
      <c r="G453" s="390"/>
    </row>
    <row r="454" spans="1:12" ht="21.75" hidden="1" customHeight="1">
      <c r="A454" s="794"/>
      <c r="B454" s="381"/>
      <c r="C454" s="382"/>
      <c r="D454" s="795"/>
      <c r="E454" s="795"/>
      <c r="F454" s="795"/>
      <c r="G454" s="796"/>
      <c r="H454" s="82">
        <v>66282560</v>
      </c>
    </row>
    <row r="455" spans="1:12" ht="12.75" customHeight="1">
      <c r="A455" s="794"/>
      <c r="B455" s="381"/>
      <c r="C455" s="383"/>
      <c r="D455" s="797"/>
      <c r="E455" s="797"/>
      <c r="F455" s="797"/>
      <c r="G455" s="798"/>
    </row>
    <row r="456" spans="1:12" ht="12.75" customHeight="1" thickBot="1">
      <c r="A456" s="391"/>
      <c r="B456" s="392"/>
      <c r="C456" s="393"/>
      <c r="D456" s="394"/>
      <c r="E456" s="394"/>
      <c r="F456" s="394"/>
      <c r="G456" s="395"/>
    </row>
    <row r="457" spans="1:12" ht="23.25">
      <c r="D457" s="402"/>
      <c r="H457" s="42"/>
      <c r="K457" s="69"/>
      <c r="L457" s="77"/>
    </row>
  </sheetData>
  <mergeCells count="768">
    <mergeCell ref="A276:A277"/>
    <mergeCell ref="F274:F275"/>
    <mergeCell ref="C274:C275"/>
    <mergeCell ref="E274:E275"/>
    <mergeCell ref="A274:A275"/>
    <mergeCell ref="G276:G277"/>
    <mergeCell ref="A278:A279"/>
    <mergeCell ref="G416:G417"/>
    <mergeCell ref="G399:G400"/>
    <mergeCell ref="E392:E393"/>
    <mergeCell ref="G392:G393"/>
    <mergeCell ref="G380:G381"/>
    <mergeCell ref="G382:G383"/>
    <mergeCell ref="G384:G385"/>
    <mergeCell ref="G374:G375"/>
    <mergeCell ref="E394:F395"/>
    <mergeCell ref="G376:G377"/>
    <mergeCell ref="G378:G379"/>
    <mergeCell ref="E374:E375"/>
    <mergeCell ref="G408:G409"/>
    <mergeCell ref="G402:G403"/>
    <mergeCell ref="G386:G387"/>
    <mergeCell ref="G388:G389"/>
    <mergeCell ref="G390:G391"/>
    <mergeCell ref="A226:A227"/>
    <mergeCell ref="A236:A237"/>
    <mergeCell ref="A260:A261"/>
    <mergeCell ref="A254:A255"/>
    <mergeCell ref="A264:A265"/>
    <mergeCell ref="A270:A271"/>
    <mergeCell ref="A266:A267"/>
    <mergeCell ref="B248:B249"/>
    <mergeCell ref="A244:A245"/>
    <mergeCell ref="B254:B255"/>
    <mergeCell ref="B246:B247"/>
    <mergeCell ref="B240:B241"/>
    <mergeCell ref="A32:A33"/>
    <mergeCell ref="G32:G33"/>
    <mergeCell ref="B356:B357"/>
    <mergeCell ref="C356:C357"/>
    <mergeCell ref="E356:E357"/>
    <mergeCell ref="F356:F357"/>
    <mergeCell ref="G356:G357"/>
    <mergeCell ref="A356:A357"/>
    <mergeCell ref="A85:A86"/>
    <mergeCell ref="G352:G353"/>
    <mergeCell ref="A240:A241"/>
    <mergeCell ref="A242:A243"/>
    <mergeCell ref="E246:E247"/>
    <mergeCell ref="A296:A297"/>
    <mergeCell ref="A292:A293"/>
    <mergeCell ref="B292:B293"/>
    <mergeCell ref="A310:A311"/>
    <mergeCell ref="A298:A299"/>
    <mergeCell ref="G204:G205"/>
    <mergeCell ref="F208:F209"/>
    <mergeCell ref="G208:G209"/>
    <mergeCell ref="F206:F207"/>
    <mergeCell ref="A200:A201"/>
    <mergeCell ref="B244:B245"/>
    <mergeCell ref="G368:G369"/>
    <mergeCell ref="G370:G371"/>
    <mergeCell ref="G372:G373"/>
    <mergeCell ref="E399:F400"/>
    <mergeCell ref="F392:F393"/>
    <mergeCell ref="E390:E391"/>
    <mergeCell ref="F370:F371"/>
    <mergeCell ref="E372:E373"/>
    <mergeCell ref="E388:E389"/>
    <mergeCell ref="F372:F373"/>
    <mergeCell ref="G364:G365"/>
    <mergeCell ref="E242:E243"/>
    <mergeCell ref="G254:G255"/>
    <mergeCell ref="E278:E279"/>
    <mergeCell ref="F278:F279"/>
    <mergeCell ref="G278:G279"/>
    <mergeCell ref="E268:E269"/>
    <mergeCell ref="G268:G269"/>
    <mergeCell ref="E266:E267"/>
    <mergeCell ref="G266:G267"/>
    <mergeCell ref="E254:E255"/>
    <mergeCell ref="F252:F253"/>
    <mergeCell ref="G252:G253"/>
    <mergeCell ref="G326:G327"/>
    <mergeCell ref="E328:E329"/>
    <mergeCell ref="E330:E331"/>
    <mergeCell ref="F330:F331"/>
    <mergeCell ref="G330:G331"/>
    <mergeCell ref="E244:E245"/>
    <mergeCell ref="E358:E359"/>
    <mergeCell ref="E360:E361"/>
    <mergeCell ref="G258:G259"/>
    <mergeCell ref="F262:F263"/>
    <mergeCell ref="G262:G263"/>
    <mergeCell ref="G366:G367"/>
    <mergeCell ref="E260:E261"/>
    <mergeCell ref="E256:E257"/>
    <mergeCell ref="E286:E287"/>
    <mergeCell ref="G286:G287"/>
    <mergeCell ref="G280:G281"/>
    <mergeCell ref="E270:E271"/>
    <mergeCell ref="F272:F273"/>
    <mergeCell ref="G274:G275"/>
    <mergeCell ref="G272:G273"/>
    <mergeCell ref="F270:F271"/>
    <mergeCell ref="G282:G283"/>
    <mergeCell ref="G284:G285"/>
    <mergeCell ref="G332:G333"/>
    <mergeCell ref="F338:F339"/>
    <mergeCell ref="G338:G339"/>
    <mergeCell ref="E302:E303"/>
    <mergeCell ref="G306:G307"/>
    <mergeCell ref="F312:F313"/>
    <mergeCell ref="F336:F337"/>
    <mergeCell ref="E340:E341"/>
    <mergeCell ref="E342:E343"/>
    <mergeCell ref="E364:F365"/>
    <mergeCell ref="G256:G257"/>
    <mergeCell ref="B334:B335"/>
    <mergeCell ref="A312:A313"/>
    <mergeCell ref="A316:A317"/>
    <mergeCell ref="A318:A319"/>
    <mergeCell ref="B328:B329"/>
    <mergeCell ref="A330:A331"/>
    <mergeCell ref="A326:A327"/>
    <mergeCell ref="B326:B327"/>
    <mergeCell ref="A336:A337"/>
    <mergeCell ref="A314:A315"/>
    <mergeCell ref="B308:B309"/>
    <mergeCell ref="A346:A347"/>
    <mergeCell ref="E334:E335"/>
    <mergeCell ref="F334:F335"/>
    <mergeCell ref="A342:A343"/>
    <mergeCell ref="B342:B343"/>
    <mergeCell ref="G300:G301"/>
    <mergeCell ref="G308:G309"/>
    <mergeCell ref="F310:F311"/>
    <mergeCell ref="G310:G311"/>
    <mergeCell ref="G320:G321"/>
    <mergeCell ref="G328:G329"/>
    <mergeCell ref="F340:F341"/>
    <mergeCell ref="G340:G341"/>
    <mergeCell ref="G302:G303"/>
    <mergeCell ref="G304:G305"/>
    <mergeCell ref="F306:F307"/>
    <mergeCell ref="A340:A341"/>
    <mergeCell ref="A306:A307"/>
    <mergeCell ref="A322:A323"/>
    <mergeCell ref="B338:B339"/>
    <mergeCell ref="A334:A335"/>
    <mergeCell ref="A328:A329"/>
    <mergeCell ref="B336:B337"/>
    <mergeCell ref="E206:E207"/>
    <mergeCell ref="C204:C205"/>
    <mergeCell ref="E204:E205"/>
    <mergeCell ref="A280:A281"/>
    <mergeCell ref="A272:A273"/>
    <mergeCell ref="F342:F343"/>
    <mergeCell ref="G344:G345"/>
    <mergeCell ref="G346:G347"/>
    <mergeCell ref="F322:F323"/>
    <mergeCell ref="G322:G323"/>
    <mergeCell ref="G336:G337"/>
    <mergeCell ref="B296:B297"/>
    <mergeCell ref="C296:C297"/>
    <mergeCell ref="E296:E297"/>
    <mergeCell ref="F296:F297"/>
    <mergeCell ref="C298:C299"/>
    <mergeCell ref="G296:G297"/>
    <mergeCell ref="B294:B295"/>
    <mergeCell ref="G342:G343"/>
    <mergeCell ref="C344:C345"/>
    <mergeCell ref="F344:F345"/>
    <mergeCell ref="C346:C347"/>
    <mergeCell ref="E346:E347"/>
    <mergeCell ref="F346:F347"/>
    <mergeCell ref="G161:G162"/>
    <mergeCell ref="G159:G160"/>
    <mergeCell ref="E155:E156"/>
    <mergeCell ref="G155:G156"/>
    <mergeCell ref="E157:E158"/>
    <mergeCell ref="G163:G164"/>
    <mergeCell ref="G171:G172"/>
    <mergeCell ref="E161:E162"/>
    <mergeCell ref="C242:C243"/>
    <mergeCell ref="C197:C198"/>
    <mergeCell ref="E197:E198"/>
    <mergeCell ref="G177:G178"/>
    <mergeCell ref="G179:G180"/>
    <mergeCell ref="F210:F211"/>
    <mergeCell ref="E228:E229"/>
    <mergeCell ref="G232:G233"/>
    <mergeCell ref="G242:G243"/>
    <mergeCell ref="G165:G166"/>
    <mergeCell ref="E167:E168"/>
    <mergeCell ref="G167:G168"/>
    <mergeCell ref="E169:E170"/>
    <mergeCell ref="G169:G170"/>
    <mergeCell ref="G206:G207"/>
    <mergeCell ref="C206:C207"/>
    <mergeCell ref="E159:E160"/>
    <mergeCell ref="E139:E140"/>
    <mergeCell ref="E135:E136"/>
    <mergeCell ref="F135:F136"/>
    <mergeCell ref="G143:G144"/>
    <mergeCell ref="E145:E146"/>
    <mergeCell ref="F145:F146"/>
    <mergeCell ref="A107:A108"/>
    <mergeCell ref="A67:A68"/>
    <mergeCell ref="A131:A132"/>
    <mergeCell ref="A137:A138"/>
    <mergeCell ref="A153:A154"/>
    <mergeCell ref="A157:A158"/>
    <mergeCell ref="A133:A134"/>
    <mergeCell ref="A123:A124"/>
    <mergeCell ref="A79:A80"/>
    <mergeCell ref="A75:A76"/>
    <mergeCell ref="G157:G158"/>
    <mergeCell ref="C123:C124"/>
    <mergeCell ref="A77:A78"/>
    <mergeCell ref="A73:A74"/>
    <mergeCell ref="A93:A94"/>
    <mergeCell ref="A159:A160"/>
    <mergeCell ref="B159:B160"/>
    <mergeCell ref="B131:B132"/>
    <mergeCell ref="C131:C132"/>
    <mergeCell ref="C133:C134"/>
    <mergeCell ref="A169:A170"/>
    <mergeCell ref="A161:A162"/>
    <mergeCell ref="A163:A164"/>
    <mergeCell ref="A165:A166"/>
    <mergeCell ref="A52:A53"/>
    <mergeCell ref="A57:A58"/>
    <mergeCell ref="A60:A61"/>
    <mergeCell ref="A62:A63"/>
    <mergeCell ref="A54:A55"/>
    <mergeCell ref="A125:A126"/>
    <mergeCell ref="A83:A84"/>
    <mergeCell ref="A81:A82"/>
    <mergeCell ref="A71:A72"/>
    <mergeCell ref="A65:A66"/>
    <mergeCell ref="B133:B134"/>
    <mergeCell ref="C107:C108"/>
    <mergeCell ref="B62:B63"/>
    <mergeCell ref="B48:B55"/>
    <mergeCell ref="A206:A207"/>
    <mergeCell ref="A197:A198"/>
    <mergeCell ref="A173:A174"/>
    <mergeCell ref="A171:A172"/>
    <mergeCell ref="B220:B221"/>
    <mergeCell ref="A222:A223"/>
    <mergeCell ref="B222:B223"/>
    <mergeCell ref="A220:A221"/>
    <mergeCell ref="B206:B207"/>
    <mergeCell ref="F173:F174"/>
    <mergeCell ref="E175:E176"/>
    <mergeCell ref="E306:E307"/>
    <mergeCell ref="E312:E313"/>
    <mergeCell ref="E322:E323"/>
    <mergeCell ref="E310:E311"/>
    <mergeCell ref="E308:E309"/>
    <mergeCell ref="C310:C311"/>
    <mergeCell ref="A308:A309"/>
    <mergeCell ref="E272:E273"/>
    <mergeCell ref="E240:E241"/>
    <mergeCell ref="E230:E231"/>
    <mergeCell ref="E248:E249"/>
    <mergeCell ref="F248:F249"/>
    <mergeCell ref="F280:F281"/>
    <mergeCell ref="B310:B311"/>
    <mergeCell ref="B322:B323"/>
    <mergeCell ref="C276:C277"/>
    <mergeCell ref="E276:E277"/>
    <mergeCell ref="F276:F277"/>
    <mergeCell ref="B298:B299"/>
    <mergeCell ref="E282:E283"/>
    <mergeCell ref="E280:E281"/>
    <mergeCell ref="B306:B307"/>
    <mergeCell ref="F165:F166"/>
    <mergeCell ref="E288:E289"/>
    <mergeCell ref="E290:E291"/>
    <mergeCell ref="F290:F291"/>
    <mergeCell ref="A250:A251"/>
    <mergeCell ref="C208:C209"/>
    <mergeCell ref="E208:E209"/>
    <mergeCell ref="A252:A253"/>
    <mergeCell ref="C181:C182"/>
    <mergeCell ref="E171:E172"/>
    <mergeCell ref="E177:E178"/>
    <mergeCell ref="E179:E180"/>
    <mergeCell ref="E165:E166"/>
    <mergeCell ref="E173:E174"/>
    <mergeCell ref="B169:B170"/>
    <mergeCell ref="C169:C170"/>
    <mergeCell ref="F169:F170"/>
    <mergeCell ref="B179:B180"/>
    <mergeCell ref="C179:C180"/>
    <mergeCell ref="F179:F180"/>
    <mergeCell ref="A216:A217"/>
    <mergeCell ref="A238:A239"/>
    <mergeCell ref="A290:A291"/>
    <mergeCell ref="F260:F261"/>
    <mergeCell ref="C444:C445"/>
    <mergeCell ref="E444:E445"/>
    <mergeCell ref="F444:F445"/>
    <mergeCell ref="G444:G445"/>
    <mergeCell ref="F441:F442"/>
    <mergeCell ref="A441:A442"/>
    <mergeCell ref="C348:C349"/>
    <mergeCell ref="E326:E327"/>
    <mergeCell ref="C328:C329"/>
    <mergeCell ref="C340:C341"/>
    <mergeCell ref="C326:C327"/>
    <mergeCell ref="E348:E349"/>
    <mergeCell ref="E441:E442"/>
    <mergeCell ref="G441:G442"/>
    <mergeCell ref="C380:C381"/>
    <mergeCell ref="F380:F381"/>
    <mergeCell ref="F332:F333"/>
    <mergeCell ref="C406:C407"/>
    <mergeCell ref="F406:F407"/>
    <mergeCell ref="G406:G407"/>
    <mergeCell ref="C418:C419"/>
    <mergeCell ref="E418:E419"/>
    <mergeCell ref="G428:G429"/>
    <mergeCell ref="G420:G421"/>
    <mergeCell ref="F432:F433"/>
    <mergeCell ref="A434:A435"/>
    <mergeCell ref="B434:B435"/>
    <mergeCell ref="C434:C435"/>
    <mergeCell ref="E434:E435"/>
    <mergeCell ref="F434:F435"/>
    <mergeCell ref="A454:A455"/>
    <mergeCell ref="D454:G454"/>
    <mergeCell ref="D455:G455"/>
    <mergeCell ref="C439:C440"/>
    <mergeCell ref="E439:E440"/>
    <mergeCell ref="F439:F440"/>
    <mergeCell ref="G439:G440"/>
    <mergeCell ref="A447:G447"/>
    <mergeCell ref="A448:A449"/>
    <mergeCell ref="D448:G448"/>
    <mergeCell ref="D449:G449"/>
    <mergeCell ref="B439:B440"/>
    <mergeCell ref="A439:A440"/>
    <mergeCell ref="A451:A452"/>
    <mergeCell ref="D451:G451"/>
    <mergeCell ref="D452:G452"/>
    <mergeCell ref="A444:A445"/>
    <mergeCell ref="B444:B445"/>
    <mergeCell ref="G412:G413"/>
    <mergeCell ref="G404:G405"/>
    <mergeCell ref="A430:A431"/>
    <mergeCell ref="C430:C431"/>
    <mergeCell ref="E430:E431"/>
    <mergeCell ref="F430:F431"/>
    <mergeCell ref="G430:G431"/>
    <mergeCell ref="G422:G423"/>
    <mergeCell ref="E424:E425"/>
    <mergeCell ref="F424:F425"/>
    <mergeCell ref="G424:G425"/>
    <mergeCell ref="E426:E427"/>
    <mergeCell ref="G426:G427"/>
    <mergeCell ref="A424:A425"/>
    <mergeCell ref="A426:A427"/>
    <mergeCell ref="A428:A429"/>
    <mergeCell ref="C428:C429"/>
    <mergeCell ref="E428:E429"/>
    <mergeCell ref="A422:A423"/>
    <mergeCell ref="G410:G411"/>
    <mergeCell ref="F404:F405"/>
    <mergeCell ref="A382:A383"/>
    <mergeCell ref="A380:A381"/>
    <mergeCell ref="B380:B381"/>
    <mergeCell ref="E380:E381"/>
    <mergeCell ref="E382:E383"/>
    <mergeCell ref="E384:E385"/>
    <mergeCell ref="A404:A405"/>
    <mergeCell ref="E404:E405"/>
    <mergeCell ref="A406:A407"/>
    <mergeCell ref="B404:B405"/>
    <mergeCell ref="B406:B407"/>
    <mergeCell ref="B346:B347"/>
    <mergeCell ref="G348:G349"/>
    <mergeCell ref="B348:B349"/>
    <mergeCell ref="E344:E345"/>
    <mergeCell ref="C342:C343"/>
    <mergeCell ref="E258:E259"/>
    <mergeCell ref="A358:A359"/>
    <mergeCell ref="A360:A361"/>
    <mergeCell ref="C362:C363"/>
    <mergeCell ref="E362:E363"/>
    <mergeCell ref="C322:C323"/>
    <mergeCell ref="A282:A283"/>
    <mergeCell ref="B324:B325"/>
    <mergeCell ref="C324:C325"/>
    <mergeCell ref="E300:E301"/>
    <mergeCell ref="A320:A321"/>
    <mergeCell ref="A324:A325"/>
    <mergeCell ref="A338:A339"/>
    <mergeCell ref="C338:C339"/>
    <mergeCell ref="E338:E339"/>
    <mergeCell ref="C336:C337"/>
    <mergeCell ref="E336:E337"/>
    <mergeCell ref="F282:F283"/>
    <mergeCell ref="G334:G335"/>
    <mergeCell ref="E350:E351"/>
    <mergeCell ref="F350:F351"/>
    <mergeCell ref="G350:G351"/>
    <mergeCell ref="C294:C295"/>
    <mergeCell ref="E294:E295"/>
    <mergeCell ref="F294:F295"/>
    <mergeCell ref="E292:E293"/>
    <mergeCell ref="F292:F293"/>
    <mergeCell ref="F328:F329"/>
    <mergeCell ref="F308:F309"/>
    <mergeCell ref="F348:F349"/>
    <mergeCell ref="F326:F327"/>
    <mergeCell ref="F298:F299"/>
    <mergeCell ref="G324:G325"/>
    <mergeCell ref="E324:E325"/>
    <mergeCell ref="F324:F325"/>
    <mergeCell ref="G298:G299"/>
    <mergeCell ref="G292:G293"/>
    <mergeCell ref="G294:G295"/>
    <mergeCell ref="E298:E299"/>
    <mergeCell ref="C292:C293"/>
    <mergeCell ref="E314:E315"/>
    <mergeCell ref="F314:F315"/>
    <mergeCell ref="F264:F265"/>
    <mergeCell ref="G288:G289"/>
    <mergeCell ref="G264:G265"/>
    <mergeCell ref="F258:F259"/>
    <mergeCell ref="G290:G291"/>
    <mergeCell ref="C270:C271"/>
    <mergeCell ref="G270:G271"/>
    <mergeCell ref="A402:A403"/>
    <mergeCell ref="E376:E377"/>
    <mergeCell ref="E378:E379"/>
    <mergeCell ref="E368:E369"/>
    <mergeCell ref="B402:B403"/>
    <mergeCell ref="C402:C403"/>
    <mergeCell ref="E402:E403"/>
    <mergeCell ref="F402:F403"/>
    <mergeCell ref="B384:B385"/>
    <mergeCell ref="A384:A385"/>
    <mergeCell ref="A394:A395"/>
    <mergeCell ref="C394:C395"/>
    <mergeCell ref="A392:A393"/>
    <mergeCell ref="B392:B393"/>
    <mergeCell ref="C392:C393"/>
    <mergeCell ref="A370:A371"/>
    <mergeCell ref="B370:B371"/>
    <mergeCell ref="C370:C371"/>
    <mergeCell ref="A372:A373"/>
    <mergeCell ref="B372:B373"/>
    <mergeCell ref="C372:C373"/>
    <mergeCell ref="J195:J196"/>
    <mergeCell ref="E187:E188"/>
    <mergeCell ref="G187:G188"/>
    <mergeCell ref="E189:E190"/>
    <mergeCell ref="G189:G190"/>
    <mergeCell ref="E191:E192"/>
    <mergeCell ref="G191:G192"/>
    <mergeCell ref="F197:F198"/>
    <mergeCell ref="F204:F205"/>
    <mergeCell ref="G216:G217"/>
    <mergeCell ref="F226:F227"/>
    <mergeCell ref="G210:G211"/>
    <mergeCell ref="E218:E219"/>
    <mergeCell ref="E224:E225"/>
    <mergeCell ref="E220:E221"/>
    <mergeCell ref="E222:E223"/>
    <mergeCell ref="G212:G213"/>
    <mergeCell ref="E210:E211"/>
    <mergeCell ref="E214:E215"/>
    <mergeCell ref="E216:E217"/>
    <mergeCell ref="G181:G182"/>
    <mergeCell ref="G183:G184"/>
    <mergeCell ref="G185:G186"/>
    <mergeCell ref="F181:F182"/>
    <mergeCell ref="E193:E194"/>
    <mergeCell ref="G193:G194"/>
    <mergeCell ref="E195:E196"/>
    <mergeCell ref="F195:F196"/>
    <mergeCell ref="G195:G196"/>
    <mergeCell ref="E181:E182"/>
    <mergeCell ref="E147:E148"/>
    <mergeCell ref="G147:G148"/>
    <mergeCell ref="B153:B154"/>
    <mergeCell ref="E153:E154"/>
    <mergeCell ref="G139:G140"/>
    <mergeCell ref="E141:E142"/>
    <mergeCell ref="F141:F142"/>
    <mergeCell ref="G141:G142"/>
    <mergeCell ref="G149:G150"/>
    <mergeCell ref="F139:F140"/>
    <mergeCell ref="E149:E150"/>
    <mergeCell ref="G151:G152"/>
    <mergeCell ref="G153:G154"/>
    <mergeCell ref="E143:E144"/>
    <mergeCell ref="F143:F144"/>
    <mergeCell ref="E151:E152"/>
    <mergeCell ref="G135:G136"/>
    <mergeCell ref="E137:E138"/>
    <mergeCell ref="F137:F138"/>
    <mergeCell ref="G137:G138"/>
    <mergeCell ref="G123:G124"/>
    <mergeCell ref="E125:E126"/>
    <mergeCell ref="F125:F126"/>
    <mergeCell ref="G125:G126"/>
    <mergeCell ref="G133:G134"/>
    <mergeCell ref="G131:G132"/>
    <mergeCell ref="G129:G130"/>
    <mergeCell ref="E127:E128"/>
    <mergeCell ref="F127:F128"/>
    <mergeCell ref="G127:G128"/>
    <mergeCell ref="F123:F124"/>
    <mergeCell ref="E129:E130"/>
    <mergeCell ref="F129:F130"/>
    <mergeCell ref="E131:E132"/>
    <mergeCell ref="F131:F132"/>
    <mergeCell ref="E123:E124"/>
    <mergeCell ref="E133:E134"/>
    <mergeCell ref="F133:F134"/>
    <mergeCell ref="E117:E118"/>
    <mergeCell ref="E119:E120"/>
    <mergeCell ref="F119:F120"/>
    <mergeCell ref="G119:G120"/>
    <mergeCell ref="E121:E122"/>
    <mergeCell ref="F121:F122"/>
    <mergeCell ref="G121:G122"/>
    <mergeCell ref="A111:A112"/>
    <mergeCell ref="C111:C112"/>
    <mergeCell ref="E111:E112"/>
    <mergeCell ref="F111:F112"/>
    <mergeCell ref="E113:E114"/>
    <mergeCell ref="E115:E116"/>
    <mergeCell ref="C119:C120"/>
    <mergeCell ref="B119:B120"/>
    <mergeCell ref="A121:A122"/>
    <mergeCell ref="A119:A120"/>
    <mergeCell ref="A115:A116"/>
    <mergeCell ref="E107:E108"/>
    <mergeCell ref="A109:A110"/>
    <mergeCell ref="E109:E110"/>
    <mergeCell ref="G109:G110"/>
    <mergeCell ref="A101:A102"/>
    <mergeCell ref="C101:C102"/>
    <mergeCell ref="E101:E102"/>
    <mergeCell ref="E103:E104"/>
    <mergeCell ref="E105:E106"/>
    <mergeCell ref="F105:F106"/>
    <mergeCell ref="E85:E86"/>
    <mergeCell ref="E95:E96"/>
    <mergeCell ref="G95:G96"/>
    <mergeCell ref="A97:A98"/>
    <mergeCell ref="C97:C98"/>
    <mergeCell ref="E97:E98"/>
    <mergeCell ref="A99:A100"/>
    <mergeCell ref="C99:C100"/>
    <mergeCell ref="E99:E100"/>
    <mergeCell ref="E91:E92"/>
    <mergeCell ref="F91:F92"/>
    <mergeCell ref="C93:C94"/>
    <mergeCell ref="E93:E94"/>
    <mergeCell ref="F93:F94"/>
    <mergeCell ref="G93:G94"/>
    <mergeCell ref="A89:A90"/>
    <mergeCell ref="E48:E49"/>
    <mergeCell ref="E52:E53"/>
    <mergeCell ref="E54:E55"/>
    <mergeCell ref="C60:C61"/>
    <mergeCell ref="B60:B61"/>
    <mergeCell ref="E60:E61"/>
    <mergeCell ref="F60:F61"/>
    <mergeCell ref="G60:G61"/>
    <mergeCell ref="E69:E70"/>
    <mergeCell ref="F69:F70"/>
    <mergeCell ref="G69:G70"/>
    <mergeCell ref="E62:E63"/>
    <mergeCell ref="F62:F63"/>
    <mergeCell ref="G62:G63"/>
    <mergeCell ref="F50:F51"/>
    <mergeCell ref="G50:G51"/>
    <mergeCell ref="C57:C58"/>
    <mergeCell ref="E57:E58"/>
    <mergeCell ref="F57:F58"/>
    <mergeCell ref="G57:G58"/>
    <mergeCell ref="A18:A19"/>
    <mergeCell ref="A21:A22"/>
    <mergeCell ref="B23:B24"/>
    <mergeCell ref="A23:A24"/>
    <mergeCell ref="A246:A247"/>
    <mergeCell ref="A256:A257"/>
    <mergeCell ref="B256:B257"/>
    <mergeCell ref="A258:A259"/>
    <mergeCell ref="A262:A263"/>
    <mergeCell ref="B197:B198"/>
    <mergeCell ref="A228:A229"/>
    <mergeCell ref="B181:B182"/>
    <mergeCell ref="B224:B225"/>
    <mergeCell ref="A224:A225"/>
    <mergeCell ref="B171:B172"/>
    <mergeCell ref="B218:B219"/>
    <mergeCell ref="A155:A156"/>
    <mergeCell ref="B212:B213"/>
    <mergeCell ref="A175:A176"/>
    <mergeCell ref="A218:A219"/>
    <mergeCell ref="A179:A180"/>
    <mergeCell ref="A181:A182"/>
    <mergeCell ref="A208:A209"/>
    <mergeCell ref="A214:A215"/>
    <mergeCell ref="G21:G22"/>
    <mergeCell ref="A25:A26"/>
    <mergeCell ref="B40:B47"/>
    <mergeCell ref="E40:E47"/>
    <mergeCell ref="C27:C28"/>
    <mergeCell ref="E27:E28"/>
    <mergeCell ref="F27:F28"/>
    <mergeCell ref="C25:C26"/>
    <mergeCell ref="B354:B355"/>
    <mergeCell ref="C354:C355"/>
    <mergeCell ref="E354:E355"/>
    <mergeCell ref="F23:F24"/>
    <mergeCell ref="G23:G24"/>
    <mergeCell ref="A50:A51"/>
    <mergeCell ref="A268:A269"/>
    <mergeCell ref="E65:E66"/>
    <mergeCell ref="F65:F66"/>
    <mergeCell ref="G65:G66"/>
    <mergeCell ref="C67:C68"/>
    <mergeCell ref="E67:E68"/>
    <mergeCell ref="F67:F68"/>
    <mergeCell ref="G67:G68"/>
    <mergeCell ref="E83:E84"/>
    <mergeCell ref="E81:E82"/>
    <mergeCell ref="A1:G1"/>
    <mergeCell ref="A2:F2"/>
    <mergeCell ref="A3:G3"/>
    <mergeCell ref="B4:E4"/>
    <mergeCell ref="A5:G5"/>
    <mergeCell ref="E8:E13"/>
    <mergeCell ref="F8:F13"/>
    <mergeCell ref="G8:G13"/>
    <mergeCell ref="A8:A9"/>
    <mergeCell ref="A10:A11"/>
    <mergeCell ref="A12:A13"/>
    <mergeCell ref="E71:E72"/>
    <mergeCell ref="F71:F72"/>
    <mergeCell ref="G71:G72"/>
    <mergeCell ref="C50:C51"/>
    <mergeCell ref="F354:F355"/>
    <mergeCell ref="G354:G355"/>
    <mergeCell ref="A354:A355"/>
    <mergeCell ref="A127:A128"/>
    <mergeCell ref="F246:F247"/>
    <mergeCell ref="G246:G247"/>
    <mergeCell ref="B242:B243"/>
    <mergeCell ref="F244:F245"/>
    <mergeCell ref="E87:E88"/>
    <mergeCell ref="C65:C66"/>
    <mergeCell ref="C89:C90"/>
    <mergeCell ref="E89:E90"/>
    <mergeCell ref="F89:F90"/>
    <mergeCell ref="G89:G90"/>
    <mergeCell ref="E73:E74"/>
    <mergeCell ref="E75:E76"/>
    <mergeCell ref="E77:E78"/>
    <mergeCell ref="E79:E80"/>
    <mergeCell ref="E50:E51"/>
    <mergeCell ref="G214:G215"/>
    <mergeCell ref="A14:A15"/>
    <mergeCell ref="A16:A17"/>
    <mergeCell ref="E25:E26"/>
    <mergeCell ref="F25:F26"/>
    <mergeCell ref="G27:G28"/>
    <mergeCell ref="A48:A49"/>
    <mergeCell ref="A34:A35"/>
    <mergeCell ref="A36:A37"/>
    <mergeCell ref="A38:A39"/>
    <mergeCell ref="A40:A41"/>
    <mergeCell ref="A42:A43"/>
    <mergeCell ref="G30:G31"/>
    <mergeCell ref="G25:G26"/>
    <mergeCell ref="E14:E19"/>
    <mergeCell ref="F14:F19"/>
    <mergeCell ref="C21:C22"/>
    <mergeCell ref="E21:E22"/>
    <mergeCell ref="F21:F22"/>
    <mergeCell ref="A46:A47"/>
    <mergeCell ref="A27:A28"/>
    <mergeCell ref="A30:A31"/>
    <mergeCell ref="A44:A45"/>
    <mergeCell ref="C23:C24"/>
    <mergeCell ref="E23:E24"/>
    <mergeCell ref="E212:E213"/>
    <mergeCell ref="G228:G229"/>
    <mergeCell ref="C226:C227"/>
    <mergeCell ref="E226:E227"/>
    <mergeCell ref="C230:C231"/>
    <mergeCell ref="G244:G245"/>
    <mergeCell ref="E264:E265"/>
    <mergeCell ref="E262:E263"/>
    <mergeCell ref="E234:E235"/>
    <mergeCell ref="F234:F235"/>
    <mergeCell ref="F230:F231"/>
    <mergeCell ref="E236:E237"/>
    <mergeCell ref="E238:E239"/>
    <mergeCell ref="F240:F241"/>
    <mergeCell ref="G240:G241"/>
    <mergeCell ref="F242:F243"/>
    <mergeCell ref="C240:C241"/>
    <mergeCell ref="E250:E251"/>
    <mergeCell ref="F250:F251"/>
    <mergeCell ref="G260:G261"/>
    <mergeCell ref="E252:E253"/>
    <mergeCell ref="G248:G249"/>
    <mergeCell ref="C244:C245"/>
    <mergeCell ref="C234:C235"/>
    <mergeCell ref="B441:B442"/>
    <mergeCell ref="C441:C442"/>
    <mergeCell ref="B408:B409"/>
    <mergeCell ref="A420:A421"/>
    <mergeCell ref="C420:C421"/>
    <mergeCell ref="E420:E421"/>
    <mergeCell ref="F420:F421"/>
    <mergeCell ref="B422:B423"/>
    <mergeCell ref="E422:E423"/>
    <mergeCell ref="B410:B411"/>
    <mergeCell ref="B412:B413"/>
    <mergeCell ref="B414:B415"/>
    <mergeCell ref="A416:A417"/>
    <mergeCell ref="B416:B417"/>
    <mergeCell ref="B420:B421"/>
    <mergeCell ref="A418:A419"/>
    <mergeCell ref="A436:A437"/>
    <mergeCell ref="B436:B437"/>
    <mergeCell ref="C436:C437"/>
    <mergeCell ref="E436:E437"/>
    <mergeCell ref="F436:F437"/>
    <mergeCell ref="A432:A433"/>
    <mergeCell ref="C432:C433"/>
    <mergeCell ref="E432:E433"/>
    <mergeCell ref="A344:A345"/>
    <mergeCell ref="B344:B345"/>
    <mergeCell ref="A390:A391"/>
    <mergeCell ref="B390:B391"/>
    <mergeCell ref="C390:C391"/>
    <mergeCell ref="F390:F391"/>
    <mergeCell ref="A396:A397"/>
    <mergeCell ref="C396:C397"/>
    <mergeCell ref="E396:E397"/>
    <mergeCell ref="F396:F397"/>
    <mergeCell ref="F352:F353"/>
    <mergeCell ref="A362:A363"/>
    <mergeCell ref="B362:B363"/>
    <mergeCell ref="B388:B389"/>
    <mergeCell ref="A388:A389"/>
    <mergeCell ref="E386:E387"/>
    <mergeCell ref="A348:A349"/>
    <mergeCell ref="E352:E353"/>
    <mergeCell ref="A350:A351"/>
    <mergeCell ref="E366:E367"/>
    <mergeCell ref="A352:A353"/>
    <mergeCell ref="E370:E371"/>
    <mergeCell ref="B350:B351"/>
    <mergeCell ref="C350:C351"/>
  </mergeCells>
  <pageMargins left="0.39370078740157483" right="0.23622047244094491" top="0.31496062992125984" bottom="0.19685039370078741" header="0.15748031496062992" footer="0.31496062992125984"/>
  <pageSetup paperSize="9" scale="59" fitToWidth="7" fitToHeight="1000" orientation="landscape" r:id="rId1"/>
  <rowBreaks count="9" manualBreakCount="9">
    <brk id="63" max="6" man="1"/>
    <brk id="124" max="6" man="1"/>
    <brk id="155" max="6" man="1"/>
    <brk id="216" max="6" man="1"/>
    <brk id="253" max="6" man="1"/>
    <brk id="317" max="6" man="1"/>
    <brk id="347" max="6" man="1"/>
    <brk id="405" max="6" man="1"/>
    <brk id="43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заг</vt:lpstr>
      <vt:lpstr>заг!Заголовки_для_печати</vt:lpstr>
      <vt:lpstr>заг!Область_печати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2024-02-26T13:37:13Z</cp:lastPrinted>
  <dcterms:created xsi:type="dcterms:W3CDTF">2016-01-19T07:58:56Z</dcterms:created>
  <dcterms:modified xsi:type="dcterms:W3CDTF">2024-02-27T07:17:58Z</dcterms:modified>
</cp:coreProperties>
</file>