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ЗАКУПІВЛЯ 2024\2024- РІЧНИЙ ПЛАН ЗАКУПІВЕЛЬ ЗАГАЛЬНИЙ по ЦА\Оприлюднення по 710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заг!$A$1:$G$466</definedName>
  </definedNames>
  <calcPr calcId="162913"/>
  <fileRecoveryPr autoRecover="0"/>
</workbook>
</file>

<file path=xl/calcChain.xml><?xml version="1.0" encoding="utf-8"?>
<calcChain xmlns="http://schemas.openxmlformats.org/spreadsheetml/2006/main">
  <c r="D410" i="6" l="1"/>
  <c r="D414" i="6"/>
  <c r="D448" i="6" l="1"/>
  <c r="D56" i="6" l="1"/>
  <c r="D32" i="6"/>
  <c r="D334" i="6" l="1"/>
  <c r="D404" i="6" l="1"/>
  <c r="D216" i="6" l="1"/>
  <c r="D314" i="6" l="1"/>
  <c r="D316" i="6" l="1"/>
  <c r="D338" i="6" l="1"/>
  <c r="D8" i="6" l="1"/>
  <c r="D12" i="6"/>
  <c r="D10" i="6"/>
  <c r="D256" i="6" l="1"/>
  <c r="D248" i="6"/>
  <c r="D453" i="6" l="1"/>
  <c r="D456" i="6"/>
  <c r="D348" i="6" l="1"/>
  <c r="D214" i="6"/>
  <c r="D242" i="6" l="1"/>
  <c r="D199" i="6"/>
  <c r="D57" i="6" l="1"/>
  <c r="J224" i="6" l="1"/>
  <c r="D64" i="6" l="1"/>
  <c r="D420" i="6" l="1"/>
  <c r="D418" i="6"/>
  <c r="D407" i="6"/>
  <c r="D294" i="6"/>
  <c r="D145" i="6"/>
  <c r="D113" i="6"/>
  <c r="D97" i="6"/>
  <c r="D59" i="6"/>
  <c r="D29" i="6"/>
  <c r="D20" i="6"/>
</calcChain>
</file>

<file path=xl/sharedStrings.xml><?xml version="1.0" encoding="utf-8"?>
<sst xmlns="http://schemas.openxmlformats.org/spreadsheetml/2006/main" count="1323" uniqueCount="759">
  <si>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</si>
  <si>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</si>
  <si>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</si>
  <si>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</si>
  <si>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</si>
  <si>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</si>
  <si>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</si>
  <si>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</si>
  <si>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</si>
  <si>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</si>
  <si>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</si>
  <si>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</si>
  <si>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</si>
  <si>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</si>
  <si>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</si>
  <si>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</si>
  <si>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</si>
  <si>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</si>
  <si>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</si>
  <si>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</si>
  <si>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</si>
  <si>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</si>
  <si>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</si>
  <si>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</si>
  <si>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</si>
  <si>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</si>
  <si>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</si>
  <si>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</si>
  <si>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</si>
  <si>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</si>
  <si>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</si>
  <si>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</si>
  <si>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</si>
  <si>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</si>
  <si>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</si>
  <si>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</si>
  <si>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</si>
  <si>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</si>
  <si>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</si>
  <si>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</si>
  <si>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</si>
  <si>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Всього за КЕКВ 2274" Оплата природного газу"</t>
  </si>
  <si>
    <t xml:space="preserve">Переговорна процедура закупівлі 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</si>
  <si>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</si>
  <si>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</si>
  <si>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</si>
  <si>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</si>
  <si>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</si>
  <si>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</si>
  <si>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</si>
  <si>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</si>
  <si>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</si>
  <si>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t>переговорна процедура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</si>
  <si>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</si>
  <si>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</si>
  <si>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</si>
  <si>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</si>
  <si>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</si>
  <si>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</si>
  <si>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</si>
  <si>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</si>
  <si>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</si>
  <si>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</si>
  <si>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</si>
  <si>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</si>
  <si>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</si>
  <si>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</si>
  <si>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</si>
  <si>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</si>
  <si>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</si>
  <si>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</si>
  <si>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</si>
  <si>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</si>
  <si>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</si>
  <si>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</si>
  <si>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</si>
  <si>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</si>
  <si>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</si>
  <si>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</si>
  <si>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</si>
  <si>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</si>
  <si>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</si>
  <si>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</si>
  <si>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</si>
  <si>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</si>
  <si>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</si>
  <si>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</si>
  <si>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</si>
  <si>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</si>
  <si>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</si>
  <si>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</si>
  <si>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</si>
  <si>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</si>
  <si>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</si>
  <si>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</si>
  <si>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</si>
  <si>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</si>
  <si>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</si>
  <si>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</si>
  <si>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</si>
  <si>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</si>
  <si>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</si>
  <si>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</si>
  <si>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</si>
  <si>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</si>
  <si>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</si>
  <si>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</si>
  <si>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</si>
  <si>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Звіт про договір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</si>
  <si>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</si>
  <si>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</si>
  <si>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</si>
  <si>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</si>
  <si>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</si>
  <si>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</si>
  <si>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</si>
  <si>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</si>
  <si>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</si>
  <si>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</si>
  <si>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</si>
  <si>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</si>
  <si>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</si>
  <si>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</si>
  <si>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</si>
  <si>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</si>
  <si>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</si>
  <si>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</si>
  <si>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</si>
  <si>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</si>
  <si>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</si>
  <si>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</si>
  <si>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</si>
  <si>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</si>
  <si>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</si>
  <si>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</si>
  <si>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</si>
  <si>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</si>
  <si>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</si>
  <si>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</si>
  <si>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</si>
  <si>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</si>
  <si>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</si>
  <si>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</si>
  <si>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</si>
  <si>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</si>
  <si>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</si>
  <si>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</si>
  <si>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</si>
  <si>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</si>
  <si>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</si>
  <si>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</si>
  <si>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</si>
  <si>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</si>
  <si>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</si>
  <si>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</si>
  <si>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</si>
  <si>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</si>
  <si>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</si>
  <si>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</si>
  <si>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</si>
  <si>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</si>
  <si>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</si>
  <si>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</si>
  <si>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</si>
  <si>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</si>
  <si>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</si>
  <si>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</si>
  <si>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</si>
  <si>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</si>
  <si>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</si>
  <si>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</si>
  <si>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</si>
  <si>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</si>
  <si>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</si>
  <si>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</si>
  <si>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</si>
  <si>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</si>
  <si>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</si>
  <si>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</si>
  <si>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</si>
  <si>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</si>
  <si>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</si>
  <si>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</si>
  <si>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</si>
  <si>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</si>
  <si>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</si>
  <si>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</si>
  <si>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</si>
  <si>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</si>
  <si>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</si>
  <si>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</si>
  <si>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</si>
  <si>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</si>
  <si>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</si>
  <si>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</si>
  <si>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</si>
  <si>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</si>
  <si>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</si>
  <si>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</si>
  <si>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</si>
  <si>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</si>
  <si>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</si>
  <si>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</si>
  <si>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</si>
  <si>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</si>
  <si>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</si>
  <si>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</si>
  <si>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</si>
  <si>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</si>
  <si>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</si>
  <si>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</si>
  <si>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</si>
  <si>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</si>
  <si>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</si>
  <si>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</si>
  <si>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</si>
  <si>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</si>
  <si>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</si>
  <si>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</si>
  <si>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</si>
  <si>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</si>
  <si>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</si>
  <si>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</si>
  <si>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</si>
  <si>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</si>
  <si>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</si>
  <si>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</si>
  <si>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</si>
  <si>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</si>
  <si>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</si>
  <si>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</si>
  <si>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</si>
  <si>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</si>
  <si>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</si>
  <si>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</si>
  <si>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</si>
  <si>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</si>
  <si>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</si>
  <si>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</si>
  <si>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</si>
  <si>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</si>
  <si>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</si>
  <si>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</si>
  <si>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</si>
  <si>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</si>
  <si>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</si>
  <si>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</si>
  <si>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</si>
  <si>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</si>
  <si>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</si>
  <si>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</si>
  <si>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</si>
  <si>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</si>
  <si>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</si>
  <si>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</si>
  <si>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</si>
  <si>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</si>
  <si>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</si>
  <si>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</si>
  <si>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</si>
  <si>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</si>
  <si>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</si>
  <si>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</si>
  <si>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</si>
  <si>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</si>
  <si>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</si>
  <si>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</si>
  <si>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</si>
  <si>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</si>
  <si>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</si>
  <si>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</si>
  <si>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</si>
  <si>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</si>
  <si>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</si>
  <si>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</si>
  <si>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</si>
  <si>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</si>
  <si>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</si>
  <si>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</si>
  <si>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</si>
  <si>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</si>
  <si>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</si>
  <si>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</si>
  <si>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</si>
  <si>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</si>
  <si>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</si>
  <si>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</si>
  <si>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</si>
  <si>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</si>
  <si>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</si>
  <si>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</si>
  <si>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</si>
  <si>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</si>
  <si>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</si>
  <si>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</si>
  <si>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</si>
  <si>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</si>
  <si>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</si>
  <si>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</si>
  <si>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</si>
  <si>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</si>
  <si>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</si>
  <si>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</si>
  <si>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</si>
  <si>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</si>
  <si>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</si>
  <si>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</si>
  <si>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</si>
  <si>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</si>
  <si>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</si>
  <si>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</si>
  <si>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</si>
  <si>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</si>
  <si>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</si>
  <si>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</si>
  <si>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</si>
  <si>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</si>
  <si>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</si>
  <si>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</si>
  <si>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</si>
  <si>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</si>
  <si>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</si>
  <si>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</si>
  <si>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</si>
  <si>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</si>
  <si>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</si>
  <si>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</si>
  <si>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</si>
  <si>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</si>
  <si>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</si>
  <si>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</si>
  <si>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</si>
  <si>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</si>
  <si>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</si>
  <si>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</si>
  <si>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</si>
  <si>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</si>
  <si>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</si>
  <si>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</si>
  <si>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грудень2022 рік</t>
  </si>
  <si>
    <t>грудень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</si>
  <si>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</si>
  <si>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</si>
  <si>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</si>
  <si>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</si>
  <si>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</si>
  <si>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</si>
  <si>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</si>
  <si>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</si>
  <si>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</si>
  <si>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</si>
  <si>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</si>
  <si>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</si>
  <si>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</si>
  <si>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</si>
  <si>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</si>
  <si>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</si>
  <si>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</si>
  <si>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t>УМТЗ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</si>
  <si>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</si>
  <si>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</si>
  <si>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</si>
  <si>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</si>
  <si>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</si>
  <si>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</si>
  <si>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</si>
  <si>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</si>
  <si>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</si>
  <si>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</si>
  <si>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</si>
  <si>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</si>
  <si>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</si>
  <si>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</si>
  <si>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</si>
  <si>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грн (двісті двадцять тисяч  гривень 00 коп.)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</si>
  <si>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</si>
  <si>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</si>
  <si>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</si>
  <si>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</si>
  <si>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</si>
  <si>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</si>
  <si>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</si>
  <si>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</si>
  <si>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>спецзв'язок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</si>
  <si>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</si>
  <si>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</si>
  <si>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</si>
  <si>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</si>
  <si>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</si>
  <si>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</si>
  <si>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</si>
  <si>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</si>
  <si>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</si>
  <si>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</si>
  <si>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</si>
  <si>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</si>
  <si>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</si>
  <si>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</si>
  <si>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</si>
  <si>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</si>
  <si>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</si>
  <si>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</si>
  <si>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</si>
  <si>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</si>
  <si>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</si>
  <si>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</si>
  <si>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</si>
  <si>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</si>
  <si>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</si>
  <si>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</si>
  <si>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</si>
  <si>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</si>
  <si>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</si>
  <si>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</si>
  <si>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</si>
  <si>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</si>
  <si>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</si>
  <si>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</si>
  <si>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</si>
  <si>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</si>
  <si>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</si>
  <si>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</si>
  <si>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</si>
  <si>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</si>
  <si>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</si>
  <si>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</si>
  <si>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</si>
  <si>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</si>
  <si>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>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11-А:вул.Саксаганського,66;Київська обл., Вишгородський р-н. с.Лютіж, Урочище Туровча 1 (ДК 021: 2015 09310000-5 Електрична енергія)</t>
  </si>
  <si>
    <t xml:space="preserve">Код  ДК 021: 2015 09310000-5 Електрична енергія (09310000-5 Електрична енергія)   </t>
  </si>
  <si>
    <t>через ЦЗО</t>
  </si>
  <si>
    <t>гривень (один мільйон сімсот п'ятдесят тисяч сто сорок сім  гривень 13 коп)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</si>
  <si>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</si>
  <si>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</si>
  <si>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</si>
  <si>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</si>
  <si>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</si>
  <si>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загальний фонд КПКВ 3506010 Довідка про зміни до кошторису №167 від 30.10.2023                -1242300грн</t>
  </si>
  <si>
    <t>(00 гривень 00 коп)</t>
  </si>
  <si>
    <t>загальний фонд КПКВ 3506010 (під очікувану вартість на 2023 рік) лист№08-1/22-02-01/5.1/6942 від 05.10.2023 Довідка про зміни до кошторису №167 від 30.10.2023                       +1 242 300грн</t>
  </si>
  <si>
    <t>грн. (сім  мільойонів чотириста дев'яносто дев'ять  тисяч вісімсот три гривні 68 коп)</t>
  </si>
  <si>
    <t>листопад 2023 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</si>
  <si>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2024 рік) п 1178.</t>
    </r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</si>
  <si>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</si>
  <si>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</si>
  <si>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</si>
  <si>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грн.(дев'ять тисяч  вісімдесят шість гривень 57 коп.)                           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</si>
  <si>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</si>
  <si>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</si>
  <si>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</si>
  <si>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</si>
  <si>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</si>
  <si>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</si>
  <si>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</si>
  <si>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</si>
  <si>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</si>
  <si>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</si>
  <si>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</si>
  <si>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</si>
  <si>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</si>
  <si>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</si>
  <si>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</si>
  <si>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</si>
  <si>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</si>
  <si>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</si>
  <si>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</si>
  <si>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</si>
  <si>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</si>
  <si>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</si>
  <si>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</si>
  <si>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</si>
  <si>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</si>
  <si>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</si>
  <si>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</si>
  <si>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</si>
  <si>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</si>
  <si>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 xml:space="preserve">відкриті торги(з урахуванням 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</si>
  <si>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</si>
  <si>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</si>
  <si>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</si>
  <si>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</si>
  <si>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</si>
  <si>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</si>
  <si>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</si>
  <si>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</si>
  <si>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</si>
  <si>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</si>
  <si>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0</t>
    </r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</si>
  <si>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</si>
  <si>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</si>
  <si>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</si>
  <si>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</si>
  <si>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</si>
  <si>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</si>
  <si>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</si>
  <si>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</si>
  <si>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</si>
  <si>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</si>
  <si>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</si>
  <si>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</si>
  <si>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</si>
  <si>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</si>
  <si>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 xml:space="preserve"> грн. (двісті дев'яносто  тисяч сорок дев'ять  гривень 00 коп)</t>
  </si>
  <si>
    <t xml:space="preserve"> гривень (двісті вісімдесят вісім  тисяч п'ятдесят одна гривня 00 коп)</t>
  </si>
  <si>
    <t>запускали на ЦЗО</t>
  </si>
  <si>
    <t xml:space="preserve">грн. (сто двадцять чотири  тисячі   дев'ятсот гривень 
00 коп)                         </t>
  </si>
  <si>
    <r>
      <t>загальний фонд КПКВ 3506010 пп.5 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</si>
  <si>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</t>
    </r>
    <r>
      <rPr>
        <sz val="8"/>
        <color indexed="8"/>
        <rFont val="Times New Roman"/>
        <family val="1"/>
        <charset val="204"/>
      </rPr>
      <t>)</t>
    </r>
  </si>
  <si>
    <r>
      <t xml:space="preserve">загальний фонд КПКВ 3506010  пп5  п13 п.1178                    ( 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>)</t>
    </r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</si>
  <si>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</si>
  <si>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</si>
  <si>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</si>
  <si>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</si>
  <si>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</si>
  <si>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t xml:space="preserve">грн (вісімнадцять  тисяч п'ятсот гривень 00 коп.)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</si>
  <si>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</si>
  <si>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</si>
  <si>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 (п'ятсот сімдесят три тисячі  чотириста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</si>
  <si>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коректори,підставка під канцтовари, брошурувальник, обкладенки для брошурування, пружини для брошурування) за кодом ДК 021:2015 30190000-7 -Офісне устаткування та приладдя різне)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</si>
  <si>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</si>
  <si>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</si>
  <si>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>Швидкозшивачі паперові, пластикові за код ДК 021:2015  22850000-3 -Швидкозшивачі та супутнє приладдя (код ДК 021:2015 22851000-0 -Швидкозшивачі(Швидкозшивачі паперові, пластикові ))</t>
  </si>
  <si>
    <t xml:space="preserve">грн (двісті дев'яносто шість тисяч чотириста гривень 00 коп.)                            </t>
  </si>
  <si>
    <t>Печатки та штампи за кодом ДК 021:2015 19510000-4 Гумові вироби ( Печатки та штампи код ДК 021:2015 19512000-8 Вироби з невулканізованої гуми )</t>
  </si>
  <si>
    <t xml:space="preserve">грн (п'ятнадцять тисяч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</si>
  <si>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</si>
  <si>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</si>
  <si>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>Фарба спеціальна флуоресцентна(червона)за кодом ДК 021:2015  44810000-1-Фарби (Фарба спеціальна флуоресцентна(червона) :код  ДК 021:2015  44810000-1-Фарби)</t>
  </si>
  <si>
    <t xml:space="preserve">грн (сто дев'яносто одна  тисяча  гривень00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</si>
  <si>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</si>
  <si>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</si>
  <si>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</si>
  <si>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</si>
  <si>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</si>
  <si>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</si>
  <si>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t>Спеціальний  штамп резервної процедури за кодом ДК 021:2015  30190000-7 -Офісне устаткування та приладдя різне  (кодом ДК 021:2015  30192153-8- Штампи (Спеціальний  штамп резервної процедури)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</si>
  <si>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</si>
  <si>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</si>
  <si>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</si>
  <si>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r>
      <t xml:space="preserve">Код ДК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</si>
  <si>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товарні за кодом ДК 021: 2015 38310000-1 Високоточні терези (кодом ДК 021: 2015 38310000-1 Високоточні терези (Ваги товарні))</t>
  </si>
  <si>
    <r>
      <t xml:space="preserve">Код ДК 021: 2015 38330000-7  </t>
    </r>
    <r>
      <rPr>
        <sz val="10"/>
        <color indexed="8"/>
        <rFont val="Times New Roman"/>
        <family val="1"/>
        <charset val="204"/>
      </rPr>
      <t xml:space="preserve">Ручні прилади для вимірювання відстаней </t>
    </r>
  </si>
  <si>
    <t>Далекомір з активним випромінюванням за кодом  ДК 021: 2015 38330000-7  Ручні прилади для вимірювання відстаней (код  ДК 021: 2015 38330000-7  Ручні прилади для вимірювання відстаней (Далекомір з активним випромінюванням))</t>
  </si>
  <si>
    <t xml:space="preserve">грн ( сто шістдесят вісім тисяч гривень 00 коп.)                            </t>
  </si>
  <si>
    <t xml:space="preserve">грн (сто дві тисячі шістсот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</si>
  <si>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</si>
  <si>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</si>
  <si>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</si>
  <si>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</si>
  <si>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</si>
  <si>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</si>
  <si>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</si>
  <si>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</si>
  <si>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</si>
  <si>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r>
      <t>Код ДК 021: 2015 38340000-0</t>
    </r>
    <r>
      <rPr>
        <sz val="10"/>
        <color indexed="8"/>
        <rFont val="Times New Roman"/>
        <family val="1"/>
        <charset val="204"/>
      </rPr>
      <t xml:space="preserve"> Прилади для вимірювання величин</t>
    </r>
  </si>
  <si>
    <t>Прилади дозиментричного контролю за кодом ДК 021: 2015 38340000-0 Прилади для вимірювання величин (код ДК 021: 2015 38340000-0 Прилади для вимірювання величин (Прилади дозиментричного контролю))</t>
  </si>
  <si>
    <t xml:space="preserve">Картриджи для друкувальної техніки БФП </t>
  </si>
  <si>
    <t xml:space="preserve">грн. (два мільйони шістдесят три  тисячі двісті  гривень 00 коп.)                            </t>
  </si>
  <si>
    <t xml:space="preserve">загальний фонд КПКВ 3506010                                   </t>
  </si>
  <si>
    <r>
      <t>Код ДК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</si>
  <si>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t xml:space="preserve">грн. (п'ять тисяч  дев'ятсот  гривень 00 коп.)                             </t>
  </si>
  <si>
    <t>Телефонний кабель 4-пров.плоский, мідний, білий; Коннектор телефонний RJI2 6P4C за кодом ДК 021: 2015 32550000-3 Телефонне обладнання (код ДК 021: 2015 32551000-0 Телефонні кабелі та супутня продукція  (Телефонні кабелі і супутня продукція (Телефонний кабель 4-пров.плоский, мідний, білий; Коннектор телефонний RJI2 6P4C ))</t>
  </si>
  <si>
    <r>
      <t>Код ДК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</si>
  <si>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 xml:space="preserve">грн. (сто п'ядесят сім тисяч двісті гривень 00 коп.)                             </t>
  </si>
  <si>
    <t xml:space="preserve">Кабель UTP кат. 5e (м.); Патч-корд UTP 1 м,2м, 3м;5м; Конектор RJ 45 кат.5е,6 неекранований ;Розетки,обжимка, Скотч-лок ізольований з гелем та ін. за кодом  ДК 021: 2015 32520000-4 Телекомунікаційні кабелі та обладнання(код  ДК 021: 2015 32521000-1 Телекомунікаційні кабелі(Кабель UTP кат. 5e (305м.); код  ДК 021: 2015 32522000-8- Телекомунікаційне обладнання (Патч-корд UTP 1 м,2м, 3м;5м),конектори RJ 45 кат.5е,6 неекранований ; міні свічі,розетки,обжимка, крановський ключ, стрипер та ін.) )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</si>
  <si>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</si>
  <si>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</si>
  <si>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</si>
  <si>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</si>
  <si>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 xml:space="preserve">грн. (шість тисяч гривень 00 коп.)                             </t>
  </si>
  <si>
    <t xml:space="preserve">грн. (вісімсот дві тисячі вісімсот  гривень 00коп.)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</si>
  <si>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</si>
  <si>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</si>
  <si>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</si>
  <si>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</si>
  <si>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</si>
  <si>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</si>
  <si>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</si>
  <si>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(чотири мільйони вісімсот двадцять дві тисячі двісті гривень 00 коп.)                            </t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</si>
  <si>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</si>
  <si>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</si>
  <si>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</si>
  <si>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</si>
  <si>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</si>
  <si>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</si>
  <si>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</si>
  <si>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</si>
  <si>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</si>
  <si>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</si>
  <si>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</si>
  <si>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</si>
  <si>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</si>
  <si>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</si>
  <si>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</si>
  <si>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</si>
  <si>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</si>
  <si>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</si>
  <si>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</si>
  <si>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</si>
  <si>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</si>
  <si>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 за кодом ДК 021:2015-72260000-5 Послуги, пов’язані з програмним забезпеченням (код 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скриньок)</t>
  </si>
  <si>
    <t xml:space="preserve">Загальний фонд КПКВ 3506010   </t>
  </si>
  <si>
    <t xml:space="preserve">грн. (два мільйона сто дев'ять тисяч шістсот гривень 00 коп)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</si>
  <si>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</si>
  <si>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</si>
  <si>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</si>
  <si>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</si>
  <si>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 xml:space="preserve">грн. (дев'ятсот шістдесят тисяч гривень 00 коп.)                            </t>
  </si>
  <si>
    <r>
      <t>Код ДК 021:2015 48730000-4 -</t>
    </r>
    <r>
      <rPr>
        <sz val="10"/>
        <color indexed="8"/>
        <rFont val="Times New Roman"/>
        <family val="1"/>
        <charset val="204"/>
      </rPr>
      <t>Пакети програмного забезпечення безпеки</t>
    </r>
  </si>
  <si>
    <t>Програмне забезпечення запобігання витоку інформації та контролю даних за кодом ДК 021:2015 48730000-4 -Пакети програмного забезпечення безпеки (код ДК 021:2015 48732000-8 -Пакети програмного забезпеченнядля захисту даних (Програмне забезпечення запобігання витоку інформації та контролю даних))</t>
  </si>
  <si>
    <t xml:space="preserve">грн. (один мільйон п'ятсот тисяч гривень 00 коп.)                            </t>
  </si>
  <si>
    <r>
      <t xml:space="preserve">Код ДК 021:2015   48710000-8 </t>
    </r>
    <r>
      <rPr>
        <sz val="10"/>
        <color indexed="8"/>
        <rFont val="Times New Roman"/>
        <family val="1"/>
        <charset val="204"/>
      </rPr>
      <t>Пакети програмного забезпечення для резервного копіювання чи відновлення даних</t>
    </r>
  </si>
  <si>
    <t xml:space="preserve">Система резервного копіювання та відновлення інформації за кодом ДК 021:2015   48710000-8 Пакети програмного забезпечення для резервного копіювання чи відновлення даних (кодом ДК 021:2015   48710000-8 Пакети програмного забезпечення для резервного копіювання чи відновлення даних (система резервного копіювання та відновлення інформації )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</si>
  <si>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</si>
  <si>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t xml:space="preserve">грн. (двісті сімдесят тисяч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</si>
  <si>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</si>
  <si>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 xml:space="preserve">грн. ( три мільйони шістсот тисяч гривень 00 коп.)                            </t>
  </si>
  <si>
    <t>Програмне забезпечення для ідентифікації та аутентифікації користувачів, для внутрішніх систем без доступу до мережі Інтернет за кодом ДК 021:2015   48610000-7 Системи баз даних (код ДК 021:2015   48611000-4 Пакети програмного забезпечення для баз даних (Програмне забезпечення для ідентифікації та аутентифікації користувачів, для внутрішніх систем без доступу до мережі Інтернет)</t>
  </si>
  <si>
    <r>
      <t>Код ДК 021:2015 72590000-7 -</t>
    </r>
    <r>
      <rPr>
        <sz val="10"/>
        <color indexed="8"/>
        <rFont val="Times New Roman"/>
        <family val="1"/>
        <charset val="204"/>
      </rPr>
      <t>Професійні послуги у комп'ютерній сфері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</si>
  <si>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rFont val="Times New Roman"/>
        <family val="1"/>
        <charset val="204"/>
      </rPr>
      <t>УСС</t>
    </r>
  </si>
  <si>
    <t xml:space="preserve">грн. (п'ять  мільйонів чотириста тисяч гривень 00 коп.)                            </t>
  </si>
  <si>
    <t>УСС</t>
  </si>
  <si>
    <t>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))</t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</si>
  <si>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72590000-7 -Професійні послуги у комп'ютерній сфері (код ДК 021:2015 72590000-7 -Професійні послуги у комп'ютерній сфері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</si>
  <si>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п'ятдесят  тисяч гривень 00 коп.)                            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</si>
  <si>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</si>
  <si>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</si>
  <si>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</si>
  <si>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</si>
  <si>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 xml:space="preserve">грн. (двісті дев'ятсот дев'яносто тисяч сімсот шістдесят гривень 00коп)                     </t>
  </si>
  <si>
    <t xml:space="preserve">грн.(шістсот двадцять тисяч шістсот чотири гривні 00 коп.)                                    </t>
  </si>
  <si>
    <t>грудень2023 рік</t>
  </si>
  <si>
    <t xml:space="preserve">грн. (п'ять тисяч вісімсот сорок гривень 00 коп.)                           </t>
  </si>
  <si>
    <t>Апаратно-програмний комплекс захищеного доступу до мережі Інтернет Secure Web Gateway (SWG) за кодом ДК 021:2015  32420000-3 - Мережеве обладнання (код ДК 021:2015  32420000-3 - Мережеве обладнання (Апаратно-програмний комплекс захищеного доступу до мережі Інтернет Secure Web Gateway (SWG) ))</t>
  </si>
  <si>
    <t xml:space="preserve">грн. (п'ять мільйонів триста дев'яносто п'ять тисяч триста 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</si>
  <si>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</t>
    </r>
    <r>
      <rPr>
        <sz val="10"/>
        <color indexed="8"/>
        <rFont val="Times New Roman"/>
        <family val="1"/>
        <charset val="204"/>
      </rPr>
      <t>- Мережеве обладнання</t>
    </r>
  </si>
  <si>
    <t>Програмно-апаратний комплекс за архітектурою блейд-серверів за кодом ДК 021:2015  32420000-3 - Мережеве обладнання (Код ДК 021:2015  32420000-3 - Мережеве обладнання (Програмно-апаратний комплекс за архітектурою блейд-серверів))</t>
  </si>
  <si>
    <r>
      <t xml:space="preserve">Код ДК 021:2015  30210000-4 - 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</si>
  <si>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ДК 021:2015  30210000-4 - Машини для обробки даних (апаратна частина) (Код ДК 021:2015  30210000-4 - Машини для обробки даних (апаратна частина)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</si>
  <si>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 xml:space="preserve">грн. (двадцять мільйонів п'ятсот вісімдесят дві тисячі двісті  гривень 00 коп.)                            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</si>
  <si>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</si>
  <si>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</si>
  <si>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</si>
  <si>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</si>
  <si>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</si>
  <si>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</si>
  <si>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</si>
  <si>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</si>
  <si>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</si>
  <si>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</si>
  <si>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</si>
  <si>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</si>
  <si>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</si>
  <si>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</si>
  <si>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</si>
  <si>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</si>
  <si>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</si>
  <si>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</si>
  <si>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</si>
  <si>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</si>
  <si>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</si>
  <si>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</si>
  <si>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</si>
  <si>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</si>
  <si>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</si>
  <si>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</si>
  <si>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</si>
  <si>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</si>
  <si>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</si>
  <si>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</si>
  <si>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</si>
  <si>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</si>
  <si>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</si>
  <si>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</si>
  <si>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</si>
  <si>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</si>
  <si>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 xml:space="preserve">грн (сто шістдесят дев'ять тисяч двісті гривень 00 коп.)                            </t>
  </si>
  <si>
    <t xml:space="preserve">грн (триста п'ятдесят тисяч  гривень 00 коп.)                            </t>
  </si>
  <si>
    <t xml:space="preserve">Лот -3 постачання теплової енергії 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</si>
  <si>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(за адресами м. Київ, вул. Дегтярівська, 11-Г; вул Дегтярівська 11А; вул.Саксаганського,66) (Послуги з централізованого водопостачанням (за адресами: м. Київ, вул.Дегтярівська, 11-Г; вул Дегтярівська 11А; вул.Саксаганського,66): ДК 021: 2015 65110000-7 Розподіл води)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</si>
  <si>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водовідведення </t>
    </r>
    <r>
      <rPr>
        <sz val="10"/>
        <color indexed="8"/>
        <rFont val="Times New Roman"/>
        <family val="1"/>
        <charset val="204"/>
      </rPr>
      <t>(за адресами м. Київ, вул. Дегтярівська, 11-Г; вул Дегтярівська 11А; вул.Саксаганського,66) (Послуги з централізованого водовідведення (за адресами м. Київ, вул.Дегтярівська, 11-Г; вул Дегтярівська 11А; вул.Саксаганського,66): ДК 021: 2015 90430000-0 Послуги з відведення стічних вод)</t>
    </r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</si>
  <si>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</si>
  <si>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</si>
  <si>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</si>
  <si>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</si>
  <si>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</si>
  <si>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</si>
  <si>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</si>
  <si>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особливостей) </t>
    </r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</si>
  <si>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</si>
  <si>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</si>
  <si>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</si>
  <si>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</si>
  <si>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</si>
  <si>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t>Пакети антивірусного  програмного забезпечення за кодом ДК 021:2015 48760000-3 -Пакети програмного забезпечення для захисту від вірусів (код ДК 021:2015 48761000-0 Пакети антивірусного програмного забезпечення (Пакети анивірусного  програмного забезпечення)</t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</si>
  <si>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</si>
  <si>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</si>
  <si>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</si>
  <si>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</si>
  <si>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</si>
  <si>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</si>
  <si>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</si>
  <si>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</si>
  <si>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</si>
  <si>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</si>
  <si>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>РІЧНИЙ ПЛАН ЗАКУПІВЕЛЬ Держмитслужби (апарат) зі змінами</t>
  </si>
  <si>
    <t xml:space="preserve">грн.(чотирнадцять  мільйонів  триста сорок дев'ять тисяч двісті дев'яносто три  гривні 34 коп.)                           </t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</si>
  <si>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</si>
  <si>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</si>
  <si>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</si>
  <si>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t xml:space="preserve"> гривень (  дев'ятсот сорок чотири тисячі  п'ятсот десять гривень 98 коп)</t>
  </si>
  <si>
    <t xml:space="preserve"> грн (чотири  мільйони триста сорок п'ять тисяч  шістсот шістдесят шість гривень 62 коп)</t>
  </si>
  <si>
    <t xml:space="preserve"> гривень (п'ятсот сорок дві тисячі вісімсот двадцять дві гривні 40 коп)</t>
  </si>
  <si>
    <t>загальний фонд КПКВ 3506010 пп.5 (3 ) п.13 п.1178 (з технічних причин.)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</si>
  <si>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</si>
  <si>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</si>
  <si>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</si>
  <si>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-870522; -576;-106000;          -1000 000</t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</si>
  <si>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</si>
  <si>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</si>
  <si>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</si>
  <si>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</si>
  <si>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t xml:space="preserve">грн. (один мільйон двісті двадцять п'ять тисяч триста сімдесят дві  гривні 00 коп.)                         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</si>
  <si>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</si>
  <si>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>Послуги з супроводження, технічної підтримки адаптації системи автоматизації обліку програмного забезпечення "Master" за кодом ДК 021:2015  72250000-2 -Послуги, пов'язані із системами та підпримкою (код ДК 021:2015  72250000-2 -Послуги, пов'язані із системами та підпримкою -Послуги з супроводження, технічної підтримки адаптації системи автоматизації обліку програмного забезпечення "Master")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</si>
  <si>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</si>
  <si>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</si>
  <si>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</si>
  <si>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t xml:space="preserve">грн. (п'ятсот сімдесят чотири тисячі вісімсот гривень 00 коп.)                            </t>
  </si>
  <si>
    <t>звіт про  договір про закупівлю</t>
  </si>
  <si>
    <t>грн. (сім тисяч сто п'ять  гривень 91коп)</t>
  </si>
  <si>
    <t>Послуги із забезпечення перетікань реактивної електричної енергії за адресою вул. Дегтярівська,11г  (ДК 021: 2015 65310000-9 Розподіл електричної енергії (Послуги із забезпечення перетікань реактивної електричної енергії за адресою вул. Дегтярівська,11г : ДК 021: 2015 65310000-9 Розподіл електричної енергії)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</si>
  <si>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</si>
  <si>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</si>
  <si>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</si>
  <si>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</si>
  <si>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</si>
  <si>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</si>
  <si>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</si>
  <si>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</si>
  <si>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</si>
  <si>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</si>
  <si>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</si>
  <si>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t xml:space="preserve">Послуги з розподілу електричної енергії за адресою вул. Саксаганського,66 за кодом ДК 021: 2015 65310000-9 Розподіл електричної енергії) (Послуги з розподілу електричної енергії за адресою вул. Саксаганського,66: ДК 021: 2015 65310000-9 Розподіл електричної енергії) </t>
  </si>
  <si>
    <t>грн. (тридцять шість тисяч вісімсот шістдесят дві  гривні 56 коп)</t>
  </si>
  <si>
    <t>грн. (один мільйон п'ятсот десять тисяч дев'ятсот сімдесят вісім гривень 82 коп)</t>
  </si>
  <si>
    <t>грн. (двадцять сім тисяч шістсот сорок шість тисяч  гривень 92 коп)</t>
  </si>
  <si>
    <t>грн. (десять мільйонів сто сорок вісім тисяч сто п'ять гривень79 коп)</t>
  </si>
  <si>
    <t xml:space="preserve">Послуги з розподілу електричної енергії за адресою вул. Дегтярівська 11Г за кодом ДК 021: 2015 65310000-9 Розподіл електричної енергії) (Послуги з розподілу електричної енергії за адресою вул. Дегтярівська 11Г: ДК 021: 2015 65310000-9 Розподіл електричної енергії) </t>
  </si>
  <si>
    <t xml:space="preserve">Послуги з розподілу електричної енергії за адресою вул. Дегтярівська,11а,за кодом ДК 021: 2015 65310000-9 Розподіл електричної енергії) (Послуги з розподілу електричної енергії за адресою вул. Дегтярівська,11а: ДК 021: 2015 65310000-9 Розподіл електричної енергії) </t>
  </si>
  <si>
    <t>Код  ДК 021: 2015 65310000-9 Розподіл електричної енергії</t>
  </si>
  <si>
    <t>Система безпеки (з монтажем) в т.ч. ( Металодетектор арочний Garrett MZ 6100 Garrett-2шт; Зчитувач карт вуличний U-Prox  SL steel -2 шт; Мережевий контролер U-Prox IP400 U-Prox (під новий корпус (білий)-блок живлення PSC-60A-C-1шт.;Швидкісний шлагбаум Gant TURBO 2S зі стрілою  4м-1шт.; ПЗ для розпізнання автономерів НОМЕРОК Lite 2 канали -1шт.; Тривожна кнопка (Поліція охорони)-1шт.; Доглядове дзеркало ESP DM-160-LM-4 шт.; Монтажні роботи)</t>
  </si>
  <si>
    <r>
      <rPr>
        <b/>
        <sz val="10"/>
        <color indexed="8"/>
        <rFont val="Times New Roman"/>
        <family val="1"/>
        <charset val="204"/>
      </rPr>
      <t>Код ДК 021:2015  32320000-2 -</t>
    </r>
    <r>
      <rPr>
        <sz val="10"/>
        <color indexed="8"/>
        <rFont val="Times New Roman"/>
        <family val="1"/>
        <charset val="204"/>
      </rPr>
      <t xml:space="preserve"> Телевізійне й аудіовізувальне обладнання</t>
    </r>
  </si>
  <si>
    <r>
      <rPr>
        <b/>
        <sz val="10"/>
        <color indexed="8"/>
        <rFont val="Times New Roman"/>
        <family val="1"/>
        <charset val="204"/>
      </rPr>
      <t xml:space="preserve">Код ДК 021:2015  32320000-2 - </t>
    </r>
    <r>
      <rPr>
        <sz val="10"/>
        <color indexed="8"/>
        <rFont val="Times New Roman"/>
        <family val="1"/>
        <charset val="204"/>
      </rPr>
      <t>Телевізійне й аудіовізувальне обладнання</t>
    </r>
  </si>
  <si>
    <t xml:space="preserve">грн. (п'ятсот дев'яносто шість тисяч чотириста гривень 00 коп.)                            </t>
  </si>
  <si>
    <t xml:space="preserve">грн. (сорок вісім мільйонів сімсот вісімдесят три тисяч вісімсот шістдесят одна гривня 00 коп.)                            </t>
  </si>
  <si>
    <t xml:space="preserve">грн. (чотириста шістнадцять тисячсто тридцять дев'ять гривень 00 коп.)                            </t>
  </si>
  <si>
    <t>13</t>
  </si>
  <si>
    <t>Система відеоспостереження з монтажем (в т.ч:Відеореєстратор UNV NVR302-16S2-P16 16 каналів-4шт.;IP камера UNV IPC322LR3-VSPF28-E (2MP 2,8 мм)-7шт.;IP камера UNV IPC3612LB-ADF28K-G 2МП 2.8 мм-39 шт.;Жорсткий диск Western Digital WD84PURZ Purple 8TB 128MB 5640rpm 3.5 SATA III-8шт.;Кабель мережевий OK-Net FTP cat.5e patch 20 305м (F/UTP-cat.5Е-SL patch AWG26) (КГПВЭ-ВП (100) 4*2*0,48)-8шт.;TP-RJ45c5SH RJ45 конектор, екранований, 5-e кат. 8P8C-100шт.;Монтажний комплект-40шт.;Монтаж та налаштування зовнішньої камери-7шт.;Монтаж та налаштування внутрішньої камери-39шт.;Прокладка кабельних ліній (за метр)-2160шт.;Монтаж та налаштування відеореєстратора-4шт.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</si>
</sst>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912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0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2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4" fontId="56" fillId="4" borderId="4" xfId="0" applyNumberFormat="1" applyFont="1" applyFill="1" applyBorder="1" applyAlignment="1">
      <alignment horizontal="center" vertical="top" wrapText="1"/>
    </xf>
    <xf numFmtId="4" fontId="52" fillId="6" borderId="2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4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59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7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5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58" fillId="0" borderId="36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50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1" xfId="0" applyFont="1" applyBorder="1" applyAlignment="1">
      <alignment vertical="center" wrapText="1"/>
    </xf>
    <xf numFmtId="0" fontId="7" fillId="0" borderId="52" xfId="0" applyFont="1" applyBorder="1" applyAlignment="1">
      <alignment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left" vertical="center" wrapText="1"/>
    </xf>
    <xf numFmtId="4" fontId="62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6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1" fillId="6" borderId="8" xfId="0" applyNumberFormat="1" applyFont="1" applyFill="1" applyBorder="1" applyAlignment="1">
      <alignment horizontal="center" vertical="center" wrapText="1"/>
    </xf>
    <xf numFmtId="49" fontId="54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1" fillId="6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65" fillId="4" borderId="3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49" fontId="3" fillId="0" borderId="39" xfId="0" applyNumberFormat="1" applyFont="1" applyFill="1" applyBorder="1" applyAlignment="1">
      <alignment vertical="top" wrapText="1"/>
    </xf>
    <xf numFmtId="49" fontId="3" fillId="0" borderId="28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vertical="top" wrapText="1"/>
    </xf>
    <xf numFmtId="49" fontId="3" fillId="0" borderId="17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67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54" fillId="6" borderId="8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51" fillId="6" borderId="0" xfId="0" applyFont="1" applyFill="1" applyAlignment="1">
      <alignment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9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44" fillId="0" borderId="3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4" fontId="20" fillId="0" borderId="3" xfId="0" applyNumberFormat="1" applyFont="1" applyFill="1" applyBorder="1" applyAlignment="1">
      <alignment horizontal="center" vertical="top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3" fillId="6" borderId="1" xfId="0" applyNumberFormat="1" applyFont="1" applyFill="1" applyBorder="1" applyAlignment="1">
      <alignment horizontal="center" vertical="center" wrapText="1"/>
    </xf>
    <xf numFmtId="4" fontId="20" fillId="10" borderId="4" xfId="0" applyNumberFormat="1" applyFont="1" applyFill="1" applyBorder="1" applyAlignment="1">
      <alignment horizontal="center" vertical="top" wrapText="1"/>
    </xf>
    <xf numFmtId="0" fontId="18" fillId="10" borderId="18" xfId="0" applyFont="1" applyFill="1" applyBorder="1" applyAlignment="1">
      <alignment horizontal="center" vertical="top" wrapText="1"/>
    </xf>
    <xf numFmtId="0" fontId="5" fillId="10" borderId="8" xfId="0" applyFont="1" applyFill="1" applyBorder="1" applyAlignment="1">
      <alignment horizontal="left" vertical="top" wrapText="1"/>
    </xf>
    <xf numFmtId="0" fontId="9" fillId="10" borderId="8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left" vertical="top" wrapText="1"/>
    </xf>
    <xf numFmtId="0" fontId="9" fillId="10" borderId="17" xfId="0" applyFont="1" applyFill="1" applyBorder="1" applyAlignment="1">
      <alignment horizontal="center" vertical="center" wrapText="1"/>
    </xf>
    <xf numFmtId="0" fontId="3" fillId="10" borderId="58" xfId="0" applyFont="1" applyFill="1" applyBorder="1" applyAlignment="1">
      <alignment horizontal="center" vertical="center" wrapText="1"/>
    </xf>
    <xf numFmtId="4" fontId="69" fillId="0" borderId="0" xfId="0" applyNumberFormat="1" applyFont="1"/>
    <xf numFmtId="0" fontId="1" fillId="4" borderId="3" xfId="0" applyFont="1" applyFill="1" applyBorder="1" applyAlignment="1">
      <alignment horizontal="center" vertical="center" wrapText="1"/>
    </xf>
    <xf numFmtId="4" fontId="16" fillId="8" borderId="3" xfId="0" applyNumberFormat="1" applyFont="1" applyFill="1" applyBorder="1" applyAlignment="1">
      <alignment horizontal="center" vertical="top" wrapText="1"/>
    </xf>
    <xf numFmtId="4" fontId="16" fillId="0" borderId="3" xfId="0" applyNumberFormat="1" applyFont="1" applyFill="1" applyBorder="1" applyAlignment="1">
      <alignment horizontal="center" vertical="top" wrapText="1"/>
    </xf>
    <xf numFmtId="4" fontId="44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10" borderId="1" xfId="0" applyFont="1" applyFill="1" applyBorder="1" applyAlignment="1">
      <alignment vertical="top" wrapText="1"/>
    </xf>
    <xf numFmtId="4" fontId="44" fillId="10" borderId="2" xfId="0" applyNumberFormat="1" applyFont="1" applyFill="1" applyBorder="1" applyAlignment="1">
      <alignment horizontal="center" vertical="top" wrapText="1"/>
    </xf>
    <xf numFmtId="0" fontId="3" fillId="10" borderId="1" xfId="0" applyFont="1" applyFill="1" applyBorder="1" applyAlignment="1">
      <alignment vertical="top" wrapText="1"/>
    </xf>
    <xf numFmtId="49" fontId="3" fillId="10" borderId="1" xfId="0" applyNumberFormat="1" applyFont="1" applyFill="1" applyBorder="1" applyAlignment="1">
      <alignment horizontal="center" vertical="top" wrapText="1"/>
    </xf>
    <xf numFmtId="0" fontId="5" fillId="10" borderId="3" xfId="0" applyFont="1" applyFill="1" applyBorder="1" applyAlignment="1">
      <alignment vertical="top" wrapText="1"/>
    </xf>
    <xf numFmtId="0" fontId="7" fillId="10" borderId="8" xfId="0" applyFont="1" applyFill="1" applyBorder="1" applyAlignment="1">
      <alignment vertical="top" wrapText="1"/>
    </xf>
    <xf numFmtId="49" fontId="3" fillId="10" borderId="3" xfId="0" applyNumberFormat="1" applyFont="1" applyFill="1" applyBorder="1" applyAlignment="1">
      <alignment vertical="top" wrapText="1"/>
    </xf>
    <xf numFmtId="0" fontId="18" fillId="6" borderId="18" xfId="0" applyFont="1" applyFill="1" applyBorder="1" applyAlignment="1">
      <alignment horizontal="center" vertical="top" wrapText="1"/>
    </xf>
    <xf numFmtId="4" fontId="44" fillId="11" borderId="4" xfId="0" applyNumberFormat="1" applyFont="1" applyFill="1" applyBorder="1" applyAlignment="1">
      <alignment horizontal="center" vertical="top" wrapText="1"/>
    </xf>
    <xf numFmtId="0" fontId="18" fillId="11" borderId="2" xfId="0" applyFont="1" applyFill="1" applyBorder="1" applyAlignment="1">
      <alignment horizontal="center" vertical="top" wrapText="1"/>
    </xf>
    <xf numFmtId="9" fontId="0" fillId="0" borderId="0" xfId="0" applyNumberFormat="1"/>
    <xf numFmtId="0" fontId="1" fillId="6" borderId="3" xfId="0" applyFont="1" applyFill="1" applyBorder="1" applyAlignment="1">
      <alignment horizontal="center" vertical="center" wrapText="1"/>
    </xf>
    <xf numFmtId="0" fontId="68" fillId="4" borderId="3" xfId="0" applyFont="1" applyFill="1" applyBorder="1" applyAlignment="1">
      <alignment horizontal="center" vertical="center" wrapText="1"/>
    </xf>
    <xf numFmtId="4" fontId="16" fillId="6" borderId="20" xfId="0" applyNumberFormat="1" applyFont="1" applyFill="1" applyBorder="1" applyAlignment="1">
      <alignment horizontal="center" vertical="top" wrapText="1"/>
    </xf>
    <xf numFmtId="0" fontId="68" fillId="0" borderId="3" xfId="0" applyFont="1" applyFill="1" applyBorder="1" applyAlignment="1">
      <alignment horizontal="center" vertical="top" wrapText="1"/>
    </xf>
    <xf numFmtId="4" fontId="44" fillId="4" borderId="4" xfId="0" applyNumberFormat="1" applyFont="1" applyFill="1" applyBorder="1" applyAlignment="1">
      <alignment horizontal="center" vertical="top" wrapText="1"/>
    </xf>
    <xf numFmtId="0" fontId="72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top" wrapText="1"/>
    </xf>
    <xf numFmtId="4" fontId="49" fillId="10" borderId="2" xfId="0" applyNumberFormat="1" applyFont="1" applyFill="1" applyBorder="1" applyAlignment="1">
      <alignment horizontal="center" vertical="top" wrapText="1"/>
    </xf>
    <xf numFmtId="49" fontId="54" fillId="10" borderId="3" xfId="0" applyNumberFormat="1" applyFont="1" applyFill="1" applyBorder="1" applyAlignment="1">
      <alignment horizontal="center" vertical="center" wrapText="1"/>
    </xf>
    <xf numFmtId="0" fontId="18" fillId="10" borderId="4" xfId="0" applyFont="1" applyFill="1" applyBorder="1" applyAlignment="1">
      <alignment horizontal="center" vertical="top" wrapText="1"/>
    </xf>
    <xf numFmtId="0" fontId="3" fillId="10" borderId="27" xfId="0" applyFont="1" applyFill="1" applyBorder="1" applyAlignment="1">
      <alignment horizontal="left" vertical="top" wrapText="1"/>
    </xf>
    <xf numFmtId="0" fontId="3" fillId="10" borderId="27" xfId="0" applyFont="1" applyFill="1" applyBorder="1" applyAlignment="1">
      <alignment horizontal="left" vertical="center" wrapText="1"/>
    </xf>
    <xf numFmtId="4" fontId="16" fillId="10" borderId="3" xfId="0" applyNumberFormat="1" applyFont="1" applyFill="1" applyBorder="1" applyAlignment="1">
      <alignment horizontal="center" vertical="top" wrapText="1"/>
    </xf>
    <xf numFmtId="0" fontId="18" fillId="10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23" fillId="6" borderId="2" xfId="0" applyFont="1" applyFill="1" applyBorder="1" applyAlignment="1">
      <alignment horizontal="center" vertical="top" wrapText="1"/>
    </xf>
    <xf numFmtId="0" fontId="23" fillId="0" borderId="2" xfId="0" applyFont="1" applyFill="1" applyBorder="1" applyAlignment="1">
      <alignment horizontal="center" vertical="top" wrapText="1"/>
    </xf>
    <xf numFmtId="4" fontId="73" fillId="7" borderId="2" xfId="0" applyNumberFormat="1" applyFont="1" applyFill="1" applyBorder="1" applyAlignment="1">
      <alignment vertical="top" wrapText="1"/>
    </xf>
    <xf numFmtId="4" fontId="44" fillId="0" borderId="2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vertical="center" wrapText="1"/>
    </xf>
    <xf numFmtId="0" fontId="1" fillId="6" borderId="3" xfId="0" applyFont="1" applyFill="1" applyBorder="1" applyAlignment="1">
      <alignment vertical="center" wrapText="1"/>
    </xf>
    <xf numFmtId="49" fontId="10" fillId="0" borderId="36" xfId="0" applyNumberFormat="1" applyFont="1" applyBorder="1" applyAlignment="1">
      <alignment horizontal="right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4" fontId="16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9" xfId="0" applyFont="1" applyFill="1" applyBorder="1" applyAlignment="1">
      <alignment horizontal="center" vertical="top" wrapText="1"/>
    </xf>
    <xf numFmtId="4" fontId="20" fillId="0" borderId="3" xfId="0" applyNumberFormat="1" applyFont="1" applyFill="1" applyBorder="1" applyAlignment="1">
      <alignment horizontal="center" vertical="center" wrapText="1"/>
    </xf>
    <xf numFmtId="2" fontId="20" fillId="0" borderId="3" xfId="0" applyNumberFormat="1" applyFont="1" applyFill="1" applyBorder="1" applyAlignment="1">
      <alignment horizontal="center" vertical="center" wrapText="1"/>
    </xf>
    <xf numFmtId="49" fontId="28" fillId="0" borderId="25" xfId="0" applyNumberFormat="1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vertical="top" wrapText="1"/>
    </xf>
    <xf numFmtId="0" fontId="3" fillId="4" borderId="24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3" fillId="8" borderId="8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10" borderId="15" xfId="0" applyNumberFormat="1" applyFont="1" applyFill="1" applyBorder="1" applyAlignment="1">
      <alignment horizontal="center" vertical="center" wrapText="1"/>
    </xf>
    <xf numFmtId="49" fontId="3" fillId="10" borderId="37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6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top" wrapText="1"/>
    </xf>
    <xf numFmtId="49" fontId="3" fillId="0" borderId="25" xfId="0" applyNumberFormat="1" applyFont="1" applyFill="1" applyBorder="1" applyAlignment="1">
      <alignment horizontal="center" vertical="top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8" fillId="6" borderId="1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top" wrapText="1"/>
    </xf>
    <xf numFmtId="49" fontId="3" fillId="10" borderId="25" xfId="0" applyNumberFormat="1" applyFont="1" applyFill="1" applyBorder="1" applyAlignment="1">
      <alignment horizontal="center" vertical="top" wrapText="1"/>
    </xf>
    <xf numFmtId="0" fontId="3" fillId="9" borderId="16" xfId="0" applyFont="1" applyFill="1" applyBorder="1" applyAlignment="1">
      <alignment horizontal="left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11" fillId="0" borderId="27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49" fontId="32" fillId="6" borderId="39" xfId="0" applyNumberFormat="1" applyFont="1" applyFill="1" applyBorder="1" applyAlignment="1">
      <alignment horizontal="center" vertical="center" wrapText="1"/>
    </xf>
    <xf numFmtId="49" fontId="32" fillId="6" borderId="25" xfId="0" applyNumberFormat="1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left" vertical="top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11" borderId="39" xfId="0" applyFont="1" applyFill="1" applyBorder="1" applyAlignment="1">
      <alignment horizontal="center" vertical="center" wrapText="1"/>
    </xf>
    <xf numFmtId="0" fontId="3" fillId="11" borderId="25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39" xfId="0" applyNumberFormat="1" applyFont="1" applyFill="1" applyBorder="1" applyAlignment="1">
      <alignment horizontal="left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11" fillId="0" borderId="21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horizontal="left" vertical="top" wrapText="1"/>
    </xf>
    <xf numFmtId="0" fontId="32" fillId="0" borderId="24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66" fillId="6" borderId="46" xfId="0" applyFont="1" applyFill="1" applyBorder="1" applyAlignment="1">
      <alignment horizontal="left" vertical="center"/>
    </xf>
    <xf numFmtId="0" fontId="66" fillId="6" borderId="0" xfId="0" applyFont="1" applyFill="1" applyBorder="1" applyAlignment="1">
      <alignment horizontal="left" vertical="center"/>
    </xf>
    <xf numFmtId="0" fontId="66" fillId="6" borderId="36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left" vertical="top" wrapText="1"/>
    </xf>
    <xf numFmtId="0" fontId="32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49" fontId="3" fillId="6" borderId="15" xfId="0" applyNumberFormat="1" applyFont="1" applyFill="1" applyBorder="1" applyAlignment="1">
      <alignment horizontal="left" vertical="center" wrapText="1"/>
    </xf>
    <xf numFmtId="49" fontId="3" fillId="6" borderId="37" xfId="0" applyNumberFormat="1" applyFont="1" applyFill="1" applyBorder="1" applyAlignment="1">
      <alignment horizontal="left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46" fillId="6" borderId="27" xfId="0" applyFont="1" applyFill="1" applyBorder="1" applyAlignment="1">
      <alignment horizontal="left" vertical="top" wrapText="1"/>
    </xf>
    <xf numFmtId="0" fontId="46" fillId="6" borderId="24" xfId="0" applyFont="1" applyFill="1" applyBorder="1" applyAlignment="1">
      <alignment horizontal="left" vertical="top" wrapText="1"/>
    </xf>
    <xf numFmtId="0" fontId="3" fillId="10" borderId="14" xfId="0" applyFont="1" applyFill="1" applyBorder="1" applyAlignment="1">
      <alignment horizontal="left" vertical="top" wrapText="1"/>
    </xf>
    <xf numFmtId="0" fontId="3" fillId="10" borderId="24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17" fillId="11" borderId="1" xfId="0" applyFont="1" applyFill="1" applyBorder="1" applyAlignment="1">
      <alignment horizontal="left" vertical="center" wrapText="1"/>
    </xf>
    <xf numFmtId="0" fontId="17" fillId="11" borderId="3" xfId="0" applyFont="1" applyFill="1" applyBorder="1" applyAlignment="1">
      <alignment horizontal="left" vertical="center" wrapText="1"/>
    </xf>
    <xf numFmtId="0" fontId="3" fillId="10" borderId="14" xfId="0" applyNumberFormat="1" applyFont="1" applyFill="1" applyBorder="1" applyAlignment="1">
      <alignment horizontal="left" vertical="top" wrapText="1"/>
    </xf>
    <xf numFmtId="0" fontId="3" fillId="10" borderId="16" xfId="0" applyNumberFormat="1" applyFont="1" applyFill="1" applyBorder="1" applyAlignment="1">
      <alignment horizontal="left" vertical="top" wrapText="1"/>
    </xf>
    <xf numFmtId="0" fontId="3" fillId="11" borderId="14" xfId="0" applyFont="1" applyFill="1" applyBorder="1" applyAlignment="1">
      <alignment horizontal="left" vertical="center" wrapText="1"/>
    </xf>
    <xf numFmtId="0" fontId="3" fillId="11" borderId="24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horizontal="center" vertical="top" wrapText="1"/>
    </xf>
    <xf numFmtId="0" fontId="5" fillId="10" borderId="3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3" fillId="6" borderId="27" xfId="0" applyFont="1" applyFill="1" applyBorder="1" applyAlignment="1">
      <alignment horizontal="left" vertical="top" wrapText="1"/>
    </xf>
    <xf numFmtId="0" fontId="32" fillId="0" borderId="4" xfId="0" applyFont="1" applyBorder="1" applyAlignment="1">
      <alignment horizontal="left" vertical="top" wrapText="1"/>
    </xf>
    <xf numFmtId="0" fontId="32" fillId="0" borderId="11" xfId="0" applyFont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11" fillId="0" borderId="16" xfId="0" applyFont="1" applyFill="1" applyBorder="1" applyAlignment="1">
      <alignment horizontal="left" vertical="top" wrapText="1"/>
    </xf>
    <xf numFmtId="0" fontId="5" fillId="0" borderId="24" xfId="0" applyFont="1" applyFill="1" applyBorder="1" applyAlignment="1">
      <alignment horizontal="left" vertical="top" wrapText="1"/>
    </xf>
    <xf numFmtId="0" fontId="32" fillId="6" borderId="48" xfId="0" applyFont="1" applyFill="1" applyBorder="1" applyAlignment="1">
      <alignment horizontal="left" vertical="top" wrapText="1"/>
    </xf>
    <xf numFmtId="0" fontId="32" fillId="6" borderId="49" xfId="0" applyFont="1" applyFill="1" applyBorder="1" applyAlignment="1">
      <alignment horizontal="left" vertical="top" wrapText="1"/>
    </xf>
    <xf numFmtId="49" fontId="3" fillId="6" borderId="39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left" vertical="top" wrapText="1"/>
    </xf>
    <xf numFmtId="49" fontId="3" fillId="6" borderId="36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32" fillId="0" borderId="2" xfId="0" applyFont="1" applyBorder="1" applyAlignment="1">
      <alignment horizontal="left"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7"/>
  <sheetViews>
    <sheetView tabSelected="1" view="pageBreakPreview" topLeftCell="A448" zoomScale="90" zoomScaleSheetLayoutView="90" workbookViewId="0">
      <selection activeCell="B416" sqref="B416:B417"/>
    </sheetView>
  </sheetViews>
  <sheetFormatPr defaultRowHeight="15"/>
  <cols>
    <col min="1" max="1" width="87.42578125" customWidth="1"/>
    <col min="2" max="2" width="49.7109375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25.7109375" customWidth="1"/>
    <col min="8" max="8" width="14.42578125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721" t="s">
        <v>705</v>
      </c>
      <c r="B1" s="722"/>
      <c r="C1" s="722"/>
      <c r="D1" s="722"/>
      <c r="E1" s="722"/>
      <c r="F1" s="722"/>
      <c r="G1" s="723"/>
    </row>
    <row r="2" spans="1:10" ht="20.25">
      <c r="A2" s="724" t="s">
        <v>482</v>
      </c>
      <c r="B2" s="725"/>
      <c r="C2" s="725"/>
      <c r="D2" s="725"/>
      <c r="E2" s="725"/>
      <c r="F2" s="725"/>
      <c r="G2" s="569" t="s">
        <v>757</v>
      </c>
    </row>
    <row r="3" spans="1:10" ht="18.75">
      <c r="A3" s="726" t="s">
        <v>275</v>
      </c>
      <c r="B3" s="727"/>
      <c r="C3" s="727"/>
      <c r="D3" s="727"/>
      <c r="E3" s="727"/>
      <c r="F3" s="727"/>
      <c r="G3" s="728"/>
    </row>
    <row r="4" spans="1:10" ht="18.75">
      <c r="A4" s="312"/>
      <c r="B4" s="727" t="s">
        <v>0</v>
      </c>
      <c r="C4" s="727"/>
      <c r="D4" s="727"/>
      <c r="E4" s="727"/>
      <c r="F4" s="313"/>
      <c r="G4" s="314"/>
    </row>
    <row r="5" spans="1:10" ht="20.25" thickBot="1">
      <c r="A5" s="729" t="s">
        <v>276</v>
      </c>
      <c r="B5" s="730"/>
      <c r="C5" s="730"/>
      <c r="D5" s="730"/>
      <c r="E5" s="730"/>
      <c r="F5" s="730"/>
      <c r="G5" s="731"/>
      <c r="H5" s="230"/>
    </row>
    <row r="6" spans="1:10" ht="81.75" customHeight="1" thickBot="1">
      <c r="A6" s="396" t="s">
        <v>1</v>
      </c>
      <c r="B6" s="397" t="s">
        <v>350</v>
      </c>
      <c r="C6" s="397" t="s">
        <v>15</v>
      </c>
      <c r="D6" s="397" t="s">
        <v>2</v>
      </c>
      <c r="E6" s="397" t="s">
        <v>3</v>
      </c>
      <c r="F6" s="397" t="s">
        <v>4</v>
      </c>
      <c r="G6" s="398" t="s">
        <v>5</v>
      </c>
    </row>
    <row r="7" spans="1:10" ht="19.5" customHeight="1" thickBot="1">
      <c r="A7" s="197">
        <v>1</v>
      </c>
      <c r="B7" s="198">
        <v>2</v>
      </c>
      <c r="C7" s="198">
        <v>3</v>
      </c>
      <c r="D7" s="199">
        <v>4</v>
      </c>
      <c r="E7" s="198">
        <v>5</v>
      </c>
      <c r="F7" s="200">
        <v>6</v>
      </c>
      <c r="G7" s="199">
        <v>7</v>
      </c>
    </row>
    <row r="8" spans="1:10" ht="51.75" customHeight="1">
      <c r="A8" s="674" t="s">
        <v>378</v>
      </c>
      <c r="B8" s="43" t="s">
        <v>318</v>
      </c>
      <c r="C8" s="298">
        <v>2271</v>
      </c>
      <c r="D8" s="209">
        <f>4693907-348240.38</f>
        <v>4345666.62</v>
      </c>
      <c r="E8" s="664" t="s">
        <v>108</v>
      </c>
      <c r="F8" s="664" t="s">
        <v>24</v>
      </c>
      <c r="G8" s="732" t="s">
        <v>508</v>
      </c>
    </row>
    <row r="9" spans="1:10" ht="51.75" customHeight="1">
      <c r="A9" s="673"/>
      <c r="B9" s="43"/>
      <c r="C9" s="44"/>
      <c r="D9" s="39" t="s">
        <v>711</v>
      </c>
      <c r="E9" s="664"/>
      <c r="F9" s="664"/>
      <c r="G9" s="732"/>
    </row>
    <row r="10" spans="1:10" ht="39" customHeight="1">
      <c r="A10" s="672" t="s">
        <v>321</v>
      </c>
      <c r="B10" s="43"/>
      <c r="C10" s="44"/>
      <c r="D10" s="40">
        <f>699474+245036.98</f>
        <v>944510.98</v>
      </c>
      <c r="E10" s="664"/>
      <c r="F10" s="664"/>
      <c r="G10" s="732"/>
    </row>
    <row r="11" spans="1:10" ht="48" customHeight="1">
      <c r="A11" s="673"/>
      <c r="B11" s="43"/>
      <c r="C11" s="44"/>
      <c r="D11" s="39" t="s">
        <v>710</v>
      </c>
      <c r="E11" s="664"/>
      <c r="F11" s="664"/>
      <c r="G11" s="732"/>
      <c r="I11" s="82"/>
      <c r="J11" s="82"/>
    </row>
    <row r="12" spans="1:10" ht="39" customHeight="1">
      <c r="A12" s="674" t="s">
        <v>678</v>
      </c>
      <c r="B12" s="43"/>
      <c r="C12" s="44"/>
      <c r="D12" s="40">
        <f>439619+103203.4</f>
        <v>542822.40000000002</v>
      </c>
      <c r="E12" s="664"/>
      <c r="F12" s="664"/>
      <c r="G12" s="732"/>
      <c r="I12" s="82"/>
      <c r="J12" s="82"/>
    </row>
    <row r="13" spans="1:10" ht="48.75" customHeight="1">
      <c r="A13" s="673"/>
      <c r="B13" s="26"/>
      <c r="C13" s="45"/>
      <c r="D13" s="39" t="s">
        <v>712</v>
      </c>
      <c r="E13" s="656"/>
      <c r="F13" s="656"/>
      <c r="G13" s="639"/>
      <c r="H13" s="214"/>
      <c r="I13" s="7"/>
      <c r="J13" s="7"/>
    </row>
    <row r="14" spans="1:10" ht="53.25" hidden="1" customHeight="1">
      <c r="A14" s="672" t="s">
        <v>320</v>
      </c>
      <c r="B14" s="215" t="s">
        <v>318</v>
      </c>
      <c r="C14" s="216">
        <v>2271</v>
      </c>
      <c r="D14" s="217">
        <v>0</v>
      </c>
      <c r="E14" s="675" t="s">
        <v>71</v>
      </c>
      <c r="F14" s="689" t="s">
        <v>19</v>
      </c>
      <c r="G14" s="315" t="s">
        <v>43</v>
      </c>
    </row>
    <row r="15" spans="1:10" ht="39.75" hidden="1" customHeight="1">
      <c r="A15" s="673"/>
      <c r="B15" s="218"/>
      <c r="C15" s="219"/>
      <c r="D15" s="220" t="s">
        <v>264</v>
      </c>
      <c r="E15" s="689"/>
      <c r="F15" s="689"/>
      <c r="G15" s="316" t="s">
        <v>248</v>
      </c>
    </row>
    <row r="16" spans="1:10" ht="39.75" hidden="1" customHeight="1">
      <c r="A16" s="672" t="s">
        <v>321</v>
      </c>
      <c r="B16" s="218"/>
      <c r="C16" s="219"/>
      <c r="D16" s="217">
        <v>0</v>
      </c>
      <c r="E16" s="689"/>
      <c r="F16" s="689"/>
      <c r="G16" s="315" t="s">
        <v>43</v>
      </c>
    </row>
    <row r="17" spans="1:11" ht="39.75" hidden="1" customHeight="1">
      <c r="A17" s="674"/>
      <c r="B17" s="218"/>
      <c r="C17" s="219"/>
      <c r="D17" s="220" t="s">
        <v>265</v>
      </c>
      <c r="E17" s="689"/>
      <c r="F17" s="689"/>
      <c r="G17" s="316" t="s">
        <v>248</v>
      </c>
    </row>
    <row r="18" spans="1:11" ht="39.75" hidden="1" customHeight="1">
      <c r="A18" s="674" t="s">
        <v>322</v>
      </c>
      <c r="B18" s="218"/>
      <c r="C18" s="219"/>
      <c r="D18" s="217">
        <v>0</v>
      </c>
      <c r="E18" s="689"/>
      <c r="F18" s="689"/>
      <c r="G18" s="315" t="s">
        <v>43</v>
      </c>
    </row>
    <row r="19" spans="1:11" ht="37.5" hidden="1" customHeight="1">
      <c r="A19" s="673"/>
      <c r="B19" s="221"/>
      <c r="C19" s="222"/>
      <c r="D19" s="220" t="s">
        <v>265</v>
      </c>
      <c r="E19" s="676"/>
      <c r="F19" s="676"/>
      <c r="G19" s="316" t="s">
        <v>248</v>
      </c>
    </row>
    <row r="20" spans="1:11" ht="18.75">
      <c r="A20" s="317" t="s">
        <v>6</v>
      </c>
      <c r="B20" s="5"/>
      <c r="C20" s="3"/>
      <c r="D20" s="22">
        <f>D8+D10+D12+D14+D16+D18</f>
        <v>5833000</v>
      </c>
      <c r="E20" s="3"/>
      <c r="F20" s="3"/>
      <c r="G20" s="318"/>
      <c r="H20" s="42"/>
      <c r="J20" s="7"/>
    </row>
    <row r="21" spans="1:11" ht="57" customHeight="1">
      <c r="A21" s="672" t="s">
        <v>679</v>
      </c>
      <c r="B21" s="25" t="s">
        <v>319</v>
      </c>
      <c r="C21" s="690">
        <v>2272</v>
      </c>
      <c r="D21" s="146">
        <v>290049</v>
      </c>
      <c r="E21" s="650" t="s">
        <v>108</v>
      </c>
      <c r="F21" s="655" t="s">
        <v>24</v>
      </c>
      <c r="G21" s="638" t="s">
        <v>507</v>
      </c>
    </row>
    <row r="22" spans="1:11" ht="39" customHeight="1">
      <c r="A22" s="673"/>
      <c r="B22" s="43"/>
      <c r="C22" s="691"/>
      <c r="D22" s="39" t="s">
        <v>502</v>
      </c>
      <c r="E22" s="631"/>
      <c r="F22" s="656"/>
      <c r="G22" s="639"/>
    </row>
    <row r="23" spans="1:11" ht="59.25" customHeight="1">
      <c r="A23" s="704" t="s">
        <v>680</v>
      </c>
      <c r="B23" s="702" t="s">
        <v>323</v>
      </c>
      <c r="C23" s="745">
        <v>2272</v>
      </c>
      <c r="D23" s="146">
        <v>288051</v>
      </c>
      <c r="E23" s="650" t="s">
        <v>108</v>
      </c>
      <c r="F23" s="650" t="s">
        <v>24</v>
      </c>
      <c r="G23" s="719" t="s">
        <v>713</v>
      </c>
    </row>
    <row r="24" spans="1:11" ht="43.5" customHeight="1">
      <c r="A24" s="705"/>
      <c r="B24" s="703"/>
      <c r="C24" s="746"/>
      <c r="D24" s="223" t="s">
        <v>503</v>
      </c>
      <c r="E24" s="631"/>
      <c r="F24" s="631"/>
      <c r="G24" s="720"/>
      <c r="H24" s="7"/>
      <c r="J24" s="7"/>
    </row>
    <row r="25" spans="1:11" ht="48" hidden="1" customHeight="1">
      <c r="A25" s="733" t="s">
        <v>324</v>
      </c>
      <c r="B25" s="215" t="s">
        <v>319</v>
      </c>
      <c r="C25" s="740">
        <v>2272</v>
      </c>
      <c r="D25" s="217">
        <v>0</v>
      </c>
      <c r="E25" s="675" t="s">
        <v>71</v>
      </c>
      <c r="F25" s="675" t="s">
        <v>24</v>
      </c>
      <c r="G25" s="677" t="s">
        <v>261</v>
      </c>
    </row>
    <row r="26" spans="1:11" ht="48" hidden="1" customHeight="1">
      <c r="A26" s="734"/>
      <c r="B26" s="218"/>
      <c r="C26" s="741"/>
      <c r="D26" s="220" t="s">
        <v>260</v>
      </c>
      <c r="E26" s="676"/>
      <c r="F26" s="676"/>
      <c r="G26" s="678"/>
    </row>
    <row r="27" spans="1:11" ht="61.5" hidden="1" customHeight="1">
      <c r="A27" s="672" t="s">
        <v>326</v>
      </c>
      <c r="B27" s="215" t="s">
        <v>325</v>
      </c>
      <c r="C27" s="740">
        <v>2272</v>
      </c>
      <c r="D27" s="217">
        <v>0</v>
      </c>
      <c r="E27" s="675" t="s">
        <v>42</v>
      </c>
      <c r="F27" s="675" t="s">
        <v>24</v>
      </c>
      <c r="G27" s="677" t="s">
        <v>262</v>
      </c>
    </row>
    <row r="28" spans="1:11" ht="51" hidden="1" customHeight="1">
      <c r="A28" s="673"/>
      <c r="B28" s="221"/>
      <c r="C28" s="741"/>
      <c r="D28" s="220" t="s">
        <v>263</v>
      </c>
      <c r="E28" s="676"/>
      <c r="F28" s="676"/>
      <c r="G28" s="678"/>
    </row>
    <row r="29" spans="1:11" ht="29.25" customHeight="1">
      <c r="A29" s="319" t="s">
        <v>7</v>
      </c>
      <c r="B29" s="23"/>
      <c r="C29" s="23"/>
      <c r="D29" s="24">
        <f>D21+D23+D25+D27</f>
        <v>578100</v>
      </c>
      <c r="E29" s="23"/>
      <c r="F29" s="23"/>
      <c r="G29" s="320"/>
      <c r="H29" s="42"/>
    </row>
    <row r="30" spans="1:11" ht="41.25" hidden="1" customHeight="1">
      <c r="A30" s="672" t="s">
        <v>341</v>
      </c>
      <c r="B30" s="11" t="s">
        <v>327</v>
      </c>
      <c r="C30" s="457">
        <v>2273</v>
      </c>
      <c r="D30" s="132">
        <v>0</v>
      </c>
      <c r="E30" s="448" t="s">
        <v>344</v>
      </c>
      <c r="F30" s="452" t="s">
        <v>339</v>
      </c>
      <c r="G30" s="687" t="s">
        <v>396</v>
      </c>
      <c r="H30" s="42"/>
      <c r="K30" s="7"/>
    </row>
    <row r="31" spans="1:11" ht="57.75" hidden="1" customHeight="1">
      <c r="A31" s="673"/>
      <c r="B31" s="12"/>
      <c r="C31" s="458"/>
      <c r="D31" s="39" t="s">
        <v>440</v>
      </c>
      <c r="E31" s="455"/>
      <c r="F31" s="456"/>
      <c r="G31" s="688"/>
      <c r="H31" s="42"/>
      <c r="K31" s="7"/>
    </row>
    <row r="32" spans="1:11" ht="57.75" customHeight="1">
      <c r="A32" s="733" t="s">
        <v>341</v>
      </c>
      <c r="B32" s="523" t="s">
        <v>327</v>
      </c>
      <c r="C32" s="542">
        <v>2273</v>
      </c>
      <c r="D32" s="524">
        <f>11730700-7105.91-27646.92-1510978.82-36862.56</f>
        <v>10148105.789999999</v>
      </c>
      <c r="E32" s="525" t="s">
        <v>344</v>
      </c>
      <c r="F32" s="526" t="s">
        <v>441</v>
      </c>
      <c r="G32" s="742" t="s">
        <v>442</v>
      </c>
      <c r="H32" s="42"/>
      <c r="K32" s="7"/>
    </row>
    <row r="33" spans="1:13" ht="53.25" customHeight="1" thickBot="1">
      <c r="A33" s="734"/>
      <c r="B33" s="527"/>
      <c r="C33" s="528"/>
      <c r="D33" s="220" t="s">
        <v>747</v>
      </c>
      <c r="E33" s="527" t="s">
        <v>430</v>
      </c>
      <c r="F33" s="529"/>
      <c r="G33" s="743"/>
      <c r="H33" s="42"/>
      <c r="K33" s="7"/>
      <c r="L33" s="7">
        <v>10729995.300000001</v>
      </c>
      <c r="M33" t="s">
        <v>504</v>
      </c>
    </row>
    <row r="34" spans="1:13" ht="123" hidden="1" customHeight="1">
      <c r="A34" s="681" t="s">
        <v>428</v>
      </c>
      <c r="B34" s="447" t="s">
        <v>429</v>
      </c>
      <c r="C34" s="458">
        <v>2273</v>
      </c>
      <c r="D34" s="130">
        <v>0</v>
      </c>
      <c r="E34" s="447" t="s">
        <v>422</v>
      </c>
      <c r="F34" s="453" t="s">
        <v>183</v>
      </c>
      <c r="G34" s="450" t="s">
        <v>439</v>
      </c>
      <c r="H34" s="42"/>
      <c r="K34" s="7"/>
    </row>
    <row r="35" spans="1:13" ht="60.75" hidden="1" customHeight="1">
      <c r="A35" s="682"/>
      <c r="B35" s="447"/>
      <c r="C35" s="458"/>
      <c r="D35" s="39" t="s">
        <v>431</v>
      </c>
      <c r="E35" s="21" t="s">
        <v>430</v>
      </c>
      <c r="F35" s="453"/>
      <c r="G35" s="450"/>
      <c r="H35" s="42"/>
      <c r="K35" s="7"/>
    </row>
    <row r="36" spans="1:13" ht="44.25" hidden="1" customHeight="1">
      <c r="A36" s="674" t="s">
        <v>330</v>
      </c>
      <c r="B36" s="21"/>
      <c r="C36" s="458"/>
      <c r="D36" s="97">
        <v>0</v>
      </c>
      <c r="E36" s="447"/>
      <c r="F36" s="453"/>
      <c r="G36" s="450"/>
      <c r="H36" s="42"/>
      <c r="K36" s="7"/>
    </row>
    <row r="37" spans="1:13" ht="43.5" hidden="1" customHeight="1">
      <c r="A37" s="673"/>
      <c r="B37" s="12"/>
      <c r="C37" s="459"/>
      <c r="D37" s="39" t="s">
        <v>277</v>
      </c>
      <c r="E37" s="447"/>
      <c r="F37" s="453"/>
      <c r="G37" s="450"/>
      <c r="H37" s="42"/>
      <c r="K37" s="7"/>
    </row>
    <row r="38" spans="1:13" ht="58.5" hidden="1" customHeight="1">
      <c r="A38" s="672" t="s">
        <v>332</v>
      </c>
      <c r="B38" s="265" t="s">
        <v>331</v>
      </c>
      <c r="C38" s="310">
        <v>2273</v>
      </c>
      <c r="D38" s="130">
        <v>0</v>
      </c>
      <c r="E38" s="447"/>
      <c r="F38" s="453"/>
      <c r="G38" s="450"/>
      <c r="H38" s="42"/>
      <c r="K38" s="7"/>
    </row>
    <row r="39" spans="1:13" ht="42" hidden="1" customHeight="1" thickBot="1">
      <c r="A39" s="683"/>
      <c r="B39" s="147"/>
      <c r="C39" s="228"/>
      <c r="D39" s="39" t="s">
        <v>278</v>
      </c>
      <c r="E39" s="449"/>
      <c r="F39" s="454"/>
      <c r="G39" s="451"/>
      <c r="H39" s="42"/>
      <c r="I39" s="7"/>
      <c r="J39" s="7"/>
      <c r="K39" s="7"/>
    </row>
    <row r="40" spans="1:13" ht="56.25" hidden="1" customHeight="1">
      <c r="A40" s="684" t="s">
        <v>328</v>
      </c>
      <c r="B40" s="735" t="s">
        <v>333</v>
      </c>
      <c r="C40" s="155">
        <v>2273</v>
      </c>
      <c r="D40" s="156">
        <v>0</v>
      </c>
      <c r="E40" s="738" t="s">
        <v>52</v>
      </c>
      <c r="F40" s="152" t="s">
        <v>340</v>
      </c>
      <c r="G40" s="227" t="s">
        <v>40</v>
      </c>
      <c r="H40" s="42"/>
      <c r="K40" s="7"/>
    </row>
    <row r="41" spans="1:13" ht="38.25" hidden="1" customHeight="1">
      <c r="A41" s="685"/>
      <c r="B41" s="736"/>
      <c r="C41" s="154"/>
      <c r="D41" s="149" t="s">
        <v>279</v>
      </c>
      <c r="E41" s="738"/>
      <c r="F41" s="151"/>
      <c r="G41" s="157" t="s">
        <v>246</v>
      </c>
      <c r="H41" s="42"/>
      <c r="K41" s="7"/>
    </row>
    <row r="42" spans="1:13" ht="54.75" hidden="1" customHeight="1">
      <c r="A42" s="684" t="s">
        <v>329</v>
      </c>
      <c r="B42" s="736"/>
      <c r="C42" s="153">
        <v>2273</v>
      </c>
      <c r="D42" s="150">
        <v>0</v>
      </c>
      <c r="E42" s="738"/>
      <c r="F42" s="148" t="s">
        <v>340</v>
      </c>
      <c r="G42" s="177" t="s">
        <v>40</v>
      </c>
      <c r="H42" s="42"/>
      <c r="K42" s="7"/>
    </row>
    <row r="43" spans="1:13" ht="36.75" hidden="1" customHeight="1">
      <c r="A43" s="686"/>
      <c r="B43" s="736"/>
      <c r="C43" s="154"/>
      <c r="D43" s="149" t="s">
        <v>280</v>
      </c>
      <c r="E43" s="738"/>
      <c r="F43" s="151"/>
      <c r="G43" s="157"/>
      <c r="H43" s="42"/>
      <c r="K43" s="7"/>
    </row>
    <row r="44" spans="1:13" ht="54" hidden="1" customHeight="1">
      <c r="A44" s="686" t="s">
        <v>330</v>
      </c>
      <c r="B44" s="736"/>
      <c r="C44" s="153"/>
      <c r="D44" s="150">
        <v>0</v>
      </c>
      <c r="E44" s="738"/>
      <c r="F44" s="148" t="s">
        <v>24</v>
      </c>
      <c r="G44" s="177" t="s">
        <v>40</v>
      </c>
      <c r="H44" s="42"/>
      <c r="K44" s="7"/>
    </row>
    <row r="45" spans="1:13" ht="31.5" hidden="1" customHeight="1">
      <c r="A45" s="685"/>
      <c r="B45" s="736"/>
      <c r="C45" s="154">
        <v>2273</v>
      </c>
      <c r="D45" s="149" t="s">
        <v>281</v>
      </c>
      <c r="E45" s="738"/>
      <c r="F45" s="151"/>
      <c r="G45" s="157"/>
      <c r="H45" s="42"/>
      <c r="K45" s="7"/>
    </row>
    <row r="46" spans="1:13" ht="65.25" hidden="1" customHeight="1">
      <c r="A46" s="684" t="s">
        <v>332</v>
      </c>
      <c r="B46" s="736"/>
      <c r="C46" s="155">
        <v>2273</v>
      </c>
      <c r="D46" s="156">
        <v>0</v>
      </c>
      <c r="E46" s="738"/>
      <c r="F46" s="152" t="s">
        <v>24</v>
      </c>
      <c r="G46" s="177" t="s">
        <v>40</v>
      </c>
      <c r="H46" s="42"/>
      <c r="K46" s="7"/>
    </row>
    <row r="47" spans="1:13" ht="33" hidden="1" customHeight="1" thickBot="1">
      <c r="A47" s="744"/>
      <c r="B47" s="737"/>
      <c r="C47" s="158"/>
      <c r="D47" s="159" t="s">
        <v>282</v>
      </c>
      <c r="E47" s="739"/>
      <c r="F47" s="160"/>
      <c r="G47" s="161"/>
      <c r="H47" s="42"/>
      <c r="K47" s="7"/>
    </row>
    <row r="48" spans="1:13" ht="54.75" customHeight="1">
      <c r="A48" s="679" t="s">
        <v>731</v>
      </c>
      <c r="B48" s="183" t="s">
        <v>334</v>
      </c>
      <c r="C48" s="427">
        <v>2273</v>
      </c>
      <c r="D48" s="194">
        <v>7105.91</v>
      </c>
      <c r="E48" s="692" t="s">
        <v>729</v>
      </c>
      <c r="F48" s="576" t="s">
        <v>25</v>
      </c>
      <c r="G48" s="428" t="s">
        <v>506</v>
      </c>
      <c r="H48" s="42"/>
      <c r="K48" s="7"/>
    </row>
    <row r="49" spans="1:11" ht="48" customHeight="1">
      <c r="A49" s="680"/>
      <c r="B49" s="26"/>
      <c r="C49" s="577"/>
      <c r="D49" s="195" t="s">
        <v>730</v>
      </c>
      <c r="E49" s="656"/>
      <c r="F49" s="575"/>
      <c r="G49" s="584"/>
      <c r="H49" s="42"/>
      <c r="K49" s="7"/>
    </row>
    <row r="50" spans="1:11" ht="44.25" customHeight="1">
      <c r="A50" s="765" t="s">
        <v>743</v>
      </c>
      <c r="B50" s="655" t="s">
        <v>750</v>
      </c>
      <c r="C50" s="759">
        <v>2273</v>
      </c>
      <c r="D50" s="583">
        <v>27646.92</v>
      </c>
      <c r="E50" s="693" t="s">
        <v>729</v>
      </c>
      <c r="F50" s="664" t="s">
        <v>25</v>
      </c>
      <c r="G50" s="732" t="s">
        <v>40</v>
      </c>
      <c r="H50" s="42"/>
      <c r="K50" s="7"/>
    </row>
    <row r="51" spans="1:11" ht="35.25" customHeight="1">
      <c r="A51" s="766"/>
      <c r="B51" s="664"/>
      <c r="C51" s="760"/>
      <c r="D51" s="195" t="s">
        <v>746</v>
      </c>
      <c r="E51" s="693"/>
      <c r="F51" s="656"/>
      <c r="G51" s="639"/>
      <c r="H51" s="42"/>
      <c r="K51" s="7"/>
    </row>
    <row r="52" spans="1:11" ht="38.25" customHeight="1">
      <c r="A52" s="876" t="s">
        <v>748</v>
      </c>
      <c r="B52" s="664"/>
      <c r="C52" s="424">
        <v>2273</v>
      </c>
      <c r="D52" s="196">
        <v>1510978.82</v>
      </c>
      <c r="E52" s="693" t="s">
        <v>729</v>
      </c>
      <c r="F52" s="422" t="s">
        <v>25</v>
      </c>
      <c r="G52" s="423" t="s">
        <v>40</v>
      </c>
      <c r="H52" s="42"/>
      <c r="K52" s="7"/>
    </row>
    <row r="53" spans="1:11" ht="40.5" customHeight="1">
      <c r="A53" s="877"/>
      <c r="B53" s="664"/>
      <c r="C53" s="424"/>
      <c r="D53" s="39" t="s">
        <v>745</v>
      </c>
      <c r="E53" s="693"/>
      <c r="F53" s="422"/>
      <c r="G53" s="423"/>
      <c r="H53" s="42"/>
      <c r="K53" s="7"/>
    </row>
    <row r="54" spans="1:11" ht="25.5" customHeight="1">
      <c r="A54" s="765" t="s">
        <v>749</v>
      </c>
      <c r="B54" s="664"/>
      <c r="C54" s="424">
        <v>2273</v>
      </c>
      <c r="D54" s="582">
        <v>36862.559999999998</v>
      </c>
      <c r="E54" s="693" t="s">
        <v>729</v>
      </c>
      <c r="F54" s="422" t="s">
        <v>25</v>
      </c>
      <c r="G54" s="423" t="s">
        <v>40</v>
      </c>
      <c r="H54" s="42"/>
      <c r="K54" s="7"/>
    </row>
    <row r="55" spans="1:11" ht="41.25" customHeight="1" thickBot="1">
      <c r="A55" s="880"/>
      <c r="B55" s="767"/>
      <c r="C55" s="429"/>
      <c r="D55" s="430" t="s">
        <v>744</v>
      </c>
      <c r="E55" s="693"/>
      <c r="F55" s="425"/>
      <c r="G55" s="426"/>
      <c r="H55" s="42"/>
      <c r="K55" s="7"/>
    </row>
    <row r="56" spans="1:11" ht="19.5" thickBot="1">
      <c r="A56" s="164" t="s">
        <v>8</v>
      </c>
      <c r="B56" s="165"/>
      <c r="C56" s="166"/>
      <c r="D56" s="184">
        <f>D30+D34+D36+D38+D40+D42+D44+D46+D48+D50+D52+D32+D54</f>
        <v>11730700</v>
      </c>
      <c r="E56" s="585"/>
      <c r="F56" s="166"/>
      <c r="G56" s="167"/>
      <c r="H56" s="42"/>
      <c r="K56" s="7"/>
    </row>
    <row r="57" spans="1:11" ht="43.5" hidden="1" customHeight="1">
      <c r="A57" s="878" t="s">
        <v>351</v>
      </c>
      <c r="B57" s="183" t="s">
        <v>335</v>
      </c>
      <c r="C57" s="761">
        <v>2274</v>
      </c>
      <c r="D57" s="186">
        <f>1242300-1242300</f>
        <v>0</v>
      </c>
      <c r="E57" s="708" t="s">
        <v>347</v>
      </c>
      <c r="F57" s="763" t="s">
        <v>75</v>
      </c>
      <c r="G57" s="753" t="s">
        <v>437</v>
      </c>
    </row>
    <row r="58" spans="1:11" ht="58.5" hidden="1" customHeight="1">
      <c r="A58" s="858"/>
      <c r="B58" s="26"/>
      <c r="C58" s="762"/>
      <c r="D58" s="308" t="s">
        <v>438</v>
      </c>
      <c r="E58" s="637"/>
      <c r="F58" s="764"/>
      <c r="G58" s="754"/>
    </row>
    <row r="59" spans="1:11" ht="32.25" hidden="1" customHeight="1" thickBot="1">
      <c r="A59" s="187" t="s">
        <v>41</v>
      </c>
      <c r="B59" s="174"/>
      <c r="C59" s="175"/>
      <c r="D59" s="188">
        <f>D57</f>
        <v>0</v>
      </c>
      <c r="E59" s="175"/>
      <c r="F59" s="175"/>
      <c r="G59" s="176"/>
      <c r="H59" s="42"/>
    </row>
    <row r="60" spans="1:11" ht="28.5" customHeight="1">
      <c r="A60" s="878" t="s">
        <v>382</v>
      </c>
      <c r="B60" s="747" t="s">
        <v>336</v>
      </c>
      <c r="C60" s="755">
        <v>2275</v>
      </c>
      <c r="D60" s="61">
        <v>124900</v>
      </c>
      <c r="E60" s="749" t="s">
        <v>346</v>
      </c>
      <c r="F60" s="648" t="s">
        <v>19</v>
      </c>
      <c r="G60" s="640" t="s">
        <v>40</v>
      </c>
      <c r="H60" s="42"/>
    </row>
    <row r="61" spans="1:11" ht="54.75" customHeight="1" thickBot="1">
      <c r="A61" s="858"/>
      <c r="B61" s="748"/>
      <c r="C61" s="756"/>
      <c r="D61" s="34" t="s">
        <v>505</v>
      </c>
      <c r="E61" s="693"/>
      <c r="F61" s="649"/>
      <c r="G61" s="641"/>
      <c r="H61" s="42"/>
    </row>
    <row r="62" spans="1:11" ht="27" hidden="1" customHeight="1">
      <c r="A62" s="857" t="s">
        <v>345</v>
      </c>
      <c r="B62" s="747" t="s">
        <v>352</v>
      </c>
      <c r="C62" s="60"/>
      <c r="D62" s="231">
        <v>0</v>
      </c>
      <c r="E62" s="749" t="s">
        <v>346</v>
      </c>
      <c r="F62" s="648" t="s">
        <v>75</v>
      </c>
      <c r="G62" s="640" t="s">
        <v>421</v>
      </c>
      <c r="H62" s="42"/>
    </row>
    <row r="63" spans="1:11" ht="43.5" hidden="1" customHeight="1" thickBot="1">
      <c r="A63" s="879"/>
      <c r="B63" s="748"/>
      <c r="C63" s="62">
        <v>2275</v>
      </c>
      <c r="D63" s="34" t="s">
        <v>416</v>
      </c>
      <c r="E63" s="693"/>
      <c r="F63" s="649"/>
      <c r="G63" s="641"/>
      <c r="H63" s="42"/>
    </row>
    <row r="64" spans="1:11" ht="19.5" thickBot="1">
      <c r="A64" s="168" t="s">
        <v>63</v>
      </c>
      <c r="B64" s="165"/>
      <c r="C64" s="166"/>
      <c r="D64" s="184">
        <f>D60+D62</f>
        <v>124900</v>
      </c>
      <c r="E64" s="166"/>
      <c r="F64" s="166"/>
      <c r="G64" s="185"/>
      <c r="H64" s="42"/>
      <c r="J64" s="7"/>
    </row>
    <row r="65" spans="1:8" ht="51.75" hidden="1" customHeight="1">
      <c r="A65" s="682" t="s">
        <v>556</v>
      </c>
      <c r="B65" s="21" t="s">
        <v>18</v>
      </c>
      <c r="C65" s="643">
        <v>2210</v>
      </c>
      <c r="D65" s="48">
        <v>0</v>
      </c>
      <c r="E65" s="664" t="s">
        <v>476</v>
      </c>
      <c r="F65" s="757" t="s">
        <v>25</v>
      </c>
      <c r="G65" s="758" t="s">
        <v>40</v>
      </c>
    </row>
    <row r="66" spans="1:8" ht="42.75" hidden="1" customHeight="1">
      <c r="A66" s="701"/>
      <c r="B66" s="12"/>
      <c r="C66" s="628"/>
      <c r="D66" s="36" t="s">
        <v>171</v>
      </c>
      <c r="E66" s="656"/>
      <c r="F66" s="624"/>
      <c r="G66" s="630"/>
    </row>
    <row r="67" spans="1:8" ht="40.5" hidden="1" customHeight="1">
      <c r="A67" s="681" t="s">
        <v>85</v>
      </c>
      <c r="B67" s="11" t="s">
        <v>51</v>
      </c>
      <c r="C67" s="627">
        <v>2210</v>
      </c>
      <c r="D67" s="54">
        <v>0</v>
      </c>
      <c r="E67" s="664" t="s">
        <v>11</v>
      </c>
      <c r="F67" s="623" t="s">
        <v>24</v>
      </c>
      <c r="G67" s="629" t="s">
        <v>43</v>
      </c>
    </row>
    <row r="68" spans="1:8" ht="36.75" hidden="1" customHeight="1">
      <c r="A68" s="701"/>
      <c r="B68" s="12"/>
      <c r="C68" s="628"/>
      <c r="D68" s="10" t="s">
        <v>172</v>
      </c>
      <c r="E68" s="656"/>
      <c r="F68" s="624"/>
      <c r="G68" s="630"/>
    </row>
    <row r="69" spans="1:8" ht="24.75" hidden="1" customHeight="1">
      <c r="A69" s="321" t="s">
        <v>84</v>
      </c>
      <c r="B69" s="11" t="s">
        <v>51</v>
      </c>
      <c r="C69" s="298">
        <v>2210</v>
      </c>
      <c r="D69" s="54">
        <v>0</v>
      </c>
      <c r="E69" s="664" t="s">
        <v>11</v>
      </c>
      <c r="F69" s="623" t="s">
        <v>25</v>
      </c>
      <c r="G69" s="629" t="s">
        <v>43</v>
      </c>
    </row>
    <row r="70" spans="1:8" ht="30" hidden="1" customHeight="1">
      <c r="A70" s="321"/>
      <c r="B70" s="12"/>
      <c r="C70" s="298"/>
      <c r="D70" s="10" t="s">
        <v>173</v>
      </c>
      <c r="E70" s="656"/>
      <c r="F70" s="624"/>
      <c r="G70" s="630"/>
      <c r="H70" s="82"/>
    </row>
    <row r="71" spans="1:8" ht="30.75" hidden="1" customHeight="1">
      <c r="A71" s="681" t="s">
        <v>80</v>
      </c>
      <c r="B71" s="51" t="s">
        <v>160</v>
      </c>
      <c r="C71" s="269">
        <v>2210</v>
      </c>
      <c r="D71" s="72">
        <v>0</v>
      </c>
      <c r="E71" s="664" t="s">
        <v>11</v>
      </c>
      <c r="F71" s="623" t="s">
        <v>24</v>
      </c>
      <c r="G71" s="629" t="s">
        <v>40</v>
      </c>
    </row>
    <row r="72" spans="1:8" ht="37.5" hidden="1" customHeight="1">
      <c r="A72" s="701"/>
      <c r="B72" s="12"/>
      <c r="C72" s="270"/>
      <c r="D72" s="18" t="s">
        <v>82</v>
      </c>
      <c r="E72" s="656"/>
      <c r="F72" s="624"/>
      <c r="G72" s="630"/>
    </row>
    <row r="73" spans="1:8" ht="25.5" customHeight="1">
      <c r="A73" s="681" t="s">
        <v>555</v>
      </c>
      <c r="B73" s="56" t="s">
        <v>554</v>
      </c>
      <c r="C73" s="256">
        <v>2210</v>
      </c>
      <c r="D73" s="50">
        <v>169200</v>
      </c>
      <c r="E73" s="623" t="s">
        <v>646</v>
      </c>
      <c r="F73" s="271" t="s">
        <v>76</v>
      </c>
      <c r="G73" s="253" t="s">
        <v>40</v>
      </c>
      <c r="H73" s="82"/>
    </row>
    <row r="74" spans="1:8" ht="30.75" customHeight="1">
      <c r="A74" s="701"/>
      <c r="B74" s="255"/>
      <c r="C74" s="257"/>
      <c r="D74" s="49" t="s">
        <v>676</v>
      </c>
      <c r="E74" s="624"/>
      <c r="F74" s="272"/>
      <c r="G74" s="254"/>
      <c r="H74" s="82"/>
    </row>
    <row r="75" spans="1:8" ht="25.5" customHeight="1">
      <c r="A75" s="681" t="s">
        <v>540</v>
      </c>
      <c r="B75" s="56" t="s">
        <v>539</v>
      </c>
      <c r="C75" s="256">
        <v>2210</v>
      </c>
      <c r="D75" s="50">
        <v>168000</v>
      </c>
      <c r="E75" s="623" t="s">
        <v>646</v>
      </c>
      <c r="F75" s="271" t="s">
        <v>76</v>
      </c>
      <c r="G75" s="253" t="s">
        <v>40</v>
      </c>
      <c r="H75" s="82"/>
    </row>
    <row r="76" spans="1:8" ht="25.5" customHeight="1">
      <c r="A76" s="701"/>
      <c r="B76" s="255"/>
      <c r="C76" s="257"/>
      <c r="D76" s="49" t="s">
        <v>543</v>
      </c>
      <c r="E76" s="624"/>
      <c r="F76" s="272"/>
      <c r="G76" s="254"/>
      <c r="H76" s="82"/>
    </row>
    <row r="77" spans="1:8" ht="25.5" customHeight="1">
      <c r="A77" s="681" t="s">
        <v>542</v>
      </c>
      <c r="B77" s="56" t="s">
        <v>541</v>
      </c>
      <c r="C77" s="256">
        <v>2210</v>
      </c>
      <c r="D77" s="50">
        <v>102600</v>
      </c>
      <c r="E77" s="623" t="s">
        <v>646</v>
      </c>
      <c r="F77" s="271" t="s">
        <v>76</v>
      </c>
      <c r="G77" s="253" t="s">
        <v>40</v>
      </c>
      <c r="H77" s="82"/>
    </row>
    <row r="78" spans="1:8" ht="29.25" customHeight="1">
      <c r="A78" s="701"/>
      <c r="B78" s="255"/>
      <c r="C78" s="257"/>
      <c r="D78" s="49" t="s">
        <v>544</v>
      </c>
      <c r="E78" s="624"/>
      <c r="F78" s="272"/>
      <c r="G78" s="254"/>
      <c r="H78" s="82"/>
    </row>
    <row r="79" spans="1:8" ht="25.5" customHeight="1">
      <c r="A79" s="681" t="s">
        <v>535</v>
      </c>
      <c r="B79" s="56" t="s">
        <v>39</v>
      </c>
      <c r="C79" s="256">
        <v>2210</v>
      </c>
      <c r="D79" s="50">
        <v>350000</v>
      </c>
      <c r="E79" s="623" t="s">
        <v>646</v>
      </c>
      <c r="F79" s="271" t="s">
        <v>24</v>
      </c>
      <c r="G79" s="253" t="s">
        <v>40</v>
      </c>
      <c r="H79" s="82"/>
    </row>
    <row r="80" spans="1:8" ht="33.75" customHeight="1">
      <c r="A80" s="701"/>
      <c r="B80" s="255"/>
      <c r="C80" s="257"/>
      <c r="D80" s="49" t="s">
        <v>677</v>
      </c>
      <c r="E80" s="624"/>
      <c r="F80" s="272"/>
      <c r="G80" s="254"/>
    </row>
    <row r="81" spans="1:11" ht="37.5" customHeight="1">
      <c r="A81" s="681" t="s">
        <v>523</v>
      </c>
      <c r="B81" s="56" t="s">
        <v>107</v>
      </c>
      <c r="C81" s="256">
        <v>2210</v>
      </c>
      <c r="D81" s="72">
        <v>15000</v>
      </c>
      <c r="E81" s="623" t="s">
        <v>646</v>
      </c>
      <c r="F81" s="271" t="s">
        <v>24</v>
      </c>
      <c r="G81" s="253" t="s">
        <v>40</v>
      </c>
    </row>
    <row r="82" spans="1:11" ht="27" customHeight="1" thickBot="1">
      <c r="A82" s="701"/>
      <c r="B82" s="255"/>
      <c r="C82" s="257"/>
      <c r="D82" s="49" t="s">
        <v>524</v>
      </c>
      <c r="E82" s="624"/>
      <c r="F82" s="272"/>
      <c r="G82" s="254"/>
      <c r="H82" s="82"/>
    </row>
    <row r="83" spans="1:11" ht="58.5" customHeight="1">
      <c r="A83" s="611" t="s">
        <v>518</v>
      </c>
      <c r="B83" s="420" t="s">
        <v>39</v>
      </c>
      <c r="C83" s="141">
        <v>2210</v>
      </c>
      <c r="D83" s="132">
        <v>573400</v>
      </c>
      <c r="E83" s="708" t="s">
        <v>346</v>
      </c>
      <c r="F83" s="421" t="s">
        <v>75</v>
      </c>
      <c r="G83" s="418" t="s">
        <v>40</v>
      </c>
    </row>
    <row r="84" spans="1:11" ht="51" customHeight="1" thickBot="1">
      <c r="A84" s="700"/>
      <c r="B84" s="444"/>
      <c r="C84" s="240"/>
      <c r="D84" s="99" t="s">
        <v>517</v>
      </c>
      <c r="E84" s="637"/>
      <c r="F84" s="419"/>
      <c r="G84" s="327"/>
      <c r="H84" s="112"/>
    </row>
    <row r="85" spans="1:11" ht="56.25" customHeight="1">
      <c r="A85" s="611" t="s">
        <v>521</v>
      </c>
      <c r="B85" s="81" t="s">
        <v>423</v>
      </c>
      <c r="C85" s="241">
        <v>2210</v>
      </c>
      <c r="D85" s="232">
        <v>18500</v>
      </c>
      <c r="E85" s="708" t="s">
        <v>346</v>
      </c>
      <c r="F85" s="440" t="s">
        <v>76</v>
      </c>
      <c r="G85" s="443" t="s">
        <v>40</v>
      </c>
      <c r="H85" s="112"/>
      <c r="K85" s="7"/>
    </row>
    <row r="86" spans="1:11" ht="42" customHeight="1">
      <c r="A86" s="700"/>
      <c r="B86" s="444"/>
      <c r="C86" s="240"/>
      <c r="D86" s="99" t="s">
        <v>514</v>
      </c>
      <c r="E86" s="637"/>
      <c r="F86" s="441"/>
      <c r="G86" s="442"/>
      <c r="H86" s="112"/>
    </row>
    <row r="87" spans="1:11" ht="44.25" hidden="1" customHeight="1">
      <c r="A87" s="321"/>
      <c r="B87" s="81" t="s">
        <v>164</v>
      </c>
      <c r="C87" s="35">
        <v>2210</v>
      </c>
      <c r="D87" s="133">
        <v>0</v>
      </c>
      <c r="E87" s="749" t="s">
        <v>346</v>
      </c>
      <c r="F87" s="279" t="s">
        <v>76</v>
      </c>
      <c r="G87" s="470" t="s">
        <v>40</v>
      </c>
      <c r="H87" s="112"/>
    </row>
    <row r="88" spans="1:11" ht="31.5" hidden="1" customHeight="1">
      <c r="A88" s="323"/>
      <c r="B88" s="20"/>
      <c r="C88" s="19"/>
      <c r="D88" s="99" t="s">
        <v>374</v>
      </c>
      <c r="E88" s="693"/>
      <c r="F88" s="279"/>
      <c r="G88" s="324" t="s">
        <v>236</v>
      </c>
      <c r="H88" s="112"/>
    </row>
    <row r="89" spans="1:11" ht="27" customHeight="1">
      <c r="A89" s="681" t="s">
        <v>561</v>
      </c>
      <c r="B89" s="11" t="s">
        <v>559</v>
      </c>
      <c r="C89" s="627">
        <v>2210</v>
      </c>
      <c r="D89" s="72">
        <v>5900</v>
      </c>
      <c r="E89" s="655" t="s">
        <v>108</v>
      </c>
      <c r="F89" s="623" t="s">
        <v>25</v>
      </c>
      <c r="G89" s="629" t="s">
        <v>43</v>
      </c>
    </row>
    <row r="90" spans="1:11" ht="66.75" customHeight="1">
      <c r="A90" s="701"/>
      <c r="B90" s="12"/>
      <c r="C90" s="628"/>
      <c r="D90" s="144" t="s">
        <v>560</v>
      </c>
      <c r="E90" s="656"/>
      <c r="F90" s="624"/>
      <c r="G90" s="630"/>
    </row>
    <row r="91" spans="1:11" ht="45" hidden="1" customHeight="1">
      <c r="A91" s="325" t="s">
        <v>130</v>
      </c>
      <c r="B91" s="96" t="s">
        <v>129</v>
      </c>
      <c r="C91" s="307">
        <v>2210</v>
      </c>
      <c r="D91" s="97">
        <v>0</v>
      </c>
      <c r="E91" s="650" t="s">
        <v>108</v>
      </c>
      <c r="F91" s="650" t="s">
        <v>69</v>
      </c>
      <c r="G91" s="303" t="s">
        <v>40</v>
      </c>
    </row>
    <row r="92" spans="1:11" ht="45" hidden="1" customHeight="1">
      <c r="A92" s="326"/>
      <c r="B92" s="98"/>
      <c r="C92" s="259"/>
      <c r="D92" s="99" t="s">
        <v>136</v>
      </c>
      <c r="E92" s="631"/>
      <c r="F92" s="631"/>
      <c r="G92" s="327"/>
    </row>
    <row r="93" spans="1:11" ht="48.75" customHeight="1">
      <c r="A93" s="681" t="s">
        <v>564</v>
      </c>
      <c r="B93" s="52" t="s">
        <v>562</v>
      </c>
      <c r="C93" s="655">
        <v>2210</v>
      </c>
      <c r="D93" s="72">
        <v>157200</v>
      </c>
      <c r="E93" s="623" t="s">
        <v>687</v>
      </c>
      <c r="F93" s="623" t="s">
        <v>25</v>
      </c>
      <c r="G93" s="638" t="s">
        <v>40</v>
      </c>
    </row>
    <row r="94" spans="1:11" ht="93" customHeight="1">
      <c r="A94" s="701"/>
      <c r="B94" s="53"/>
      <c r="C94" s="656"/>
      <c r="D94" s="144" t="s">
        <v>563</v>
      </c>
      <c r="E94" s="624"/>
      <c r="F94" s="624"/>
      <c r="G94" s="639"/>
      <c r="H94" s="82"/>
    </row>
    <row r="95" spans="1:11" ht="37.5" hidden="1" customHeight="1">
      <c r="A95" s="329" t="s">
        <v>198</v>
      </c>
      <c r="B95" s="55" t="s">
        <v>197</v>
      </c>
      <c r="C95" s="260"/>
      <c r="D95" s="311">
        <v>0</v>
      </c>
      <c r="E95" s="623" t="s">
        <v>108</v>
      </c>
      <c r="F95" s="279" t="s">
        <v>69</v>
      </c>
      <c r="G95" s="638" t="s">
        <v>40</v>
      </c>
      <c r="H95" s="82"/>
    </row>
    <row r="96" spans="1:11" ht="37.5" hidden="1" customHeight="1">
      <c r="A96" s="329"/>
      <c r="B96" s="100"/>
      <c r="C96" s="260"/>
      <c r="D96" s="99" t="s">
        <v>175</v>
      </c>
      <c r="E96" s="624"/>
      <c r="F96" s="279"/>
      <c r="G96" s="639"/>
      <c r="H96" s="82"/>
    </row>
    <row r="97" spans="1:8" ht="26.25" hidden="1" customHeight="1">
      <c r="A97" s="750" t="s">
        <v>132</v>
      </c>
      <c r="B97" s="55" t="s">
        <v>53</v>
      </c>
      <c r="C97" s="623">
        <v>2210</v>
      </c>
      <c r="D97" s="97">
        <f>97839-22093.39-9829.5-45000-7350.89-906-12659.22</f>
        <v>0</v>
      </c>
      <c r="E97" s="623" t="s">
        <v>108</v>
      </c>
      <c r="F97" s="271" t="s">
        <v>149</v>
      </c>
      <c r="G97" s="253" t="s">
        <v>40</v>
      </c>
    </row>
    <row r="98" spans="1:8" ht="37.5" hidden="1" customHeight="1">
      <c r="A98" s="751"/>
      <c r="B98" s="306"/>
      <c r="C98" s="624"/>
      <c r="D98" s="99" t="s">
        <v>176</v>
      </c>
      <c r="E98" s="624"/>
      <c r="F98" s="1"/>
      <c r="G98" s="324"/>
      <c r="H98" s="82"/>
    </row>
    <row r="99" spans="1:8" ht="28.5" hidden="1" customHeight="1">
      <c r="A99" s="750" t="s">
        <v>372</v>
      </c>
      <c r="B99" s="55" t="s">
        <v>174</v>
      </c>
      <c r="C99" s="623">
        <v>2210</v>
      </c>
      <c r="D99" s="97">
        <v>0</v>
      </c>
      <c r="E99" s="623" t="s">
        <v>108</v>
      </c>
      <c r="F99" s="271" t="s">
        <v>149</v>
      </c>
      <c r="G99" s="253" t="s">
        <v>40</v>
      </c>
      <c r="H99" s="82"/>
    </row>
    <row r="100" spans="1:8" ht="37.5" hidden="1" customHeight="1">
      <c r="A100" s="751"/>
      <c r="B100" s="306"/>
      <c r="C100" s="624"/>
      <c r="D100" s="99" t="s">
        <v>373</v>
      </c>
      <c r="E100" s="624"/>
      <c r="F100" s="1"/>
      <c r="G100" s="324"/>
      <c r="H100" s="82"/>
    </row>
    <row r="101" spans="1:8" ht="37.5" hidden="1" customHeight="1">
      <c r="A101" s="750" t="s">
        <v>159</v>
      </c>
      <c r="B101" s="55" t="s">
        <v>134</v>
      </c>
      <c r="C101" s="623">
        <v>2210</v>
      </c>
      <c r="D101" s="97">
        <v>0</v>
      </c>
      <c r="E101" s="623" t="s">
        <v>108</v>
      </c>
      <c r="F101" s="271" t="s">
        <v>149</v>
      </c>
      <c r="G101" s="253" t="s">
        <v>40</v>
      </c>
      <c r="H101" s="82"/>
    </row>
    <row r="102" spans="1:8" ht="37.5" hidden="1" customHeight="1">
      <c r="A102" s="751"/>
      <c r="B102" s="306"/>
      <c r="C102" s="624"/>
      <c r="D102" s="99" t="s">
        <v>158</v>
      </c>
      <c r="E102" s="624"/>
      <c r="F102" s="1"/>
      <c r="G102" s="324"/>
      <c r="H102" s="82"/>
    </row>
    <row r="103" spans="1:8" ht="37.5" hidden="1" customHeight="1">
      <c r="A103" s="330" t="s">
        <v>152</v>
      </c>
      <c r="B103" s="111" t="s">
        <v>153</v>
      </c>
      <c r="C103" s="271">
        <v>2210</v>
      </c>
      <c r="D103" s="97">
        <v>0</v>
      </c>
      <c r="E103" s="623" t="s">
        <v>108</v>
      </c>
      <c r="F103" s="271" t="s">
        <v>149</v>
      </c>
      <c r="G103" s="253" t="s">
        <v>40</v>
      </c>
      <c r="H103" s="82"/>
    </row>
    <row r="104" spans="1:8" ht="25.5" hidden="1" customHeight="1">
      <c r="A104" s="331"/>
      <c r="B104" s="306"/>
      <c r="C104" s="272"/>
      <c r="D104" s="99" t="s">
        <v>154</v>
      </c>
      <c r="E104" s="624"/>
      <c r="F104" s="1"/>
      <c r="G104" s="324"/>
      <c r="H104" s="82"/>
    </row>
    <row r="105" spans="1:8" ht="37.5" hidden="1" customHeight="1">
      <c r="A105" s="325" t="s">
        <v>131</v>
      </c>
      <c r="B105" s="96" t="s">
        <v>127</v>
      </c>
      <c r="C105" s="307">
        <v>2210</v>
      </c>
      <c r="D105" s="110">
        <v>0</v>
      </c>
      <c r="E105" s="752" t="s">
        <v>108</v>
      </c>
      <c r="F105" s="752" t="s">
        <v>69</v>
      </c>
      <c r="G105" s="332" t="s">
        <v>40</v>
      </c>
    </row>
    <row r="106" spans="1:8" ht="37.5" hidden="1" customHeight="1">
      <c r="A106" s="333"/>
      <c r="B106" s="285"/>
      <c r="C106" s="259"/>
      <c r="D106" s="99" t="s">
        <v>128</v>
      </c>
      <c r="E106" s="631"/>
      <c r="F106" s="631"/>
      <c r="G106" s="327"/>
      <c r="H106" s="82"/>
    </row>
    <row r="107" spans="1:8" ht="37.5" hidden="1" customHeight="1">
      <c r="A107" s="750" t="s">
        <v>135</v>
      </c>
      <c r="B107" s="55" t="s">
        <v>134</v>
      </c>
      <c r="C107" s="623">
        <v>2210</v>
      </c>
      <c r="D107" s="97">
        <v>0</v>
      </c>
      <c r="E107" s="623" t="s">
        <v>108</v>
      </c>
      <c r="F107" s="271" t="s">
        <v>69</v>
      </c>
      <c r="G107" s="253" t="s">
        <v>40</v>
      </c>
      <c r="H107" s="82"/>
    </row>
    <row r="108" spans="1:8" ht="37.5" hidden="1" customHeight="1">
      <c r="A108" s="751"/>
      <c r="B108" s="306"/>
      <c r="C108" s="624"/>
      <c r="D108" s="116" t="s">
        <v>133</v>
      </c>
      <c r="E108" s="624"/>
      <c r="F108" s="1"/>
      <c r="G108" s="324"/>
      <c r="H108" s="82"/>
    </row>
    <row r="109" spans="1:8" ht="27.75" hidden="1" customHeight="1">
      <c r="A109" s="681" t="s">
        <v>525</v>
      </c>
      <c r="B109" s="56" t="s">
        <v>54</v>
      </c>
      <c r="C109" s="271">
        <v>2210</v>
      </c>
      <c r="D109" s="72">
        <v>0</v>
      </c>
      <c r="E109" s="623" t="s">
        <v>71</v>
      </c>
      <c r="F109" s="271" t="s">
        <v>24</v>
      </c>
      <c r="G109" s="629" t="s">
        <v>40</v>
      </c>
    </row>
    <row r="110" spans="1:8" ht="37.5" hidden="1" customHeight="1">
      <c r="A110" s="701"/>
      <c r="B110" s="28"/>
      <c r="C110" s="57"/>
      <c r="D110" s="144" t="s">
        <v>177</v>
      </c>
      <c r="E110" s="624"/>
      <c r="F110" s="1"/>
      <c r="G110" s="630"/>
    </row>
    <row r="111" spans="1:8" ht="37.5" hidden="1" customHeight="1">
      <c r="A111" s="681" t="s">
        <v>424</v>
      </c>
      <c r="B111" s="58" t="s">
        <v>55</v>
      </c>
      <c r="C111" s="623">
        <v>2210</v>
      </c>
      <c r="D111" s="146">
        <v>0</v>
      </c>
      <c r="E111" s="623" t="s">
        <v>422</v>
      </c>
      <c r="F111" s="623" t="s">
        <v>165</v>
      </c>
      <c r="G111" s="253" t="s">
        <v>40</v>
      </c>
    </row>
    <row r="112" spans="1:8" ht="37.5" hidden="1" customHeight="1">
      <c r="A112" s="881"/>
      <c r="B112" s="306"/>
      <c r="C112" s="624"/>
      <c r="D112" s="136" t="s">
        <v>434</v>
      </c>
      <c r="E112" s="624"/>
      <c r="F112" s="624"/>
      <c r="G112" s="290"/>
    </row>
    <row r="113" spans="1:7" ht="37.5" hidden="1" customHeight="1">
      <c r="A113" s="334" t="s">
        <v>56</v>
      </c>
      <c r="B113" s="59" t="s">
        <v>57</v>
      </c>
      <c r="C113" s="279">
        <v>2210</v>
      </c>
      <c r="D113" s="72">
        <f>73600-73600</f>
        <v>0</v>
      </c>
      <c r="E113" s="623" t="s">
        <v>422</v>
      </c>
      <c r="F113" s="279" t="s">
        <v>24</v>
      </c>
      <c r="G113" s="253" t="s">
        <v>40</v>
      </c>
    </row>
    <row r="114" spans="1:7" ht="37.5" hidden="1" customHeight="1">
      <c r="A114" s="323"/>
      <c r="B114" s="20"/>
      <c r="C114" s="279"/>
      <c r="D114" s="99" t="s">
        <v>58</v>
      </c>
      <c r="E114" s="624"/>
      <c r="F114" s="279"/>
      <c r="G114" s="290"/>
    </row>
    <row r="115" spans="1:7" ht="54.75" customHeight="1">
      <c r="A115" s="750" t="s">
        <v>681</v>
      </c>
      <c r="B115" s="59" t="s">
        <v>520</v>
      </c>
      <c r="C115" s="138">
        <v>2210</v>
      </c>
      <c r="D115" s="232">
        <v>296400</v>
      </c>
      <c r="E115" s="623" t="s">
        <v>672</v>
      </c>
      <c r="F115" s="271" t="s">
        <v>19</v>
      </c>
      <c r="G115" s="253" t="s">
        <v>40</v>
      </c>
    </row>
    <row r="116" spans="1:7" ht="45" customHeight="1" thickBot="1">
      <c r="A116" s="772"/>
      <c r="B116" s="78"/>
      <c r="C116" s="139"/>
      <c r="D116" s="99" t="s">
        <v>522</v>
      </c>
      <c r="E116" s="624"/>
      <c r="F116" s="272"/>
      <c r="G116" s="289"/>
    </row>
    <row r="117" spans="1:7" ht="37.5" hidden="1" customHeight="1">
      <c r="A117" s="330" t="s">
        <v>94</v>
      </c>
      <c r="B117" s="59" t="s">
        <v>93</v>
      </c>
      <c r="C117" s="138">
        <v>2210</v>
      </c>
      <c r="D117" s="231">
        <v>0</v>
      </c>
      <c r="E117" s="623" t="s">
        <v>71</v>
      </c>
      <c r="F117" s="271" t="s">
        <v>75</v>
      </c>
      <c r="G117" s="253" t="s">
        <v>40</v>
      </c>
    </row>
    <row r="118" spans="1:7" ht="37.5" hidden="1" customHeight="1">
      <c r="A118" s="335"/>
      <c r="B118" s="78"/>
      <c r="C118" s="139"/>
      <c r="D118" s="99" t="s">
        <v>178</v>
      </c>
      <c r="E118" s="624"/>
      <c r="F118" s="272"/>
      <c r="G118" s="336"/>
    </row>
    <row r="119" spans="1:7" ht="39" hidden="1" customHeight="1">
      <c r="A119" s="704" t="s">
        <v>342</v>
      </c>
      <c r="B119" s="702" t="s">
        <v>267</v>
      </c>
      <c r="C119" s="593">
        <v>2210</v>
      </c>
      <c r="D119" s="232">
        <v>0</v>
      </c>
      <c r="E119" s="650" t="s">
        <v>108</v>
      </c>
      <c r="F119" s="650" t="s">
        <v>75</v>
      </c>
      <c r="G119" s="719" t="s">
        <v>40</v>
      </c>
    </row>
    <row r="120" spans="1:7" ht="28.5" hidden="1" customHeight="1">
      <c r="A120" s="705"/>
      <c r="B120" s="703"/>
      <c r="C120" s="594"/>
      <c r="D120" s="233" t="s">
        <v>343</v>
      </c>
      <c r="E120" s="631"/>
      <c r="F120" s="631"/>
      <c r="G120" s="720"/>
    </row>
    <row r="121" spans="1:7" ht="24.75" hidden="1" customHeight="1">
      <c r="A121" s="611" t="s">
        <v>59</v>
      </c>
      <c r="B121" s="73" t="s">
        <v>60</v>
      </c>
      <c r="C121" s="234">
        <v>2210</v>
      </c>
      <c r="D121" s="72">
        <v>0</v>
      </c>
      <c r="E121" s="650" t="s">
        <v>71</v>
      </c>
      <c r="F121" s="650" t="s">
        <v>24</v>
      </c>
      <c r="G121" s="719" t="s">
        <v>61</v>
      </c>
    </row>
    <row r="122" spans="1:7" ht="37.5" hidden="1" customHeight="1">
      <c r="A122" s="700"/>
      <c r="B122" s="235"/>
      <c r="C122" s="236"/>
      <c r="D122" s="144" t="s">
        <v>179</v>
      </c>
      <c r="E122" s="631"/>
      <c r="F122" s="631"/>
      <c r="G122" s="720"/>
    </row>
    <row r="123" spans="1:7" ht="37.5" hidden="1" customHeight="1">
      <c r="A123" s="611" t="s">
        <v>81</v>
      </c>
      <c r="B123" s="73" t="s">
        <v>62</v>
      </c>
      <c r="C123" s="593">
        <v>2210</v>
      </c>
      <c r="D123" s="72">
        <v>0</v>
      </c>
      <c r="E123" s="650" t="s">
        <v>181</v>
      </c>
      <c r="F123" s="650" t="s">
        <v>24</v>
      </c>
      <c r="G123" s="719" t="s">
        <v>43</v>
      </c>
    </row>
    <row r="124" spans="1:7" ht="29.25" hidden="1" customHeight="1" thickBot="1">
      <c r="A124" s="700"/>
      <c r="B124" s="235"/>
      <c r="C124" s="594"/>
      <c r="D124" s="144" t="s">
        <v>180</v>
      </c>
      <c r="E124" s="631"/>
      <c r="F124" s="631"/>
      <c r="G124" s="720"/>
    </row>
    <row r="125" spans="1:7" ht="29.25" customHeight="1">
      <c r="A125" s="611" t="s">
        <v>400</v>
      </c>
      <c r="B125" s="237" t="s">
        <v>532</v>
      </c>
      <c r="C125" s="234">
        <v>2210</v>
      </c>
      <c r="D125" s="132">
        <v>79000</v>
      </c>
      <c r="E125" s="708" t="s">
        <v>683</v>
      </c>
      <c r="F125" s="650" t="s">
        <v>68</v>
      </c>
      <c r="G125" s="719" t="s">
        <v>43</v>
      </c>
    </row>
    <row r="126" spans="1:7" ht="63" customHeight="1" thickBot="1">
      <c r="A126" s="700"/>
      <c r="B126" s="238"/>
      <c r="C126" s="236"/>
      <c r="D126" s="99" t="s">
        <v>519</v>
      </c>
      <c r="E126" s="637"/>
      <c r="F126" s="631"/>
      <c r="G126" s="720"/>
    </row>
    <row r="127" spans="1:7" ht="63" customHeight="1">
      <c r="A127" s="611" t="s">
        <v>530</v>
      </c>
      <c r="B127" s="237" t="s">
        <v>532</v>
      </c>
      <c r="C127" s="540">
        <v>2210</v>
      </c>
      <c r="D127" s="132">
        <v>152000</v>
      </c>
      <c r="E127" s="708" t="s">
        <v>346</v>
      </c>
      <c r="F127" s="650" t="s">
        <v>68</v>
      </c>
      <c r="G127" s="719" t="s">
        <v>43</v>
      </c>
    </row>
    <row r="128" spans="1:7" ht="42.75" customHeight="1" thickBot="1">
      <c r="A128" s="700"/>
      <c r="B128" s="238"/>
      <c r="C128" s="555"/>
      <c r="D128" s="99" t="s">
        <v>531</v>
      </c>
      <c r="E128" s="637"/>
      <c r="F128" s="631"/>
      <c r="G128" s="720"/>
    </row>
    <row r="129" spans="1:7" ht="29.25" customHeight="1">
      <c r="A129" s="409" t="s">
        <v>533</v>
      </c>
      <c r="B129" s="237" t="s">
        <v>54</v>
      </c>
      <c r="C129" s="141">
        <v>2210</v>
      </c>
      <c r="D129" s="132">
        <v>1417500</v>
      </c>
      <c r="E129" s="708" t="s">
        <v>683</v>
      </c>
      <c r="F129" s="650" t="s">
        <v>25</v>
      </c>
      <c r="G129" s="629" t="s">
        <v>43</v>
      </c>
    </row>
    <row r="130" spans="1:7" ht="52.5" customHeight="1" thickBot="1">
      <c r="A130" s="409"/>
      <c r="B130" s="410"/>
      <c r="C130" s="556"/>
      <c r="D130" s="99" t="s">
        <v>534</v>
      </c>
      <c r="E130" s="637"/>
      <c r="F130" s="631"/>
      <c r="G130" s="630"/>
    </row>
    <row r="131" spans="1:7" ht="63" hidden="1" customHeight="1">
      <c r="A131" s="711" t="s">
        <v>370</v>
      </c>
      <c r="B131" s="609" t="s">
        <v>371</v>
      </c>
      <c r="C131" s="593">
        <v>2210</v>
      </c>
      <c r="D131" s="132">
        <v>0</v>
      </c>
      <c r="E131" s="650" t="s">
        <v>108</v>
      </c>
      <c r="F131" s="650" t="s">
        <v>76</v>
      </c>
      <c r="G131" s="773" t="s">
        <v>449</v>
      </c>
    </row>
    <row r="132" spans="1:7" ht="63" hidden="1" customHeight="1" thickBot="1">
      <c r="A132" s="712"/>
      <c r="B132" s="610"/>
      <c r="C132" s="594"/>
      <c r="D132" s="113" t="s">
        <v>369</v>
      </c>
      <c r="E132" s="631"/>
      <c r="F132" s="631"/>
      <c r="G132" s="774"/>
    </row>
    <row r="133" spans="1:7" ht="26.25" customHeight="1">
      <c r="A133" s="711" t="s">
        <v>682</v>
      </c>
      <c r="B133" s="609" t="s">
        <v>511</v>
      </c>
      <c r="C133" s="593">
        <v>2210</v>
      </c>
      <c r="D133" s="132">
        <v>48000</v>
      </c>
      <c r="E133" s="708" t="s">
        <v>683</v>
      </c>
      <c r="F133" s="650" t="s">
        <v>68</v>
      </c>
      <c r="G133" s="773" t="s">
        <v>513</v>
      </c>
    </row>
    <row r="134" spans="1:7" ht="63" customHeight="1" thickBot="1">
      <c r="A134" s="712"/>
      <c r="B134" s="610"/>
      <c r="C134" s="594"/>
      <c r="D134" s="113" t="s">
        <v>433</v>
      </c>
      <c r="E134" s="637"/>
      <c r="F134" s="631"/>
      <c r="G134" s="774"/>
    </row>
    <row r="135" spans="1:7" ht="44.25" hidden="1" customHeight="1">
      <c r="A135" s="337" t="s">
        <v>379</v>
      </c>
      <c r="B135" s="237" t="s">
        <v>353</v>
      </c>
      <c r="C135" s="540">
        <v>2210</v>
      </c>
      <c r="D135" s="132">
        <v>0</v>
      </c>
      <c r="E135" s="708" t="s">
        <v>346</v>
      </c>
      <c r="F135" s="650" t="s">
        <v>25</v>
      </c>
      <c r="G135" s="719" t="s">
        <v>512</v>
      </c>
    </row>
    <row r="136" spans="1:7" ht="54.75" hidden="1" customHeight="1" thickBot="1">
      <c r="A136" s="338"/>
      <c r="B136" s="235"/>
      <c r="C136" s="555"/>
      <c r="D136" s="99" t="s">
        <v>432</v>
      </c>
      <c r="E136" s="637"/>
      <c r="F136" s="631"/>
      <c r="G136" s="720"/>
    </row>
    <row r="137" spans="1:7" ht="29.25" customHeight="1">
      <c r="A137" s="882" t="s">
        <v>545</v>
      </c>
      <c r="B137" s="237" t="s">
        <v>546</v>
      </c>
      <c r="C137" s="540">
        <v>2210</v>
      </c>
      <c r="D137" s="132">
        <v>1411600</v>
      </c>
      <c r="E137" s="708" t="s">
        <v>683</v>
      </c>
      <c r="F137" s="650" t="s">
        <v>25</v>
      </c>
      <c r="G137" s="719" t="s">
        <v>43</v>
      </c>
    </row>
    <row r="138" spans="1:7" ht="75" customHeight="1" thickBot="1">
      <c r="A138" s="883"/>
      <c r="B138" s="235"/>
      <c r="C138" s="555"/>
      <c r="D138" s="99" t="s">
        <v>547</v>
      </c>
      <c r="E138" s="637"/>
      <c r="F138" s="631"/>
      <c r="G138" s="720"/>
    </row>
    <row r="139" spans="1:7" ht="49.5" customHeight="1">
      <c r="A139" s="339" t="s">
        <v>549</v>
      </c>
      <c r="B139" s="237" t="s">
        <v>548</v>
      </c>
      <c r="C139" s="540">
        <v>2210</v>
      </c>
      <c r="D139" s="132">
        <v>91900</v>
      </c>
      <c r="E139" s="708" t="s">
        <v>683</v>
      </c>
      <c r="F139" s="650" t="s">
        <v>76</v>
      </c>
      <c r="G139" s="719" t="s">
        <v>242</v>
      </c>
    </row>
    <row r="140" spans="1:7" ht="49.5" customHeight="1" thickBot="1">
      <c r="A140" s="338"/>
      <c r="B140" s="239"/>
      <c r="C140" s="236"/>
      <c r="D140" s="99" t="s">
        <v>550</v>
      </c>
      <c r="E140" s="637"/>
      <c r="F140" s="631"/>
      <c r="G140" s="720"/>
    </row>
    <row r="141" spans="1:7" ht="49.5" hidden="1" customHeight="1">
      <c r="A141" s="339" t="s">
        <v>470</v>
      </c>
      <c r="B141" s="237" t="s">
        <v>223</v>
      </c>
      <c r="C141" s="234">
        <v>2210</v>
      </c>
      <c r="D141" s="132">
        <v>0</v>
      </c>
      <c r="E141" s="708" t="s">
        <v>346</v>
      </c>
      <c r="F141" s="650" t="s">
        <v>183</v>
      </c>
      <c r="G141" s="719" t="s">
        <v>243</v>
      </c>
    </row>
    <row r="142" spans="1:7" ht="49.5" hidden="1" customHeight="1">
      <c r="A142" s="338"/>
      <c r="B142" s="239"/>
      <c r="C142" s="240"/>
      <c r="D142" s="99" t="s">
        <v>231</v>
      </c>
      <c r="E142" s="637"/>
      <c r="F142" s="631"/>
      <c r="G142" s="720"/>
    </row>
    <row r="143" spans="1:7" ht="49.5" customHeight="1">
      <c r="A143" s="339" t="s">
        <v>551</v>
      </c>
      <c r="B143" s="237" t="s">
        <v>552</v>
      </c>
      <c r="C143" s="234">
        <v>2210</v>
      </c>
      <c r="D143" s="132">
        <v>52700</v>
      </c>
      <c r="E143" s="708" t="s">
        <v>683</v>
      </c>
      <c r="F143" s="650" t="s">
        <v>24</v>
      </c>
      <c r="G143" s="719" t="s">
        <v>242</v>
      </c>
    </row>
    <row r="144" spans="1:7" ht="49.5" customHeight="1">
      <c r="A144" s="338"/>
      <c r="B144" s="239"/>
      <c r="C144" s="240"/>
      <c r="D144" s="99" t="s">
        <v>553</v>
      </c>
      <c r="E144" s="637"/>
      <c r="F144" s="631"/>
      <c r="G144" s="720"/>
    </row>
    <row r="145" spans="1:9" ht="49.5" hidden="1" customHeight="1">
      <c r="A145" s="339" t="s">
        <v>221</v>
      </c>
      <c r="B145" s="237" t="s">
        <v>222</v>
      </c>
      <c r="C145" s="234">
        <v>2210</v>
      </c>
      <c r="D145" s="135">
        <f>50000-500-2490-47010</f>
        <v>0</v>
      </c>
      <c r="E145" s="709" t="s">
        <v>124</v>
      </c>
      <c r="F145" s="650" t="s">
        <v>183</v>
      </c>
      <c r="G145" s="340" t="s">
        <v>236</v>
      </c>
    </row>
    <row r="146" spans="1:9" ht="16.5" hidden="1" customHeight="1">
      <c r="A146" s="338"/>
      <c r="B146" s="239"/>
      <c r="C146" s="240"/>
      <c r="D146" s="99" t="s">
        <v>237</v>
      </c>
      <c r="E146" s="709"/>
      <c r="F146" s="631"/>
      <c r="G146" s="341"/>
    </row>
    <row r="147" spans="1:9" ht="49.5" hidden="1" customHeight="1">
      <c r="A147" s="342" t="s">
        <v>238</v>
      </c>
      <c r="B147" s="277" t="s">
        <v>163</v>
      </c>
      <c r="C147" s="241">
        <v>2210</v>
      </c>
      <c r="D147" s="132">
        <v>0</v>
      </c>
      <c r="E147" s="709" t="s">
        <v>124</v>
      </c>
      <c r="F147" s="307" t="s">
        <v>229</v>
      </c>
      <c r="G147" s="719" t="s">
        <v>242</v>
      </c>
    </row>
    <row r="148" spans="1:9" ht="49.5" hidden="1" customHeight="1">
      <c r="A148" s="342"/>
      <c r="B148" s="242"/>
      <c r="C148" s="241"/>
      <c r="D148" s="99" t="s">
        <v>228</v>
      </c>
      <c r="E148" s="709"/>
      <c r="F148" s="307"/>
      <c r="G148" s="720"/>
    </row>
    <row r="149" spans="1:9" ht="49.5" hidden="1" customHeight="1">
      <c r="A149" s="339" t="s">
        <v>240</v>
      </c>
      <c r="B149" s="304" t="s">
        <v>241</v>
      </c>
      <c r="C149" s="234">
        <v>2210</v>
      </c>
      <c r="D149" s="132">
        <v>0</v>
      </c>
      <c r="E149" s="709" t="s">
        <v>181</v>
      </c>
      <c r="F149" s="258" t="s">
        <v>229</v>
      </c>
      <c r="G149" s="719" t="s">
        <v>242</v>
      </c>
    </row>
    <row r="150" spans="1:9" ht="49.5" hidden="1" customHeight="1">
      <c r="A150" s="338"/>
      <c r="B150" s="239"/>
      <c r="C150" s="236"/>
      <c r="D150" s="99" t="s">
        <v>228</v>
      </c>
      <c r="E150" s="709"/>
      <c r="F150" s="259"/>
      <c r="G150" s="720"/>
    </row>
    <row r="151" spans="1:9" ht="49.5" hidden="1" customHeight="1">
      <c r="A151" s="343"/>
      <c r="B151" s="243"/>
      <c r="C151" s="244"/>
      <c r="D151" s="135">
        <v>0</v>
      </c>
      <c r="E151" s="709" t="s">
        <v>124</v>
      </c>
      <c r="F151" s="245" t="s">
        <v>183</v>
      </c>
      <c r="G151" s="768" t="s">
        <v>214</v>
      </c>
    </row>
    <row r="152" spans="1:9" ht="49.5" hidden="1" customHeight="1">
      <c r="A152" s="344"/>
      <c r="B152" s="246"/>
      <c r="C152" s="247"/>
      <c r="D152" s="99" t="s">
        <v>215</v>
      </c>
      <c r="E152" s="709"/>
      <c r="F152" s="248"/>
      <c r="G152" s="769"/>
    </row>
    <row r="153" spans="1:9" ht="33" customHeight="1">
      <c r="A153" s="863" t="s">
        <v>509</v>
      </c>
      <c r="B153" s="609" t="s">
        <v>455</v>
      </c>
      <c r="C153" s="141">
        <v>2210</v>
      </c>
      <c r="D153" s="131">
        <v>873400</v>
      </c>
      <c r="E153" s="637" t="s">
        <v>683</v>
      </c>
      <c r="F153" s="421" t="s">
        <v>68</v>
      </c>
      <c r="G153" s="770" t="s">
        <v>40</v>
      </c>
    </row>
    <row r="154" spans="1:9" ht="42" customHeight="1">
      <c r="A154" s="612"/>
      <c r="B154" s="610"/>
      <c r="C154" s="555"/>
      <c r="D154" s="99" t="s">
        <v>510</v>
      </c>
      <c r="E154" s="637"/>
      <c r="F154" s="419"/>
      <c r="G154" s="771"/>
    </row>
    <row r="155" spans="1:9" ht="39" customHeight="1">
      <c r="A155" s="681" t="s">
        <v>515</v>
      </c>
      <c r="B155" s="494" t="s">
        <v>471</v>
      </c>
      <c r="C155" s="541">
        <v>2210</v>
      </c>
      <c r="D155" s="493">
        <v>28500</v>
      </c>
      <c r="E155" s="693" t="s">
        <v>686</v>
      </c>
      <c r="F155" s="484" t="s">
        <v>75</v>
      </c>
      <c r="G155" s="732" t="s">
        <v>484</v>
      </c>
    </row>
    <row r="156" spans="1:9" ht="48.75" customHeight="1">
      <c r="A156" s="701"/>
      <c r="B156" s="494"/>
      <c r="C156" s="27"/>
      <c r="D156" s="120" t="s">
        <v>516</v>
      </c>
      <c r="E156" s="693"/>
      <c r="F156" s="483"/>
      <c r="G156" s="639"/>
    </row>
    <row r="157" spans="1:9" ht="49.5" hidden="1" customHeight="1">
      <c r="A157" s="681" t="s">
        <v>470</v>
      </c>
      <c r="B157" s="52" t="s">
        <v>468</v>
      </c>
      <c r="C157" s="486">
        <v>2210</v>
      </c>
      <c r="D157" s="495">
        <v>0</v>
      </c>
      <c r="E157" s="693" t="s">
        <v>346</v>
      </c>
      <c r="F157" s="484" t="s">
        <v>75</v>
      </c>
      <c r="G157" s="638" t="s">
        <v>484</v>
      </c>
      <c r="I157" s="7"/>
    </row>
    <row r="158" spans="1:9" ht="32.25" hidden="1" customHeight="1">
      <c r="A158" s="701"/>
      <c r="B158" s="125"/>
      <c r="C158" s="27"/>
      <c r="D158" s="120" t="s">
        <v>469</v>
      </c>
      <c r="E158" s="693"/>
      <c r="F158" s="483"/>
      <c r="G158" s="639"/>
    </row>
    <row r="159" spans="1:9" ht="49.5" hidden="1" customHeight="1">
      <c r="A159" s="611" t="s">
        <v>450</v>
      </c>
      <c r="B159" s="609" t="s">
        <v>451</v>
      </c>
      <c r="C159" s="241">
        <v>2210</v>
      </c>
      <c r="D159" s="131">
        <v>0</v>
      </c>
      <c r="E159" s="637" t="s">
        <v>346</v>
      </c>
      <c r="F159" s="471" t="s">
        <v>229</v>
      </c>
      <c r="G159" s="884" t="s">
        <v>452</v>
      </c>
    </row>
    <row r="160" spans="1:9" ht="49.5" hidden="1" customHeight="1">
      <c r="A160" s="700"/>
      <c r="B160" s="610"/>
      <c r="C160" s="236"/>
      <c r="D160" s="99" t="s">
        <v>453</v>
      </c>
      <c r="E160" s="637"/>
      <c r="F160" s="469"/>
      <c r="G160" s="720"/>
    </row>
    <row r="161" spans="1:9" ht="49.5" customHeight="1">
      <c r="A161" s="611" t="s">
        <v>399</v>
      </c>
      <c r="B161" s="237" t="s">
        <v>398</v>
      </c>
      <c r="C161" s="540">
        <v>2210</v>
      </c>
      <c r="D161" s="72">
        <v>160000</v>
      </c>
      <c r="E161" s="637" t="s">
        <v>683</v>
      </c>
      <c r="F161" s="258" t="s">
        <v>76</v>
      </c>
      <c r="G161" s="719" t="s">
        <v>242</v>
      </c>
    </row>
    <row r="162" spans="1:9" ht="49.5" customHeight="1">
      <c r="A162" s="700"/>
      <c r="B162" s="239"/>
      <c r="C162" s="555"/>
      <c r="D162" s="99" t="s">
        <v>526</v>
      </c>
      <c r="E162" s="637"/>
      <c r="F162" s="259"/>
      <c r="G162" s="720"/>
    </row>
    <row r="163" spans="1:9" ht="49.5" hidden="1" customHeight="1">
      <c r="A163" s="863" t="s">
        <v>212</v>
      </c>
      <c r="B163" s="242" t="s">
        <v>213</v>
      </c>
      <c r="C163" s="141">
        <v>2210</v>
      </c>
      <c r="D163" s="133">
        <v>0</v>
      </c>
      <c r="E163" s="305" t="s">
        <v>108</v>
      </c>
      <c r="F163" s="307" t="s">
        <v>183</v>
      </c>
      <c r="G163" s="884" t="s">
        <v>243</v>
      </c>
    </row>
    <row r="164" spans="1:9" ht="49.5" hidden="1" customHeight="1">
      <c r="A164" s="700"/>
      <c r="B164" s="242"/>
      <c r="C164" s="556"/>
      <c r="D164" s="99" t="s">
        <v>199</v>
      </c>
      <c r="E164" s="305"/>
      <c r="F164" s="307"/>
      <c r="G164" s="720"/>
    </row>
    <row r="165" spans="1:9" ht="29.25" customHeight="1">
      <c r="A165" s="711" t="s">
        <v>537</v>
      </c>
      <c r="B165" s="237" t="s">
        <v>536</v>
      </c>
      <c r="C165" s="540">
        <v>2210</v>
      </c>
      <c r="D165" s="132">
        <v>6000</v>
      </c>
      <c r="E165" s="637" t="s">
        <v>684</v>
      </c>
      <c r="F165" s="650" t="s">
        <v>25</v>
      </c>
      <c r="G165" s="719" t="s">
        <v>242</v>
      </c>
    </row>
    <row r="166" spans="1:9" ht="48" customHeight="1">
      <c r="A166" s="712"/>
      <c r="B166" s="235"/>
      <c r="C166" s="555"/>
      <c r="D166" s="99" t="s">
        <v>538</v>
      </c>
      <c r="E166" s="637"/>
      <c r="F166" s="631"/>
      <c r="G166" s="720"/>
    </row>
    <row r="167" spans="1:9" ht="48" hidden="1" customHeight="1">
      <c r="A167" s="345" t="s">
        <v>216</v>
      </c>
      <c r="B167" s="237" t="s">
        <v>220</v>
      </c>
      <c r="C167" s="241">
        <v>2210</v>
      </c>
      <c r="D167" s="132">
        <v>0</v>
      </c>
      <c r="E167" s="637" t="s">
        <v>108</v>
      </c>
      <c r="F167" s="307" t="s">
        <v>183</v>
      </c>
      <c r="G167" s="719" t="s">
        <v>242</v>
      </c>
    </row>
    <row r="168" spans="1:9" ht="48" hidden="1" customHeight="1">
      <c r="A168" s="342"/>
      <c r="B168" s="140"/>
      <c r="C168" s="249"/>
      <c r="D168" s="99" t="s">
        <v>232</v>
      </c>
      <c r="E168" s="637"/>
      <c r="F168" s="307"/>
      <c r="G168" s="720"/>
    </row>
    <row r="169" spans="1:9" ht="44.25" hidden="1" customHeight="1">
      <c r="A169" s="711" t="s">
        <v>427</v>
      </c>
      <c r="B169" s="609" t="s">
        <v>349</v>
      </c>
      <c r="C169" s="593">
        <v>2210</v>
      </c>
      <c r="D169" s="132">
        <v>0</v>
      </c>
      <c r="E169" s="637" t="s">
        <v>346</v>
      </c>
      <c r="F169" s="650" t="s">
        <v>165</v>
      </c>
      <c r="G169" s="773" t="s">
        <v>40</v>
      </c>
    </row>
    <row r="170" spans="1:9" ht="39.75" hidden="1" customHeight="1">
      <c r="A170" s="712"/>
      <c r="B170" s="610"/>
      <c r="C170" s="594"/>
      <c r="D170" s="113" t="s">
        <v>454</v>
      </c>
      <c r="E170" s="637"/>
      <c r="F170" s="631"/>
      <c r="G170" s="774"/>
    </row>
    <row r="171" spans="1:9" ht="48" customHeight="1">
      <c r="A171" s="704" t="s">
        <v>435</v>
      </c>
      <c r="B171" s="702" t="s">
        <v>348</v>
      </c>
      <c r="C171" s="467">
        <v>2210</v>
      </c>
      <c r="D171" s="163">
        <v>1497000</v>
      </c>
      <c r="E171" s="631" t="s">
        <v>683</v>
      </c>
      <c r="F171" s="471" t="s">
        <v>75</v>
      </c>
      <c r="G171" s="773" t="s">
        <v>486</v>
      </c>
    </row>
    <row r="172" spans="1:9" ht="57" customHeight="1">
      <c r="A172" s="705"/>
      <c r="B172" s="703"/>
      <c r="C172" s="468"/>
      <c r="D172" s="116" t="s">
        <v>529</v>
      </c>
      <c r="E172" s="637"/>
      <c r="F172" s="469"/>
      <c r="G172" s="774"/>
    </row>
    <row r="173" spans="1:9" ht="57" customHeight="1">
      <c r="A173" s="611" t="s">
        <v>473</v>
      </c>
      <c r="B173" s="519" t="s">
        <v>474</v>
      </c>
      <c r="C173" s="502" t="s">
        <v>475</v>
      </c>
      <c r="D173" s="121">
        <v>2063200</v>
      </c>
      <c r="E173" s="650" t="s">
        <v>685</v>
      </c>
      <c r="F173" s="650" t="s">
        <v>25</v>
      </c>
      <c r="G173" s="517" t="s">
        <v>43</v>
      </c>
    </row>
    <row r="174" spans="1:9" ht="42" customHeight="1" thickBot="1">
      <c r="A174" s="700"/>
      <c r="B174" s="501"/>
      <c r="C174" s="436"/>
      <c r="D174" s="530" t="s">
        <v>557</v>
      </c>
      <c r="E174" s="631"/>
      <c r="F174" s="631"/>
      <c r="G174" s="518"/>
    </row>
    <row r="175" spans="1:9" ht="57" hidden="1" customHeight="1">
      <c r="A175" s="852" t="s">
        <v>478</v>
      </c>
      <c r="B175" s="505" t="s">
        <v>479</v>
      </c>
      <c r="C175" s="506">
        <v>2210</v>
      </c>
      <c r="D175" s="503">
        <v>0</v>
      </c>
      <c r="E175" s="710" t="s">
        <v>480</v>
      </c>
      <c r="F175" s="507" t="s">
        <v>340</v>
      </c>
      <c r="G175" s="496" t="s">
        <v>487</v>
      </c>
    </row>
    <row r="176" spans="1:9" ht="57" hidden="1" customHeight="1" thickBot="1">
      <c r="A176" s="853"/>
      <c r="B176" s="508"/>
      <c r="C176" s="509"/>
      <c r="D176" s="504" t="s">
        <v>481</v>
      </c>
      <c r="E176" s="871"/>
      <c r="F176" s="510"/>
      <c r="G176" s="497" t="s">
        <v>477</v>
      </c>
      <c r="I176" s="511"/>
    </row>
    <row r="177" spans="1:7" ht="51" customHeight="1">
      <c r="A177" s="346" t="s">
        <v>527</v>
      </c>
      <c r="B177" s="466" t="s">
        <v>397</v>
      </c>
      <c r="C177" s="141">
        <v>2210</v>
      </c>
      <c r="D177" s="163">
        <v>191000</v>
      </c>
      <c r="E177" s="631" t="s">
        <v>688</v>
      </c>
      <c r="F177" s="471" t="s">
        <v>25</v>
      </c>
      <c r="G177" s="773" t="s">
        <v>558</v>
      </c>
    </row>
    <row r="178" spans="1:7" ht="42" customHeight="1">
      <c r="A178" s="347"/>
      <c r="B178" s="411"/>
      <c r="C178" s="468"/>
      <c r="D178" s="99" t="s">
        <v>528</v>
      </c>
      <c r="E178" s="637"/>
      <c r="F178" s="469"/>
      <c r="G178" s="774"/>
    </row>
    <row r="179" spans="1:7" ht="35.25" customHeight="1">
      <c r="A179" s="704" t="s">
        <v>689</v>
      </c>
      <c r="B179" s="867" t="s">
        <v>690</v>
      </c>
      <c r="C179" s="593">
        <v>2210</v>
      </c>
      <c r="D179" s="163">
        <v>72000</v>
      </c>
      <c r="E179" s="650" t="s">
        <v>683</v>
      </c>
      <c r="F179" s="650" t="s">
        <v>75</v>
      </c>
      <c r="G179" s="773" t="s">
        <v>449</v>
      </c>
    </row>
    <row r="180" spans="1:7" ht="33.75" customHeight="1" thickBot="1">
      <c r="A180" s="705"/>
      <c r="B180" s="868"/>
      <c r="C180" s="594"/>
      <c r="D180" s="136" t="s">
        <v>368</v>
      </c>
      <c r="E180" s="631"/>
      <c r="F180" s="631"/>
      <c r="G180" s="774"/>
    </row>
    <row r="181" spans="1:7" ht="48" hidden="1" customHeight="1">
      <c r="A181" s="854" t="s">
        <v>283</v>
      </c>
      <c r="B181" s="850" t="s">
        <v>269</v>
      </c>
      <c r="C181" s="779">
        <v>2210</v>
      </c>
      <c r="D181" s="531"/>
      <c r="E181" s="784" t="s">
        <v>266</v>
      </c>
      <c r="F181" s="779" t="s">
        <v>75</v>
      </c>
      <c r="G181" s="775" t="s">
        <v>244</v>
      </c>
    </row>
    <row r="182" spans="1:7" ht="35.25" hidden="1" customHeight="1" thickBot="1">
      <c r="A182" s="855"/>
      <c r="B182" s="851"/>
      <c r="C182" s="780"/>
      <c r="D182" s="532" t="s">
        <v>268</v>
      </c>
      <c r="E182" s="780"/>
      <c r="F182" s="780"/>
      <c r="G182" s="776"/>
    </row>
    <row r="183" spans="1:7" ht="48" hidden="1" customHeight="1">
      <c r="A183" s="348" t="s">
        <v>207</v>
      </c>
      <c r="B183" s="55" t="s">
        <v>200</v>
      </c>
      <c r="C183" s="309">
        <v>2210</v>
      </c>
      <c r="D183" s="132">
        <v>0</v>
      </c>
      <c r="E183" s="283" t="s">
        <v>108</v>
      </c>
      <c r="F183" s="271" t="s">
        <v>183</v>
      </c>
      <c r="G183" s="777" t="s">
        <v>40</v>
      </c>
    </row>
    <row r="184" spans="1:7" ht="48" hidden="1" customHeight="1">
      <c r="A184" s="328"/>
      <c r="B184" s="128"/>
      <c r="C184" s="27"/>
      <c r="D184" s="120" t="s">
        <v>201</v>
      </c>
      <c r="E184" s="284"/>
      <c r="F184" s="272"/>
      <c r="G184" s="778"/>
    </row>
    <row r="185" spans="1:7" ht="48" hidden="1" customHeight="1">
      <c r="A185" s="348" t="s">
        <v>195</v>
      </c>
      <c r="B185" s="52" t="s">
        <v>194</v>
      </c>
      <c r="C185" s="309">
        <v>2210</v>
      </c>
      <c r="D185" s="132">
        <v>0</v>
      </c>
      <c r="E185" s="283" t="s">
        <v>203</v>
      </c>
      <c r="F185" s="271" t="s">
        <v>183</v>
      </c>
      <c r="G185" s="777" t="s">
        <v>40</v>
      </c>
    </row>
    <row r="186" spans="1:7" ht="48" hidden="1" customHeight="1">
      <c r="A186" s="328"/>
      <c r="B186" s="128"/>
      <c r="C186" s="27"/>
      <c r="D186" s="120" t="s">
        <v>202</v>
      </c>
      <c r="E186" s="284"/>
      <c r="F186" s="272"/>
      <c r="G186" s="778"/>
    </row>
    <row r="187" spans="1:7" ht="48" hidden="1" customHeight="1">
      <c r="A187" s="348" t="s">
        <v>205</v>
      </c>
      <c r="B187" s="52" t="s">
        <v>196</v>
      </c>
      <c r="C187" s="309">
        <v>2210</v>
      </c>
      <c r="D187" s="137">
        <v>0</v>
      </c>
      <c r="E187" s="623" t="s">
        <v>108</v>
      </c>
      <c r="F187" s="271" t="s">
        <v>183</v>
      </c>
      <c r="G187" s="777" t="s">
        <v>244</v>
      </c>
    </row>
    <row r="188" spans="1:7" ht="48" hidden="1" customHeight="1">
      <c r="A188" s="328"/>
      <c r="B188" s="128"/>
      <c r="C188" s="27"/>
      <c r="D188" s="120" t="s">
        <v>233</v>
      </c>
      <c r="E188" s="624"/>
      <c r="F188" s="272"/>
      <c r="G188" s="778"/>
    </row>
    <row r="189" spans="1:7" ht="48" hidden="1" customHeight="1">
      <c r="A189" s="329" t="s">
        <v>209</v>
      </c>
      <c r="B189" s="125" t="s">
        <v>208</v>
      </c>
      <c r="C189" s="310">
        <v>2210</v>
      </c>
      <c r="D189" s="131">
        <v>0</v>
      </c>
      <c r="E189" s="623" t="s">
        <v>108</v>
      </c>
      <c r="F189" s="279" t="s">
        <v>183</v>
      </c>
      <c r="G189" s="781" t="s">
        <v>244</v>
      </c>
    </row>
    <row r="190" spans="1:7" ht="48" hidden="1" customHeight="1">
      <c r="A190" s="328"/>
      <c r="B190" s="128"/>
      <c r="C190" s="27"/>
      <c r="D190" s="120" t="s">
        <v>210</v>
      </c>
      <c r="E190" s="624"/>
      <c r="F190" s="272"/>
      <c r="G190" s="778"/>
    </row>
    <row r="191" spans="1:7" ht="48" hidden="1" customHeight="1">
      <c r="A191" s="349"/>
      <c r="B191" s="52"/>
      <c r="C191" s="127"/>
      <c r="D191" s="129">
        <v>0</v>
      </c>
      <c r="E191" s="623" t="s">
        <v>108</v>
      </c>
      <c r="F191" s="271" t="s">
        <v>183</v>
      </c>
      <c r="G191" s="777" t="s">
        <v>193</v>
      </c>
    </row>
    <row r="192" spans="1:7" ht="48" hidden="1" customHeight="1">
      <c r="A192" s="328"/>
      <c r="B192" s="128"/>
      <c r="C192" s="27"/>
      <c r="D192" s="120" t="s">
        <v>184</v>
      </c>
      <c r="E192" s="624"/>
      <c r="F192" s="272"/>
      <c r="G192" s="778"/>
    </row>
    <row r="193" spans="1:12" ht="35.25" hidden="1" customHeight="1">
      <c r="A193" s="329" t="s">
        <v>204</v>
      </c>
      <c r="B193" s="125" t="s">
        <v>206</v>
      </c>
      <c r="C193" s="310">
        <v>2210</v>
      </c>
      <c r="D193" s="131">
        <v>0</v>
      </c>
      <c r="E193" s="623" t="s">
        <v>108</v>
      </c>
      <c r="F193" s="279" t="s">
        <v>183</v>
      </c>
      <c r="G193" s="781" t="s">
        <v>244</v>
      </c>
    </row>
    <row r="194" spans="1:12" ht="48" hidden="1" customHeight="1">
      <c r="A194" s="329"/>
      <c r="B194" s="125"/>
      <c r="C194" s="126"/>
      <c r="D194" s="120" t="s">
        <v>211</v>
      </c>
      <c r="E194" s="624"/>
      <c r="F194" s="279"/>
      <c r="G194" s="778"/>
    </row>
    <row r="195" spans="1:12" ht="29.25" hidden="1" customHeight="1">
      <c r="A195" s="322"/>
      <c r="B195" s="52"/>
      <c r="C195" s="309"/>
      <c r="D195" s="130"/>
      <c r="E195" s="782"/>
      <c r="F195" s="623"/>
      <c r="G195" s="638"/>
      <c r="J195" s="785"/>
    </row>
    <row r="196" spans="1:12" ht="54.75" hidden="1" customHeight="1">
      <c r="A196" s="328"/>
      <c r="B196" s="12"/>
      <c r="C196" s="27"/>
      <c r="D196" s="120"/>
      <c r="E196" s="783"/>
      <c r="F196" s="624"/>
      <c r="G196" s="639"/>
      <c r="J196" s="786"/>
    </row>
    <row r="197" spans="1:12" ht="48.75" hidden="1" customHeight="1">
      <c r="A197" s="613" t="s">
        <v>90</v>
      </c>
      <c r="B197" s="609" t="s">
        <v>91</v>
      </c>
      <c r="C197" s="617">
        <v>2210</v>
      </c>
      <c r="D197" s="119">
        <v>0</v>
      </c>
      <c r="E197" s="623" t="s">
        <v>77</v>
      </c>
      <c r="F197" s="667" t="s">
        <v>69</v>
      </c>
      <c r="G197" s="253"/>
    </row>
    <row r="198" spans="1:12" ht="48" hidden="1" customHeight="1" thickBot="1">
      <c r="A198" s="856"/>
      <c r="B198" s="849"/>
      <c r="C198" s="885"/>
      <c r="D198" s="189" t="s">
        <v>182</v>
      </c>
      <c r="E198" s="757"/>
      <c r="F198" s="653"/>
      <c r="G198" s="302"/>
    </row>
    <row r="199" spans="1:12" ht="29.25" customHeight="1" thickBot="1">
      <c r="A199" s="168" t="s">
        <v>10</v>
      </c>
      <c r="B199" s="169"/>
      <c r="C199" s="170"/>
      <c r="D199" s="192">
        <f>D73+D75+D77+D79+D81+D83+D85+D89+D93+D115+D125+D127+D129+D133+D137+D139+D143+D153+D155+D161+D165+D171+D173+D177+D179</f>
        <v>10000000</v>
      </c>
      <c r="E199" s="171"/>
      <c r="F199" s="171"/>
      <c r="G199" s="172"/>
      <c r="H199" s="83"/>
      <c r="I199" s="42"/>
      <c r="J199" s="101"/>
      <c r="K199" s="77"/>
      <c r="L199" s="77"/>
    </row>
    <row r="200" spans="1:12" ht="39" hidden="1" customHeight="1">
      <c r="A200" s="874" t="s">
        <v>36</v>
      </c>
      <c r="B200" s="15" t="s">
        <v>14</v>
      </c>
      <c r="C200" s="190">
        <v>2240</v>
      </c>
      <c r="D200" s="191">
        <v>0</v>
      </c>
      <c r="E200" s="273" t="s">
        <v>11</v>
      </c>
      <c r="F200" s="260" t="s">
        <v>19</v>
      </c>
      <c r="G200" s="289" t="s">
        <v>9</v>
      </c>
    </row>
    <row r="201" spans="1:12" ht="62.25" hidden="1" customHeight="1">
      <c r="A201" s="875"/>
      <c r="B201" s="9"/>
      <c r="C201" s="179"/>
      <c r="D201" s="10" t="s">
        <v>21</v>
      </c>
      <c r="E201" s="274"/>
      <c r="F201" s="252"/>
      <c r="G201" s="290"/>
    </row>
    <row r="202" spans="1:12" ht="49.5" hidden="1" customHeight="1">
      <c r="A202" s="350" t="s">
        <v>34</v>
      </c>
      <c r="B202" s="8" t="s">
        <v>14</v>
      </c>
      <c r="C202" s="178">
        <v>2240</v>
      </c>
      <c r="D202" s="16">
        <v>0</v>
      </c>
      <c r="E202" s="273" t="s">
        <v>11</v>
      </c>
      <c r="F202" s="260" t="s">
        <v>19</v>
      </c>
      <c r="G202" s="292" t="s">
        <v>9</v>
      </c>
    </row>
    <row r="203" spans="1:12" ht="53.25" hidden="1" customHeight="1">
      <c r="A203" s="350" t="s">
        <v>35</v>
      </c>
      <c r="B203" s="9"/>
      <c r="C203" s="180"/>
      <c r="D203" s="10" t="s">
        <v>20</v>
      </c>
      <c r="E203" s="273"/>
      <c r="F203" s="260"/>
      <c r="G203" s="351"/>
    </row>
    <row r="204" spans="1:12" ht="42" hidden="1" customHeight="1">
      <c r="A204" s="352" t="s">
        <v>22</v>
      </c>
      <c r="B204" s="8" t="s">
        <v>17</v>
      </c>
      <c r="C204" s="713">
        <v>2240</v>
      </c>
      <c r="D204" s="16">
        <v>0</v>
      </c>
      <c r="E204" s="660" t="s">
        <v>11</v>
      </c>
      <c r="F204" s="648" t="s">
        <v>19</v>
      </c>
      <c r="G204" s="640" t="s">
        <v>9</v>
      </c>
    </row>
    <row r="205" spans="1:12" ht="49.5" hidden="1" customHeight="1">
      <c r="A205" s="353"/>
      <c r="B205" s="9"/>
      <c r="C205" s="714"/>
      <c r="D205" s="2" t="s">
        <v>16</v>
      </c>
      <c r="E205" s="659"/>
      <c r="F205" s="649"/>
      <c r="G205" s="641"/>
    </row>
    <row r="206" spans="1:12" ht="49.5" hidden="1" customHeight="1">
      <c r="A206" s="704" t="s">
        <v>342</v>
      </c>
      <c r="B206" s="702" t="s">
        <v>267</v>
      </c>
      <c r="C206" s="593">
        <v>2240</v>
      </c>
      <c r="D206" s="231">
        <v>0</v>
      </c>
      <c r="E206" s="650" t="s">
        <v>108</v>
      </c>
      <c r="F206" s="650" t="s">
        <v>75</v>
      </c>
      <c r="G206" s="719" t="s">
        <v>40</v>
      </c>
    </row>
    <row r="207" spans="1:12" ht="49.5" hidden="1" customHeight="1">
      <c r="A207" s="705"/>
      <c r="B207" s="703"/>
      <c r="C207" s="594"/>
      <c r="D207" s="233" t="s">
        <v>365</v>
      </c>
      <c r="E207" s="631"/>
      <c r="F207" s="631"/>
      <c r="G207" s="720"/>
    </row>
    <row r="208" spans="1:12" ht="36" hidden="1" customHeight="1">
      <c r="A208" s="611" t="s">
        <v>356</v>
      </c>
      <c r="B208" s="73" t="s">
        <v>355</v>
      </c>
      <c r="C208" s="593">
        <v>2240</v>
      </c>
      <c r="D208" s="72">
        <v>0</v>
      </c>
      <c r="E208" s="650" t="s">
        <v>108</v>
      </c>
      <c r="F208" s="650" t="s">
        <v>229</v>
      </c>
      <c r="G208" s="719" t="s">
        <v>44</v>
      </c>
    </row>
    <row r="209" spans="1:12" ht="44.25" hidden="1" customHeight="1">
      <c r="A209" s="700"/>
      <c r="B209" s="235"/>
      <c r="C209" s="594"/>
      <c r="D209" s="90" t="s">
        <v>357</v>
      </c>
      <c r="E209" s="631"/>
      <c r="F209" s="631"/>
      <c r="G209" s="720"/>
      <c r="H209" s="82"/>
      <c r="L209" s="7"/>
    </row>
    <row r="210" spans="1:12" ht="42" hidden="1" customHeight="1">
      <c r="A210" s="354" t="s">
        <v>146</v>
      </c>
      <c r="B210" s="8" t="s">
        <v>145</v>
      </c>
      <c r="C210" s="262">
        <v>2240</v>
      </c>
      <c r="D210" s="105">
        <v>0</v>
      </c>
      <c r="E210" s="648" t="s">
        <v>124</v>
      </c>
      <c r="F210" s="655" t="s">
        <v>69</v>
      </c>
      <c r="G210" s="629" t="s">
        <v>44</v>
      </c>
    </row>
    <row r="211" spans="1:12" ht="28.5" hidden="1" customHeight="1">
      <c r="A211" s="355"/>
      <c r="B211" s="9"/>
      <c r="C211" s="263"/>
      <c r="D211" s="36" t="s">
        <v>138</v>
      </c>
      <c r="E211" s="649"/>
      <c r="F211" s="656"/>
      <c r="G211" s="630"/>
      <c r="H211" s="82"/>
    </row>
    <row r="212" spans="1:12" ht="28.5" hidden="1" customHeight="1">
      <c r="A212" s="356" t="s">
        <v>148</v>
      </c>
      <c r="B212" s="615" t="s">
        <v>147</v>
      </c>
      <c r="C212" s="278">
        <v>2240</v>
      </c>
      <c r="D212" s="106">
        <v>0</v>
      </c>
      <c r="E212" s="648" t="s">
        <v>124</v>
      </c>
      <c r="F212" s="260" t="s">
        <v>149</v>
      </c>
      <c r="G212" s="629" t="s">
        <v>40</v>
      </c>
      <c r="H212" s="82"/>
    </row>
    <row r="213" spans="1:12" ht="28.5" hidden="1" customHeight="1">
      <c r="A213" s="356"/>
      <c r="B213" s="616"/>
      <c r="C213" s="278"/>
      <c r="D213" s="36" t="s">
        <v>150</v>
      </c>
      <c r="E213" s="649"/>
      <c r="F213" s="260"/>
      <c r="G213" s="630"/>
      <c r="H213" s="82"/>
    </row>
    <row r="214" spans="1:12" ht="96.75" customHeight="1">
      <c r="A214" s="613" t="s">
        <v>376</v>
      </c>
      <c r="B214" s="8" t="s">
        <v>284</v>
      </c>
      <c r="C214" s="262">
        <v>2240</v>
      </c>
      <c r="D214" s="72">
        <f>8400000-580000</f>
        <v>7820000</v>
      </c>
      <c r="E214" s="631" t="s">
        <v>683</v>
      </c>
      <c r="F214" s="275" t="s">
        <v>25</v>
      </c>
      <c r="G214" s="715" t="s">
        <v>704</v>
      </c>
    </row>
    <row r="215" spans="1:12" ht="36">
      <c r="A215" s="614"/>
      <c r="B215" s="357"/>
      <c r="C215" s="263"/>
      <c r="D215" s="36" t="s">
        <v>598</v>
      </c>
      <c r="E215" s="637"/>
      <c r="F215" s="276"/>
      <c r="G215" s="716"/>
      <c r="I215" s="7"/>
    </row>
    <row r="216" spans="1:12" ht="63.75" hidden="1">
      <c r="A216" s="613" t="s">
        <v>376</v>
      </c>
      <c r="B216" s="8" t="s">
        <v>284</v>
      </c>
      <c r="C216" s="572">
        <v>2240</v>
      </c>
      <c r="D216" s="72">
        <f>8400000-580000</f>
        <v>7820000</v>
      </c>
      <c r="E216" s="631" t="s">
        <v>683</v>
      </c>
      <c r="F216" s="574" t="s">
        <v>25</v>
      </c>
      <c r="G216" s="715" t="s">
        <v>704</v>
      </c>
      <c r="I216" s="7"/>
    </row>
    <row r="217" spans="1:12" ht="49.5" hidden="1" customHeight="1">
      <c r="A217" s="614"/>
      <c r="B217" s="357"/>
      <c r="C217" s="573"/>
      <c r="D217" s="36" t="s">
        <v>598</v>
      </c>
      <c r="E217" s="637"/>
      <c r="F217" s="571"/>
      <c r="G217" s="716"/>
      <c r="I217" s="7"/>
    </row>
    <row r="218" spans="1:12" ht="99" customHeight="1">
      <c r="A218" s="613" t="s">
        <v>354</v>
      </c>
      <c r="B218" s="8" t="s">
        <v>285</v>
      </c>
      <c r="C218" s="262">
        <v>2240</v>
      </c>
      <c r="D218" s="105">
        <v>580000</v>
      </c>
      <c r="E218" s="650" t="s">
        <v>108</v>
      </c>
      <c r="F218" s="275" t="s">
        <v>19</v>
      </c>
      <c r="G218" s="715" t="s">
        <v>251</v>
      </c>
    </row>
    <row r="219" spans="1:12" ht="30" customHeight="1">
      <c r="A219" s="856"/>
      <c r="B219" s="357"/>
      <c r="C219" s="263"/>
      <c r="D219" s="90" t="s">
        <v>599</v>
      </c>
      <c r="E219" s="631"/>
      <c r="F219" s="276"/>
      <c r="G219" s="716"/>
    </row>
    <row r="220" spans="1:12" ht="39" customHeight="1">
      <c r="A220" s="613" t="s">
        <v>573</v>
      </c>
      <c r="B220" s="615" t="s">
        <v>572</v>
      </c>
      <c r="C220" s="412">
        <v>2240</v>
      </c>
      <c r="D220" s="105">
        <v>2400</v>
      </c>
      <c r="E220" s="631" t="s">
        <v>108</v>
      </c>
      <c r="F220" s="416" t="s">
        <v>25</v>
      </c>
      <c r="G220" s="415" t="s">
        <v>40</v>
      </c>
    </row>
    <row r="221" spans="1:12" ht="27" customHeight="1">
      <c r="A221" s="614"/>
      <c r="B221" s="616"/>
      <c r="C221" s="413"/>
      <c r="D221" s="90" t="s">
        <v>272</v>
      </c>
      <c r="E221" s="637"/>
      <c r="F221" s="414"/>
      <c r="G221" s="417"/>
    </row>
    <row r="222" spans="1:12" ht="57.75" hidden="1" customHeight="1">
      <c r="A222" s="613" t="s">
        <v>408</v>
      </c>
      <c r="B222" s="615" t="s">
        <v>407</v>
      </c>
      <c r="C222" s="278">
        <v>2240</v>
      </c>
      <c r="D222" s="105">
        <v>0</v>
      </c>
      <c r="E222" s="631" t="s">
        <v>346</v>
      </c>
      <c r="F222" s="288" t="s">
        <v>183</v>
      </c>
      <c r="G222" s="292" t="s">
        <v>40</v>
      </c>
    </row>
    <row r="223" spans="1:12" ht="67.5" hidden="1" customHeight="1">
      <c r="A223" s="614"/>
      <c r="B223" s="616"/>
      <c r="C223" s="263"/>
      <c r="D223" s="144" t="s">
        <v>466</v>
      </c>
      <c r="E223" s="637"/>
      <c r="F223" s="276"/>
      <c r="G223" s="358"/>
    </row>
    <row r="224" spans="1:12" ht="42" hidden="1" customHeight="1">
      <c r="A224" s="613" t="s">
        <v>412</v>
      </c>
      <c r="B224" s="615" t="s">
        <v>406</v>
      </c>
      <c r="C224" s="278">
        <v>2240</v>
      </c>
      <c r="D224" s="105">
        <v>0</v>
      </c>
      <c r="E224" s="631" t="s">
        <v>346</v>
      </c>
      <c r="F224" s="288" t="s">
        <v>165</v>
      </c>
      <c r="G224" s="445" t="s">
        <v>40</v>
      </c>
      <c r="I224">
        <v>-7000</v>
      </c>
      <c r="J224" s="7">
        <f>D206+D208+D214+D218+D222+D224+D226+D370</f>
        <v>8406000</v>
      </c>
      <c r="K224" t="s">
        <v>358</v>
      </c>
    </row>
    <row r="225" spans="1:10" ht="117.75" hidden="1" customHeight="1">
      <c r="A225" s="614"/>
      <c r="B225" s="616"/>
      <c r="C225" s="401"/>
      <c r="D225" s="144" t="s">
        <v>425</v>
      </c>
      <c r="E225" s="637"/>
      <c r="F225" s="402"/>
      <c r="G225" s="446"/>
      <c r="I225" t="s">
        <v>383</v>
      </c>
    </row>
    <row r="226" spans="1:10" ht="42" customHeight="1">
      <c r="A226" s="613" t="s">
        <v>386</v>
      </c>
      <c r="B226" s="615" t="s">
        <v>384</v>
      </c>
      <c r="C226" s="403">
        <v>2240</v>
      </c>
      <c r="D226" s="105">
        <v>6000</v>
      </c>
      <c r="E226" s="650" t="s">
        <v>108</v>
      </c>
      <c r="F226" s="405" t="s">
        <v>19</v>
      </c>
      <c r="G226" s="404" t="s">
        <v>40</v>
      </c>
    </row>
    <row r="227" spans="1:10" ht="31.5" customHeight="1">
      <c r="A227" s="614"/>
      <c r="B227" s="616"/>
      <c r="C227" s="403"/>
      <c r="D227" s="90" t="s">
        <v>569</v>
      </c>
      <c r="E227" s="631"/>
      <c r="F227" s="405"/>
      <c r="G227" s="359"/>
    </row>
    <row r="228" spans="1:10" ht="71.25" customHeight="1">
      <c r="A228" s="611" t="s">
        <v>405</v>
      </c>
      <c r="B228" s="73" t="s">
        <v>359</v>
      </c>
      <c r="C228" s="593">
        <v>2240</v>
      </c>
      <c r="D228" s="193">
        <v>802800</v>
      </c>
      <c r="E228" s="650" t="s">
        <v>108</v>
      </c>
      <c r="F228" s="650" t="s">
        <v>76</v>
      </c>
      <c r="G228" s="432" t="s">
        <v>40</v>
      </c>
    </row>
    <row r="229" spans="1:10" ht="60.75" customHeight="1">
      <c r="A229" s="700"/>
      <c r="B229" s="235"/>
      <c r="C229" s="594"/>
      <c r="D229" s="136" t="s">
        <v>570</v>
      </c>
      <c r="E229" s="631"/>
      <c r="F229" s="631"/>
      <c r="G229" s="431" t="s">
        <v>571</v>
      </c>
    </row>
    <row r="230" spans="1:10" s="142" customFormat="1" ht="39" customHeight="1">
      <c r="A230" s="845" t="s">
        <v>404</v>
      </c>
      <c r="B230" s="140" t="s">
        <v>359</v>
      </c>
      <c r="C230" s="435" t="s">
        <v>360</v>
      </c>
      <c r="D230" s="145">
        <v>620000</v>
      </c>
      <c r="E230" s="650" t="s">
        <v>108</v>
      </c>
      <c r="F230" s="434" t="s">
        <v>183</v>
      </c>
      <c r="G230" s="717" t="s">
        <v>565</v>
      </c>
    </row>
    <row r="231" spans="1:10" s="142" customFormat="1" ht="128.25" customHeight="1">
      <c r="A231" s="846"/>
      <c r="B231" s="238"/>
      <c r="C231" s="436"/>
      <c r="D231" s="90" t="s">
        <v>566</v>
      </c>
      <c r="E231" s="631"/>
      <c r="F231" s="434"/>
      <c r="G231" s="718"/>
      <c r="J231" s="250"/>
    </row>
    <row r="232" spans="1:10" ht="51" hidden="1" customHeight="1">
      <c r="A232" s="360" t="s">
        <v>46</v>
      </c>
      <c r="B232" s="8" t="s">
        <v>47</v>
      </c>
      <c r="C232" s="713">
        <v>2240</v>
      </c>
      <c r="D232" s="33">
        <v>0</v>
      </c>
      <c r="E232" s="660" t="s">
        <v>48</v>
      </c>
      <c r="F232" s="648" t="s">
        <v>24</v>
      </c>
      <c r="G232" s="361" t="s">
        <v>40</v>
      </c>
    </row>
    <row r="233" spans="1:10" ht="27" hidden="1" customHeight="1">
      <c r="A233" s="355"/>
      <c r="B233" s="9"/>
      <c r="C233" s="714"/>
      <c r="D233" s="10" t="s">
        <v>49</v>
      </c>
      <c r="E233" s="659"/>
      <c r="F233" s="649"/>
      <c r="G233" s="362"/>
    </row>
    <row r="234" spans="1:10" ht="50.25" hidden="1" customHeight="1">
      <c r="A234" s="356" t="s">
        <v>26</v>
      </c>
      <c r="B234" s="8" t="s">
        <v>45</v>
      </c>
      <c r="C234" s="278">
        <v>2240</v>
      </c>
      <c r="D234" s="33">
        <v>0</v>
      </c>
      <c r="E234" s="291" t="s">
        <v>11</v>
      </c>
      <c r="F234" s="281" t="s">
        <v>24</v>
      </c>
      <c r="G234" s="640" t="s">
        <v>40</v>
      </c>
    </row>
    <row r="235" spans="1:10" ht="30.75" hidden="1" customHeight="1">
      <c r="A235" s="355"/>
      <c r="B235" s="9"/>
      <c r="C235" s="263"/>
      <c r="D235" s="2" t="s">
        <v>27</v>
      </c>
      <c r="E235" s="276"/>
      <c r="F235" s="282"/>
      <c r="G235" s="641"/>
    </row>
    <row r="236" spans="1:10" ht="45" hidden="1" customHeight="1">
      <c r="A236" s="360" t="s">
        <v>46</v>
      </c>
      <c r="B236" s="8" t="s">
        <v>47</v>
      </c>
      <c r="C236" s="713">
        <v>2240</v>
      </c>
      <c r="D236" s="33">
        <v>0</v>
      </c>
      <c r="E236" s="660" t="s">
        <v>48</v>
      </c>
      <c r="F236" s="648" t="s">
        <v>75</v>
      </c>
      <c r="G236" s="361" t="s">
        <v>40</v>
      </c>
    </row>
    <row r="237" spans="1:10" ht="27" hidden="1" customHeight="1">
      <c r="A237" s="355"/>
      <c r="B237" s="9"/>
      <c r="C237" s="714"/>
      <c r="D237" s="10" t="s">
        <v>100</v>
      </c>
      <c r="E237" s="659"/>
      <c r="F237" s="649"/>
      <c r="G237" s="362"/>
    </row>
    <row r="238" spans="1:10" s="203" customFormat="1" ht="48.75" hidden="1" customHeight="1">
      <c r="A238" s="672" t="s">
        <v>286</v>
      </c>
      <c r="B238" s="11" t="s">
        <v>287</v>
      </c>
      <c r="C238" s="190">
        <v>2240</v>
      </c>
      <c r="D238" s="225">
        <v>0</v>
      </c>
      <c r="E238" s="706" t="s">
        <v>71</v>
      </c>
      <c r="F238" s="260" t="s">
        <v>19</v>
      </c>
      <c r="G238" s="296" t="s">
        <v>40</v>
      </c>
      <c r="H238" s="202"/>
    </row>
    <row r="239" spans="1:10" s="203" customFormat="1" ht="51.75" hidden="1" customHeight="1">
      <c r="A239" s="673"/>
      <c r="B239" s="21"/>
      <c r="C239" s="190"/>
      <c r="D239" s="226" t="s">
        <v>337</v>
      </c>
      <c r="E239" s="707"/>
      <c r="F239" s="260"/>
      <c r="G239" s="363"/>
    </row>
    <row r="240" spans="1:10" ht="51.75" hidden="1" customHeight="1">
      <c r="A240" s="857" t="s">
        <v>286</v>
      </c>
      <c r="B240" s="8" t="s">
        <v>47</v>
      </c>
      <c r="C240" s="107">
        <v>2240</v>
      </c>
      <c r="D240" s="224">
        <v>0</v>
      </c>
      <c r="E240" s="660" t="s">
        <v>71</v>
      </c>
      <c r="F240" s="288" t="s">
        <v>19</v>
      </c>
      <c r="G240" s="361" t="s">
        <v>40</v>
      </c>
    </row>
    <row r="241" spans="1:13" ht="35.25" hidden="1" customHeight="1">
      <c r="A241" s="858"/>
      <c r="B241" s="15"/>
      <c r="C241" s="107"/>
      <c r="D241" s="10" t="s">
        <v>338</v>
      </c>
      <c r="E241" s="659"/>
      <c r="F241" s="288"/>
      <c r="G241" s="364" t="s">
        <v>248</v>
      </c>
    </row>
    <row r="242" spans="1:13" ht="53.25" customHeight="1">
      <c r="A242" s="681" t="s">
        <v>567</v>
      </c>
      <c r="B242" s="603" t="s">
        <v>270</v>
      </c>
      <c r="C242" s="627">
        <v>2240</v>
      </c>
      <c r="D242" s="132">
        <f>21200+29200</f>
        <v>50400</v>
      </c>
      <c r="E242" s="650" t="s">
        <v>266</v>
      </c>
      <c r="F242" s="655" t="s">
        <v>24</v>
      </c>
      <c r="G242" s="670" t="s">
        <v>721</v>
      </c>
      <c r="J242" s="7"/>
    </row>
    <row r="243" spans="1:13" ht="31.5" customHeight="1">
      <c r="A243" s="701"/>
      <c r="B243" s="604"/>
      <c r="C243" s="628"/>
      <c r="D243" s="67" t="s">
        <v>568</v>
      </c>
      <c r="E243" s="631"/>
      <c r="F243" s="656"/>
      <c r="G243" s="671"/>
    </row>
    <row r="244" spans="1:13" ht="48" hidden="1" customHeight="1">
      <c r="A244" s="672" t="s">
        <v>288</v>
      </c>
      <c r="B244" s="603" t="s">
        <v>270</v>
      </c>
      <c r="C244" s="627">
        <v>2240</v>
      </c>
      <c r="D244" s="72">
        <v>0</v>
      </c>
      <c r="E244" s="650" t="s">
        <v>108</v>
      </c>
      <c r="F244" s="655" t="s">
        <v>375</v>
      </c>
      <c r="G244" s="670" t="s">
        <v>50</v>
      </c>
    </row>
    <row r="245" spans="1:13" ht="16.5" hidden="1" customHeight="1">
      <c r="A245" s="673"/>
      <c r="B245" s="604"/>
      <c r="C245" s="628"/>
      <c r="D245" s="67" t="s">
        <v>252</v>
      </c>
      <c r="E245" s="631"/>
      <c r="F245" s="656"/>
      <c r="G245" s="671"/>
    </row>
    <row r="246" spans="1:13" ht="56.25" customHeight="1">
      <c r="A246" s="672" t="s">
        <v>414</v>
      </c>
      <c r="B246" s="603" t="s">
        <v>415</v>
      </c>
      <c r="C246" s="627">
        <v>2240</v>
      </c>
      <c r="D246" s="130">
        <v>576</v>
      </c>
      <c r="E246" s="655" t="s">
        <v>266</v>
      </c>
      <c r="F246" s="655" t="s">
        <v>24</v>
      </c>
      <c r="G246" s="638" t="s">
        <v>720</v>
      </c>
    </row>
    <row r="247" spans="1:13" ht="44.25" customHeight="1">
      <c r="A247" s="673"/>
      <c r="B247" s="604"/>
      <c r="C247" s="628"/>
      <c r="D247" s="204" t="s">
        <v>413</v>
      </c>
      <c r="E247" s="656"/>
      <c r="F247" s="656"/>
      <c r="G247" s="639"/>
    </row>
    <row r="248" spans="1:13" ht="64.5" customHeight="1">
      <c r="A248" s="847" t="s">
        <v>497</v>
      </c>
      <c r="B248" s="859" t="s">
        <v>289</v>
      </c>
      <c r="C248" s="506">
        <v>2240</v>
      </c>
      <c r="D248" s="543">
        <f>14330000+19293.34</f>
        <v>14349293.34</v>
      </c>
      <c r="E248" s="676" t="s">
        <v>683</v>
      </c>
      <c r="F248" s="675" t="s">
        <v>489</v>
      </c>
      <c r="G248" s="625" t="s">
        <v>498</v>
      </c>
    </row>
    <row r="249" spans="1:13" ht="88.5" customHeight="1">
      <c r="A249" s="848"/>
      <c r="B249" s="860"/>
      <c r="C249" s="544"/>
      <c r="D249" s="545" t="s">
        <v>706</v>
      </c>
      <c r="E249" s="710"/>
      <c r="F249" s="676"/>
      <c r="G249" s="626"/>
      <c r="H249" s="162"/>
    </row>
    <row r="250" spans="1:13" ht="88.5" customHeight="1">
      <c r="A250" s="546" t="s">
        <v>499</v>
      </c>
      <c r="B250" s="859" t="s">
        <v>289</v>
      </c>
      <c r="C250" s="506">
        <v>2240</v>
      </c>
      <c r="D250" s="543">
        <v>7867468.3300000001</v>
      </c>
      <c r="E250" s="676" t="s">
        <v>683</v>
      </c>
      <c r="F250" s="675" t="s">
        <v>631</v>
      </c>
      <c r="G250" s="625" t="s">
        <v>498</v>
      </c>
      <c r="H250" s="162"/>
      <c r="J250" s="7"/>
      <c r="L250" s="7"/>
      <c r="M250" s="533"/>
    </row>
    <row r="251" spans="1:13" ht="50.25" customHeight="1">
      <c r="A251" s="547"/>
      <c r="B251" s="860"/>
      <c r="C251" s="544"/>
      <c r="D251" s="545" t="s">
        <v>500</v>
      </c>
      <c r="E251" s="710"/>
      <c r="F251" s="676"/>
      <c r="G251" s="626"/>
      <c r="H251" s="162"/>
    </row>
    <row r="252" spans="1:13" ht="63" hidden="1" customHeight="1">
      <c r="A252" s="611" t="s">
        <v>465</v>
      </c>
      <c r="B252" s="500" t="s">
        <v>462</v>
      </c>
      <c r="C252" s="502" t="s">
        <v>360</v>
      </c>
      <c r="D252" s="71">
        <v>0</v>
      </c>
      <c r="E252" s="650" t="s">
        <v>266</v>
      </c>
      <c r="F252" s="650" t="s">
        <v>340</v>
      </c>
      <c r="G252" s="498" t="s">
        <v>40</v>
      </c>
      <c r="H252" s="162"/>
    </row>
    <row r="253" spans="1:13" ht="63" hidden="1" customHeight="1">
      <c r="A253" s="700"/>
      <c r="B253" s="501"/>
      <c r="C253" s="436"/>
      <c r="D253" s="136" t="s">
        <v>464</v>
      </c>
      <c r="E253" s="631"/>
      <c r="F253" s="631"/>
      <c r="G253" s="499" t="s">
        <v>463</v>
      </c>
      <c r="H253" s="162"/>
    </row>
    <row r="254" spans="1:13" ht="101.25" hidden="1" customHeight="1">
      <c r="A254" s="863" t="s">
        <v>411</v>
      </c>
      <c r="B254" s="474" t="s">
        <v>359</v>
      </c>
      <c r="C254" s="475"/>
      <c r="D254" s="481">
        <v>0</v>
      </c>
      <c r="E254" s="631" t="s">
        <v>346</v>
      </c>
      <c r="F254" s="897" t="s">
        <v>68</v>
      </c>
      <c r="G254" s="892" t="s">
        <v>483</v>
      </c>
      <c r="H254" s="162"/>
      <c r="I254" s="7"/>
    </row>
    <row r="255" spans="1:13" ht="55.5" hidden="1" customHeight="1">
      <c r="A255" s="700"/>
      <c r="B255" s="474"/>
      <c r="C255" s="475"/>
      <c r="D255" s="90" t="s">
        <v>447</v>
      </c>
      <c r="E255" s="637"/>
      <c r="F255" s="873"/>
      <c r="G255" s="893"/>
      <c r="H255" s="162"/>
    </row>
    <row r="256" spans="1:13" ht="61.5" customHeight="1">
      <c r="A256" s="857" t="s">
        <v>366</v>
      </c>
      <c r="B256" s="861" t="s">
        <v>289</v>
      </c>
      <c r="C256" s="408" t="s">
        <v>360</v>
      </c>
      <c r="D256" s="137">
        <f>1920131.67-4-19293.34</f>
        <v>1900834.3299999998</v>
      </c>
      <c r="E256" s="650" t="s">
        <v>108</v>
      </c>
      <c r="F256" s="406" t="s">
        <v>19</v>
      </c>
      <c r="G256" s="715" t="s">
        <v>251</v>
      </c>
      <c r="H256" s="162"/>
      <c r="J256" s="7"/>
    </row>
    <row r="257" spans="1:10" ht="69" customHeight="1">
      <c r="A257" s="858"/>
      <c r="B257" s="862"/>
      <c r="C257" s="143"/>
      <c r="D257" s="41" t="s">
        <v>707</v>
      </c>
      <c r="E257" s="631"/>
      <c r="F257" s="407"/>
      <c r="G257" s="716"/>
      <c r="H257" s="162"/>
    </row>
    <row r="258" spans="1:10" ht="51" hidden="1" customHeight="1">
      <c r="A258" s="704" t="s">
        <v>401</v>
      </c>
      <c r="B258" s="702" t="s">
        <v>402</v>
      </c>
      <c r="C258" s="141">
        <v>2240</v>
      </c>
      <c r="D258" s="132">
        <v>0</v>
      </c>
      <c r="E258" s="631" t="s">
        <v>346</v>
      </c>
      <c r="F258" s="437" t="s">
        <v>340</v>
      </c>
      <c r="G258" s="896" t="s">
        <v>40</v>
      </c>
    </row>
    <row r="259" spans="1:10" ht="30" hidden="1" customHeight="1">
      <c r="A259" s="705"/>
      <c r="B259" s="703"/>
      <c r="C259" s="433"/>
      <c r="D259" s="99" t="s">
        <v>361</v>
      </c>
      <c r="E259" s="637"/>
      <c r="F259" s="438"/>
      <c r="G259" s="893"/>
    </row>
    <row r="260" spans="1:10" ht="47.25" hidden="1" customHeight="1">
      <c r="A260" s="613" t="s">
        <v>394</v>
      </c>
      <c r="B260" s="15" t="s">
        <v>291</v>
      </c>
      <c r="C260" s="107">
        <v>2240</v>
      </c>
      <c r="D260" s="513">
        <v>0</v>
      </c>
      <c r="E260" s="650" t="s">
        <v>346</v>
      </c>
      <c r="F260" s="667" t="s">
        <v>489</v>
      </c>
      <c r="G260" s="629" t="s">
        <v>491</v>
      </c>
    </row>
    <row r="261" spans="1:10" ht="54.75" hidden="1" customHeight="1">
      <c r="A261" s="614"/>
      <c r="B261" s="9"/>
      <c r="C261" s="512"/>
      <c r="D261" s="41" t="s">
        <v>436</v>
      </c>
      <c r="E261" s="631"/>
      <c r="F261" s="654"/>
      <c r="G261" s="630"/>
    </row>
    <row r="262" spans="1:10" ht="43.5" hidden="1" customHeight="1">
      <c r="A262" s="613" t="s">
        <v>393</v>
      </c>
      <c r="B262" s="15" t="s">
        <v>291</v>
      </c>
      <c r="C262" s="107">
        <v>2240</v>
      </c>
      <c r="D262" s="514">
        <v>0</v>
      </c>
      <c r="E262" s="650" t="s">
        <v>108</v>
      </c>
      <c r="F262" s="653" t="s">
        <v>24</v>
      </c>
      <c r="G262" s="715" t="s">
        <v>251</v>
      </c>
    </row>
    <row r="263" spans="1:10" ht="48.75" hidden="1" customHeight="1">
      <c r="A263" s="614"/>
      <c r="B263" s="15"/>
      <c r="C263" s="107"/>
      <c r="D263" s="41" t="s">
        <v>387</v>
      </c>
      <c r="E263" s="631"/>
      <c r="F263" s="654"/>
      <c r="G263" s="716"/>
      <c r="I263" s="7"/>
    </row>
    <row r="264" spans="1:10" ht="33" customHeight="1">
      <c r="A264" s="830" t="s">
        <v>492</v>
      </c>
      <c r="B264" s="140" t="s">
        <v>493</v>
      </c>
      <c r="C264" s="439">
        <v>2240</v>
      </c>
      <c r="D264" s="548">
        <v>2404800</v>
      </c>
      <c r="E264" s="631" t="s">
        <v>683</v>
      </c>
      <c r="F264" s="752" t="s">
        <v>441</v>
      </c>
      <c r="G264" s="892" t="s">
        <v>494</v>
      </c>
    </row>
    <row r="265" spans="1:10" ht="45.75" customHeight="1">
      <c r="A265" s="831"/>
      <c r="B265" s="235"/>
      <c r="C265" s="534"/>
      <c r="D265" s="549" t="s">
        <v>495</v>
      </c>
      <c r="E265" s="637"/>
      <c r="F265" s="631"/>
      <c r="G265" s="893"/>
    </row>
    <row r="266" spans="1:10" ht="27" customHeight="1">
      <c r="A266" s="830" t="s">
        <v>496</v>
      </c>
      <c r="B266" s="140" t="s">
        <v>493</v>
      </c>
      <c r="C266" s="439">
        <v>2240</v>
      </c>
      <c r="D266" s="548">
        <v>620604</v>
      </c>
      <c r="E266" s="631" t="s">
        <v>683</v>
      </c>
      <c r="F266" s="752" t="s">
        <v>501</v>
      </c>
      <c r="G266" s="719" t="s">
        <v>494</v>
      </c>
    </row>
    <row r="267" spans="1:10" ht="42" customHeight="1">
      <c r="A267" s="831"/>
      <c r="B267" s="235"/>
      <c r="C267" s="534"/>
      <c r="D267" s="549" t="s">
        <v>630</v>
      </c>
      <c r="E267" s="637"/>
      <c r="F267" s="631"/>
      <c r="G267" s="720"/>
      <c r="I267" s="7"/>
      <c r="J267" s="7"/>
    </row>
    <row r="268" spans="1:10" ht="56.25" hidden="1" customHeight="1">
      <c r="A268" s="611" t="s">
        <v>445</v>
      </c>
      <c r="B268" s="140" t="s">
        <v>444</v>
      </c>
      <c r="C268" s="439">
        <v>2240</v>
      </c>
      <c r="D268" s="105">
        <v>0</v>
      </c>
      <c r="E268" s="631" t="s">
        <v>683</v>
      </c>
      <c r="F268" s="472" t="s">
        <v>229</v>
      </c>
      <c r="G268" s="719" t="s">
        <v>461</v>
      </c>
    </row>
    <row r="269" spans="1:10" ht="138.75" hidden="1" customHeight="1">
      <c r="A269" s="700"/>
      <c r="B269" s="235"/>
      <c r="C269" s="439"/>
      <c r="D269" s="109" t="s">
        <v>443</v>
      </c>
      <c r="E269" s="637"/>
      <c r="F269" s="465"/>
      <c r="G269" s="720"/>
    </row>
    <row r="270" spans="1:10" ht="42" customHeight="1">
      <c r="A270" s="611" t="s">
        <v>574</v>
      </c>
      <c r="B270" s="473" t="s">
        <v>693</v>
      </c>
      <c r="C270" s="439">
        <v>2240</v>
      </c>
      <c r="D270" s="105">
        <v>45000</v>
      </c>
      <c r="E270" s="631" t="s">
        <v>683</v>
      </c>
      <c r="F270" s="516" t="s">
        <v>69</v>
      </c>
      <c r="G270" s="719" t="s">
        <v>377</v>
      </c>
    </row>
    <row r="271" spans="1:10" ht="38.25" customHeight="1">
      <c r="A271" s="700"/>
      <c r="B271" s="235"/>
      <c r="C271" s="534"/>
      <c r="D271" s="109" t="s">
        <v>446</v>
      </c>
      <c r="E271" s="637"/>
      <c r="F271" s="465"/>
      <c r="G271" s="720"/>
    </row>
    <row r="272" spans="1:10" ht="55.5" hidden="1" customHeight="1">
      <c r="A272" s="857" t="s">
        <v>362</v>
      </c>
      <c r="B272" s="8" t="s">
        <v>363</v>
      </c>
      <c r="C272" s="617">
        <v>2240</v>
      </c>
      <c r="D272" s="105">
        <v>0</v>
      </c>
      <c r="E272" s="650" t="s">
        <v>108</v>
      </c>
      <c r="F272" s="655" t="s">
        <v>25</v>
      </c>
      <c r="G272" s="629" t="s">
        <v>395</v>
      </c>
    </row>
    <row r="273" spans="1:10" ht="45.75" hidden="1" customHeight="1">
      <c r="A273" s="858"/>
      <c r="B273" s="9"/>
      <c r="C273" s="618"/>
      <c r="D273" s="36" t="s">
        <v>367</v>
      </c>
      <c r="E273" s="631"/>
      <c r="F273" s="656"/>
      <c r="G273" s="630"/>
      <c r="H273" s="82"/>
    </row>
    <row r="274" spans="1:10" ht="52.5" hidden="1" customHeight="1">
      <c r="A274" s="611" t="s">
        <v>418</v>
      </c>
      <c r="B274" s="8" t="s">
        <v>14</v>
      </c>
      <c r="C274" s="262">
        <v>2240</v>
      </c>
      <c r="D274" s="66">
        <v>0</v>
      </c>
      <c r="E274" s="631" t="s">
        <v>346</v>
      </c>
      <c r="F274" s="653" t="s">
        <v>149</v>
      </c>
      <c r="G274" s="640" t="s">
        <v>490</v>
      </c>
    </row>
    <row r="275" spans="1:10" ht="78" hidden="1" customHeight="1">
      <c r="A275" s="700"/>
      <c r="B275" s="9"/>
      <c r="C275" s="263"/>
      <c r="D275" s="67" t="s">
        <v>419</v>
      </c>
      <c r="E275" s="637"/>
      <c r="F275" s="654"/>
      <c r="G275" s="641"/>
      <c r="H275" s="82"/>
    </row>
    <row r="276" spans="1:10" ht="28.5" hidden="1" customHeight="1">
      <c r="A276" s="908" t="s">
        <v>458</v>
      </c>
      <c r="B276" s="73" t="s">
        <v>87</v>
      </c>
      <c r="C276" s="910">
        <v>2240</v>
      </c>
      <c r="D276" s="119">
        <v>0</v>
      </c>
      <c r="E276" s="631" t="s">
        <v>346</v>
      </c>
      <c r="F276" s="872" t="s">
        <v>229</v>
      </c>
      <c r="G276" s="650" t="s">
        <v>61</v>
      </c>
      <c r="H276" s="82"/>
    </row>
    <row r="277" spans="1:10" ht="43.5" hidden="1" customHeight="1">
      <c r="A277" s="909"/>
      <c r="B277" s="480"/>
      <c r="C277" s="911"/>
      <c r="D277" s="136" t="s">
        <v>456</v>
      </c>
      <c r="E277" s="637"/>
      <c r="F277" s="873"/>
      <c r="G277" s="631"/>
      <c r="H277" s="82"/>
    </row>
    <row r="278" spans="1:10" ht="51" hidden="1" customHeight="1">
      <c r="A278" s="908" t="s">
        <v>459</v>
      </c>
      <c r="B278" s="73" t="s">
        <v>78</v>
      </c>
      <c r="C278" s="593">
        <v>2240</v>
      </c>
      <c r="D278" s="119">
        <v>0</v>
      </c>
      <c r="E278" s="631" t="s">
        <v>346</v>
      </c>
      <c r="F278" s="872" t="s">
        <v>229</v>
      </c>
      <c r="G278" s="650" t="s">
        <v>61</v>
      </c>
      <c r="H278" s="82"/>
    </row>
    <row r="279" spans="1:10" ht="68.25" hidden="1" customHeight="1">
      <c r="A279" s="909"/>
      <c r="B279" s="480"/>
      <c r="C279" s="594"/>
      <c r="D279" s="136" t="s">
        <v>456</v>
      </c>
      <c r="E279" s="637"/>
      <c r="F279" s="873"/>
      <c r="G279" s="631"/>
      <c r="H279" s="82"/>
    </row>
    <row r="280" spans="1:10" ht="31.5" customHeight="1">
      <c r="A280" s="907" t="s">
        <v>600</v>
      </c>
      <c r="B280" s="477" t="s">
        <v>457</v>
      </c>
      <c r="C280" s="141">
        <v>2240</v>
      </c>
      <c r="D280" s="119">
        <v>2109600</v>
      </c>
      <c r="E280" s="631" t="s">
        <v>686</v>
      </c>
      <c r="F280" s="872" t="s">
        <v>149</v>
      </c>
      <c r="G280" s="867" t="s">
        <v>601</v>
      </c>
      <c r="H280" s="82"/>
    </row>
    <row r="281" spans="1:10" ht="63" customHeight="1">
      <c r="A281" s="907"/>
      <c r="B281" s="478"/>
      <c r="C281" s="476"/>
      <c r="D281" s="136" t="s">
        <v>602</v>
      </c>
      <c r="E281" s="637"/>
      <c r="F281" s="873"/>
      <c r="G281" s="868"/>
      <c r="H281" s="82"/>
    </row>
    <row r="282" spans="1:10" ht="38.25" customHeight="1">
      <c r="A282" s="864" t="s">
        <v>603</v>
      </c>
      <c r="B282" s="98" t="s">
        <v>460</v>
      </c>
      <c r="C282" s="141"/>
      <c r="D282" s="119">
        <v>299760</v>
      </c>
      <c r="E282" s="631" t="s">
        <v>683</v>
      </c>
      <c r="F282" s="872" t="s">
        <v>229</v>
      </c>
      <c r="G282" s="867" t="s">
        <v>601</v>
      </c>
      <c r="H282" s="82"/>
    </row>
    <row r="283" spans="1:10" ht="39" customHeight="1">
      <c r="A283" s="865"/>
      <c r="B283" s="479"/>
      <c r="C283" s="141"/>
      <c r="D283" s="136" t="s">
        <v>629</v>
      </c>
      <c r="E283" s="637"/>
      <c r="F283" s="873"/>
      <c r="G283" s="868"/>
      <c r="H283" s="82"/>
      <c r="J283" s="7"/>
    </row>
    <row r="284" spans="1:10" ht="25.5" hidden="1" customHeight="1">
      <c r="A284" s="804" t="s">
        <v>420</v>
      </c>
      <c r="B284" s="8" t="s">
        <v>14</v>
      </c>
      <c r="C284" s="262">
        <v>2240</v>
      </c>
      <c r="D284" s="71">
        <v>0</v>
      </c>
      <c r="E284" s="631" t="s">
        <v>346</v>
      </c>
      <c r="F284" s="653" t="s">
        <v>149</v>
      </c>
      <c r="G284" s="640" t="s">
        <v>488</v>
      </c>
    </row>
    <row r="285" spans="1:10" ht="161.25" hidden="1" customHeight="1">
      <c r="A285" s="805"/>
      <c r="B285" s="9"/>
      <c r="C285" s="263"/>
      <c r="D285" s="136" t="s">
        <v>417</v>
      </c>
      <c r="E285" s="637"/>
      <c r="F285" s="654"/>
      <c r="G285" s="641"/>
      <c r="H285" s="82"/>
    </row>
    <row r="286" spans="1:10" ht="30" hidden="1" customHeight="1">
      <c r="A286" s="365" t="s">
        <v>111</v>
      </c>
      <c r="B286" s="8" t="s">
        <v>112</v>
      </c>
      <c r="C286" s="262">
        <v>2240</v>
      </c>
      <c r="D286" s="114">
        <v>0</v>
      </c>
      <c r="E286" s="251"/>
      <c r="F286" s="280"/>
      <c r="G286" s="640" t="s">
        <v>43</v>
      </c>
    </row>
    <row r="287" spans="1:10" ht="69.75" hidden="1" customHeight="1">
      <c r="A287" s="366"/>
      <c r="B287" s="9"/>
      <c r="C287" s="263"/>
      <c r="D287" s="136" t="s">
        <v>217</v>
      </c>
      <c r="E287" s="252" t="s">
        <v>72</v>
      </c>
      <c r="F287" s="282" t="s">
        <v>76</v>
      </c>
      <c r="G287" s="641"/>
      <c r="H287" s="82"/>
    </row>
    <row r="288" spans="1:10" ht="50.25" hidden="1" customHeight="1">
      <c r="A288" s="264" t="s">
        <v>227</v>
      </c>
      <c r="B288" s="11" t="s">
        <v>226</v>
      </c>
      <c r="C288" s="262">
        <v>2240</v>
      </c>
      <c r="D288" s="71">
        <v>0</v>
      </c>
      <c r="E288" s="655" t="s">
        <v>219</v>
      </c>
      <c r="F288" s="280"/>
      <c r="G288" s="640" t="s">
        <v>43</v>
      </c>
      <c r="H288" s="82"/>
    </row>
    <row r="289" spans="1:8" ht="43.5" hidden="1" customHeight="1">
      <c r="A289" s="366"/>
      <c r="B289" s="9"/>
      <c r="C289" s="263"/>
      <c r="D289" s="136" t="s">
        <v>218</v>
      </c>
      <c r="E289" s="656"/>
      <c r="F289" s="282" t="s">
        <v>183</v>
      </c>
      <c r="G289" s="641"/>
      <c r="H289" s="82"/>
    </row>
    <row r="290" spans="1:8" ht="43.5" hidden="1" customHeight="1">
      <c r="A290" s="367" t="s">
        <v>169</v>
      </c>
      <c r="B290" s="118" t="s">
        <v>170</v>
      </c>
      <c r="C290" s="107">
        <v>2240</v>
      </c>
      <c r="D290" s="122">
        <v>0</v>
      </c>
      <c r="E290" s="660" t="s">
        <v>124</v>
      </c>
      <c r="F290" s="260" t="s">
        <v>229</v>
      </c>
      <c r="G290" s="640" t="s">
        <v>43</v>
      </c>
      <c r="H290" s="82"/>
    </row>
    <row r="291" spans="1:8" ht="43.5" hidden="1" customHeight="1">
      <c r="A291" s="368"/>
      <c r="B291" s="9"/>
      <c r="C291" s="65"/>
      <c r="D291" s="109" t="s">
        <v>230</v>
      </c>
      <c r="E291" s="659"/>
      <c r="F291" s="252"/>
      <c r="G291" s="641"/>
      <c r="H291" s="82"/>
    </row>
    <row r="292" spans="1:8" ht="36" hidden="1" customHeight="1">
      <c r="A292" s="869" t="s">
        <v>115</v>
      </c>
      <c r="B292" s="8" t="s">
        <v>14</v>
      </c>
      <c r="C292" s="278">
        <v>2240</v>
      </c>
      <c r="D292" s="71">
        <v>0</v>
      </c>
      <c r="E292" s="655" t="s">
        <v>113</v>
      </c>
      <c r="F292" s="655" t="s">
        <v>76</v>
      </c>
      <c r="G292" s="640" t="s">
        <v>43</v>
      </c>
    </row>
    <row r="293" spans="1:8" ht="58.5" hidden="1" customHeight="1">
      <c r="A293" s="870"/>
      <c r="B293" s="15"/>
      <c r="C293" s="278"/>
      <c r="D293" s="136" t="s">
        <v>151</v>
      </c>
      <c r="E293" s="656"/>
      <c r="F293" s="656"/>
      <c r="G293" s="641"/>
      <c r="H293" s="82"/>
    </row>
    <row r="294" spans="1:8" ht="16.5" hidden="1" customHeight="1">
      <c r="A294" s="601" t="s">
        <v>105</v>
      </c>
      <c r="B294" s="603" t="s">
        <v>106</v>
      </c>
      <c r="C294" s="627">
        <v>2240</v>
      </c>
      <c r="D294" s="71">
        <f>199000-32727-48836-6837.6-10000-12992.1- 49128-17000-21479.3</f>
        <v>0</v>
      </c>
      <c r="E294" s="657" t="s">
        <v>124</v>
      </c>
      <c r="F294" s="657" t="s">
        <v>68</v>
      </c>
      <c r="G294" s="795" t="s">
        <v>40</v>
      </c>
    </row>
    <row r="295" spans="1:8" ht="42.75" hidden="1" customHeight="1" thickBot="1">
      <c r="A295" s="906"/>
      <c r="B295" s="866"/>
      <c r="C295" s="793"/>
      <c r="D295" s="530" t="s">
        <v>155</v>
      </c>
      <c r="E295" s="794"/>
      <c r="F295" s="794"/>
      <c r="G295" s="797"/>
      <c r="H295" s="82" t="s">
        <v>109</v>
      </c>
    </row>
    <row r="296" spans="1:8" ht="42.75" hidden="1" customHeight="1">
      <c r="A296" s="102" t="s">
        <v>140</v>
      </c>
      <c r="B296" s="603" t="s">
        <v>139</v>
      </c>
      <c r="C296" s="627">
        <v>2240</v>
      </c>
      <c r="D296" s="71">
        <v>0</v>
      </c>
      <c r="E296" s="657" t="s">
        <v>124</v>
      </c>
      <c r="F296" s="657" t="s">
        <v>69</v>
      </c>
      <c r="G296" s="795" t="s">
        <v>40</v>
      </c>
      <c r="H296" s="82"/>
    </row>
    <row r="297" spans="1:8" ht="42.75" hidden="1" customHeight="1" thickBot="1">
      <c r="A297" s="103"/>
      <c r="B297" s="866"/>
      <c r="C297" s="793"/>
      <c r="D297" s="530" t="s">
        <v>141</v>
      </c>
      <c r="E297" s="794"/>
      <c r="F297" s="794"/>
      <c r="G297" s="797"/>
      <c r="H297" s="82"/>
    </row>
    <row r="298" spans="1:8" ht="23.25" hidden="1" customHeight="1">
      <c r="A298" s="803" t="s">
        <v>292</v>
      </c>
      <c r="B298" s="642" t="s">
        <v>290</v>
      </c>
      <c r="C298" s="643">
        <v>2240</v>
      </c>
      <c r="D298" s="173">
        <v>0</v>
      </c>
      <c r="E298" s="644" t="s">
        <v>181</v>
      </c>
      <c r="F298" s="644" t="s">
        <v>24</v>
      </c>
      <c r="G298" s="798" t="s">
        <v>40</v>
      </c>
      <c r="H298" s="82"/>
    </row>
    <row r="299" spans="1:8" ht="42.75" hidden="1" customHeight="1">
      <c r="A299" s="602"/>
      <c r="B299" s="604"/>
      <c r="C299" s="628"/>
      <c r="D299" s="136" t="s">
        <v>271</v>
      </c>
      <c r="E299" s="645"/>
      <c r="F299" s="645"/>
      <c r="G299" s="796"/>
      <c r="H299" s="82"/>
    </row>
    <row r="300" spans="1:8" ht="42.75" hidden="1" customHeight="1">
      <c r="A300" s="607" t="s">
        <v>293</v>
      </c>
      <c r="B300" s="698" t="s">
        <v>294</v>
      </c>
      <c r="C300" s="627">
        <v>2240</v>
      </c>
      <c r="D300" s="121">
        <v>0</v>
      </c>
      <c r="E300" s="657" t="s">
        <v>181</v>
      </c>
      <c r="F300" s="657" t="s">
        <v>24</v>
      </c>
      <c r="G300" s="795" t="s">
        <v>40</v>
      </c>
      <c r="H300" s="104"/>
    </row>
    <row r="301" spans="1:8" ht="17.25" hidden="1" customHeight="1" thickBot="1">
      <c r="A301" s="608"/>
      <c r="B301" s="699"/>
      <c r="C301" s="628"/>
      <c r="D301" s="136" t="s">
        <v>249</v>
      </c>
      <c r="E301" s="645"/>
      <c r="F301" s="645"/>
      <c r="G301" s="796"/>
      <c r="H301" s="82"/>
    </row>
    <row r="302" spans="1:8" ht="27.75" hidden="1" customHeight="1">
      <c r="A302" s="266" t="s">
        <v>123</v>
      </c>
      <c r="B302" s="91" t="s">
        <v>122</v>
      </c>
      <c r="C302" s="298">
        <v>2240</v>
      </c>
      <c r="D302" s="536">
        <v>0</v>
      </c>
      <c r="E302" s="806" t="s">
        <v>108</v>
      </c>
      <c r="F302" s="299" t="s">
        <v>76</v>
      </c>
      <c r="G302" s="795" t="s">
        <v>40</v>
      </c>
      <c r="H302" s="82"/>
    </row>
    <row r="303" spans="1:8" ht="42.75" hidden="1" customHeight="1" thickBot="1">
      <c r="A303" s="267"/>
      <c r="B303" s="92"/>
      <c r="C303" s="270"/>
      <c r="D303" s="136" t="s">
        <v>116</v>
      </c>
      <c r="E303" s="794"/>
      <c r="F303" s="295"/>
      <c r="G303" s="797"/>
      <c r="H303" s="82"/>
    </row>
    <row r="304" spans="1:8" ht="42.75" hidden="1" customHeight="1">
      <c r="A304" s="268" t="s">
        <v>118</v>
      </c>
      <c r="B304" s="91" t="s">
        <v>117</v>
      </c>
      <c r="C304" s="269">
        <v>2240</v>
      </c>
      <c r="D304" s="536">
        <v>0</v>
      </c>
      <c r="E304" s="806" t="s">
        <v>108</v>
      </c>
      <c r="F304" s="294" t="s">
        <v>76</v>
      </c>
      <c r="G304" s="795" t="s">
        <v>40</v>
      </c>
      <c r="H304" s="82"/>
    </row>
    <row r="305" spans="1:8" ht="42.75" hidden="1" customHeight="1" thickBot="1">
      <c r="A305" s="369"/>
      <c r="B305" s="93"/>
      <c r="C305" s="94"/>
      <c r="D305" s="136" t="s">
        <v>121</v>
      </c>
      <c r="E305" s="794"/>
      <c r="F305" s="95"/>
      <c r="G305" s="797"/>
      <c r="H305" s="82"/>
    </row>
    <row r="306" spans="1:8" ht="42.75" hidden="1" customHeight="1">
      <c r="A306" s="266" t="s">
        <v>119</v>
      </c>
      <c r="B306" s="91" t="s">
        <v>120</v>
      </c>
      <c r="C306" s="298">
        <v>2240</v>
      </c>
      <c r="D306" s="536">
        <v>0</v>
      </c>
      <c r="E306" s="297" t="s">
        <v>108</v>
      </c>
      <c r="F306" s="299" t="s">
        <v>76</v>
      </c>
      <c r="G306" s="795" t="s">
        <v>40</v>
      </c>
      <c r="H306" s="82"/>
    </row>
    <row r="307" spans="1:8" ht="25.5" hidden="1" customHeight="1" thickBot="1">
      <c r="A307" s="266"/>
      <c r="B307" s="89"/>
      <c r="C307" s="298"/>
      <c r="D307" s="136" t="s">
        <v>125</v>
      </c>
      <c r="E307" s="299"/>
      <c r="F307" s="299"/>
      <c r="G307" s="797"/>
      <c r="H307" s="82"/>
    </row>
    <row r="308" spans="1:8" ht="25.5" hidden="1" customHeight="1">
      <c r="A308" s="886" t="s">
        <v>95</v>
      </c>
      <c r="B308" s="615" t="s">
        <v>99</v>
      </c>
      <c r="C308" s="262">
        <v>2240</v>
      </c>
      <c r="D308" s="71">
        <v>0</v>
      </c>
      <c r="E308" s="667" t="s">
        <v>98</v>
      </c>
      <c r="F308" s="653" t="s">
        <v>75</v>
      </c>
      <c r="G308" s="889" t="s">
        <v>40</v>
      </c>
    </row>
    <row r="309" spans="1:8" ht="30.75" hidden="1" customHeight="1">
      <c r="A309" s="887"/>
      <c r="B309" s="616"/>
      <c r="C309" s="263"/>
      <c r="D309" s="136" t="s">
        <v>97</v>
      </c>
      <c r="E309" s="654"/>
      <c r="F309" s="654"/>
      <c r="G309" s="890"/>
    </row>
    <row r="310" spans="1:8" ht="25.5" hidden="1" customHeight="1">
      <c r="A310" s="886" t="s">
        <v>96</v>
      </c>
      <c r="B310" s="615" t="s">
        <v>102</v>
      </c>
      <c r="C310" s="262">
        <v>2240</v>
      </c>
      <c r="D310" s="71">
        <v>0</v>
      </c>
      <c r="E310" s="667" t="s">
        <v>98</v>
      </c>
      <c r="F310" s="653" t="s">
        <v>75</v>
      </c>
      <c r="G310" s="889" t="s">
        <v>40</v>
      </c>
    </row>
    <row r="311" spans="1:8" ht="25.5" hidden="1" customHeight="1">
      <c r="A311" s="887"/>
      <c r="B311" s="616"/>
      <c r="C311" s="263"/>
      <c r="D311" s="136" t="s">
        <v>126</v>
      </c>
      <c r="E311" s="654"/>
      <c r="F311" s="654"/>
      <c r="G311" s="890"/>
    </row>
    <row r="312" spans="1:8" s="104" customFormat="1" ht="44.25" customHeight="1">
      <c r="A312" s="900" t="s">
        <v>694</v>
      </c>
      <c r="B312" s="696" t="s">
        <v>577</v>
      </c>
      <c r="C312" s="843">
        <v>2240</v>
      </c>
      <c r="D312" s="173">
        <v>4822200</v>
      </c>
      <c r="E312" s="657" t="s">
        <v>691</v>
      </c>
      <c r="F312" s="657" t="s">
        <v>69</v>
      </c>
      <c r="G312" s="891" t="s">
        <v>40</v>
      </c>
    </row>
    <row r="313" spans="1:8" s="104" customFormat="1" ht="54" customHeight="1">
      <c r="A313" s="901"/>
      <c r="B313" s="697"/>
      <c r="C313" s="844"/>
      <c r="D313" s="36" t="s">
        <v>578</v>
      </c>
      <c r="E313" s="645"/>
      <c r="F313" s="645"/>
      <c r="G313" s="891"/>
    </row>
    <row r="314" spans="1:8" ht="48" customHeight="1">
      <c r="A314" s="611" t="s">
        <v>576</v>
      </c>
      <c r="B314" s="73" t="s">
        <v>575</v>
      </c>
      <c r="C314" s="566">
        <v>2240</v>
      </c>
      <c r="D314" s="121">
        <f>3202500-870552-576-106000-1000000</f>
        <v>1225372</v>
      </c>
      <c r="E314" s="694" t="s">
        <v>723</v>
      </c>
      <c r="F314" s="650" t="s">
        <v>25</v>
      </c>
      <c r="G314" s="563" t="s">
        <v>40</v>
      </c>
    </row>
    <row r="315" spans="1:8" ht="45.75" customHeight="1">
      <c r="A315" s="700"/>
      <c r="B315" s="235"/>
      <c r="C315" s="534"/>
      <c r="D315" s="90" t="s">
        <v>722</v>
      </c>
      <c r="E315" s="695"/>
      <c r="F315" s="631"/>
      <c r="G315" s="327" t="s">
        <v>717</v>
      </c>
    </row>
    <row r="316" spans="1:8" ht="45.75" customHeight="1">
      <c r="A316" s="611" t="s">
        <v>724</v>
      </c>
      <c r="B316" s="73" t="s">
        <v>718</v>
      </c>
      <c r="C316" s="566">
        <v>2240</v>
      </c>
      <c r="D316" s="121">
        <f>1000000-574800</f>
        <v>425200</v>
      </c>
      <c r="E316" s="694" t="s">
        <v>719</v>
      </c>
      <c r="F316" s="650" t="s">
        <v>25</v>
      </c>
      <c r="G316" s="563" t="s">
        <v>40</v>
      </c>
    </row>
    <row r="317" spans="1:8" ht="45.75" customHeight="1">
      <c r="A317" s="700"/>
      <c r="B317" s="235"/>
      <c r="C317" s="534"/>
      <c r="D317" s="90" t="s">
        <v>727</v>
      </c>
      <c r="E317" s="695"/>
      <c r="F317" s="631"/>
      <c r="G317" s="327"/>
    </row>
    <row r="318" spans="1:8" ht="45.75" customHeight="1">
      <c r="A318" s="611" t="s">
        <v>726</v>
      </c>
      <c r="B318" s="73" t="s">
        <v>725</v>
      </c>
      <c r="C318" s="566">
        <v>2240</v>
      </c>
      <c r="D318" s="121">
        <v>574800</v>
      </c>
      <c r="E318" s="694" t="s">
        <v>719</v>
      </c>
      <c r="F318" s="650" t="s">
        <v>25</v>
      </c>
      <c r="G318" s="570" t="s">
        <v>40</v>
      </c>
    </row>
    <row r="319" spans="1:8" ht="45.75" customHeight="1">
      <c r="A319" s="700"/>
      <c r="B319" s="235"/>
      <c r="C319" s="534"/>
      <c r="D319" s="90" t="s">
        <v>728</v>
      </c>
      <c r="E319" s="695"/>
      <c r="F319" s="631"/>
      <c r="G319" s="327"/>
    </row>
    <row r="320" spans="1:8" ht="48" customHeight="1">
      <c r="A320" s="611" t="s">
        <v>617</v>
      </c>
      <c r="B320" s="8" t="s">
        <v>604</v>
      </c>
      <c r="C320" s="107">
        <v>2240</v>
      </c>
      <c r="D320" s="121">
        <v>3600000</v>
      </c>
      <c r="E320" s="14" t="s">
        <v>615</v>
      </c>
      <c r="F320" s="13" t="s">
        <v>75</v>
      </c>
      <c r="G320" s="370" t="s">
        <v>40</v>
      </c>
    </row>
    <row r="321" spans="1:7" ht="25.5" customHeight="1">
      <c r="A321" s="700"/>
      <c r="B321" s="9"/>
      <c r="C321" s="301"/>
      <c r="D321" s="90" t="s">
        <v>616</v>
      </c>
      <c r="E321" s="535" t="s">
        <v>621</v>
      </c>
      <c r="F321" s="17"/>
      <c r="G321" s="324"/>
    </row>
    <row r="322" spans="1:7" ht="54" customHeight="1">
      <c r="A322" s="611" t="s">
        <v>613</v>
      </c>
      <c r="B322" s="8" t="s">
        <v>604</v>
      </c>
      <c r="C322" s="107">
        <v>2240</v>
      </c>
      <c r="D322" s="121">
        <v>270000</v>
      </c>
      <c r="E322" s="14" t="s">
        <v>692</v>
      </c>
      <c r="F322" s="520" t="s">
        <v>68</v>
      </c>
      <c r="G322" s="370" t="s">
        <v>40</v>
      </c>
    </row>
    <row r="323" spans="1:7" ht="25.5" customHeight="1">
      <c r="A323" s="700"/>
      <c r="B323" s="15"/>
      <c r="C323" s="107"/>
      <c r="D323" s="36" t="s">
        <v>614</v>
      </c>
      <c r="E323" s="557" t="s">
        <v>621</v>
      </c>
      <c r="F323" s="13"/>
      <c r="G323" s="371"/>
    </row>
    <row r="324" spans="1:7" ht="42.75" customHeight="1">
      <c r="A324" s="611" t="s">
        <v>612</v>
      </c>
      <c r="B324" s="73" t="s">
        <v>611</v>
      </c>
      <c r="C324" s="300">
        <v>2240</v>
      </c>
      <c r="D324" s="121">
        <v>3480000</v>
      </c>
      <c r="E324" s="6" t="s">
        <v>606</v>
      </c>
      <c r="F324" s="251" t="s">
        <v>75</v>
      </c>
      <c r="G324" s="807" t="s">
        <v>40</v>
      </c>
    </row>
    <row r="325" spans="1:7" ht="38.25" customHeight="1">
      <c r="A325" s="700"/>
      <c r="B325" s="9"/>
      <c r="C325" s="65"/>
      <c r="D325" s="90" t="s">
        <v>605</v>
      </c>
      <c r="E325" s="535" t="s">
        <v>621</v>
      </c>
      <c r="F325" s="252"/>
      <c r="G325" s="808"/>
    </row>
    <row r="326" spans="1:7" s="203" customFormat="1" ht="45" customHeight="1">
      <c r="A326" s="681" t="s">
        <v>733</v>
      </c>
      <c r="B326" s="603" t="s">
        <v>725</v>
      </c>
      <c r="C326" s="627">
        <v>2240</v>
      </c>
      <c r="D326" s="121">
        <v>960000</v>
      </c>
      <c r="E326" s="657" t="s">
        <v>732</v>
      </c>
      <c r="F326" s="655" t="s">
        <v>25</v>
      </c>
      <c r="G326" s="638" t="s">
        <v>40</v>
      </c>
    </row>
    <row r="327" spans="1:7" s="203" customFormat="1" ht="38.25" customHeight="1">
      <c r="A327" s="701"/>
      <c r="B327" s="604"/>
      <c r="C327" s="628"/>
      <c r="D327" s="558" t="s">
        <v>607</v>
      </c>
      <c r="E327" s="645"/>
      <c r="F327" s="656"/>
      <c r="G327" s="639"/>
    </row>
    <row r="328" spans="1:7" s="203" customFormat="1" ht="46.5" customHeight="1">
      <c r="A328" s="681" t="s">
        <v>609</v>
      </c>
      <c r="B328" s="603" t="s">
        <v>608</v>
      </c>
      <c r="C328" s="627">
        <v>2240</v>
      </c>
      <c r="D328" s="121">
        <v>1500000</v>
      </c>
      <c r="E328" s="657" t="s">
        <v>619</v>
      </c>
      <c r="F328" s="655" t="s">
        <v>75</v>
      </c>
      <c r="G328" s="799" t="s">
        <v>40</v>
      </c>
    </row>
    <row r="329" spans="1:7" s="203" customFormat="1" ht="46.5" customHeight="1">
      <c r="A329" s="701"/>
      <c r="B329" s="604"/>
      <c r="C329" s="628"/>
      <c r="D329" s="559" t="s">
        <v>610</v>
      </c>
      <c r="E329" s="645"/>
      <c r="F329" s="656"/>
      <c r="G329" s="813"/>
    </row>
    <row r="330" spans="1:7" s="203" customFormat="1" ht="32.25" customHeight="1">
      <c r="A330" s="681" t="s">
        <v>623</v>
      </c>
      <c r="B330" s="603" t="s">
        <v>618</v>
      </c>
      <c r="C330" s="627">
        <v>2240</v>
      </c>
      <c r="D330" s="121">
        <v>5400000</v>
      </c>
      <c r="E330" s="657" t="s">
        <v>695</v>
      </c>
      <c r="F330" s="655" t="s">
        <v>69</v>
      </c>
      <c r="G330" s="799" t="s">
        <v>40</v>
      </c>
    </row>
    <row r="331" spans="1:7" s="203" customFormat="1" ht="36.75" customHeight="1">
      <c r="A331" s="701"/>
      <c r="B331" s="604"/>
      <c r="C331" s="628"/>
      <c r="D331" s="80" t="s">
        <v>620</v>
      </c>
      <c r="E331" s="645"/>
      <c r="F331" s="656"/>
      <c r="G331" s="813"/>
    </row>
    <row r="332" spans="1:7" s="203" customFormat="1" ht="46.5" customHeight="1">
      <c r="A332" s="681" t="s">
        <v>622</v>
      </c>
      <c r="B332" s="603" t="s">
        <v>415</v>
      </c>
      <c r="C332" s="627">
        <v>2240</v>
      </c>
      <c r="D332" s="121">
        <v>550000</v>
      </c>
      <c r="E332" s="657" t="s">
        <v>695</v>
      </c>
      <c r="F332" s="655" t="s">
        <v>69</v>
      </c>
      <c r="G332" s="799" t="s">
        <v>40</v>
      </c>
    </row>
    <row r="333" spans="1:7" s="203" customFormat="1" ht="28.5" customHeight="1" thickBot="1">
      <c r="A333" s="701"/>
      <c r="B333" s="604"/>
      <c r="C333" s="628"/>
      <c r="D333" s="80" t="s">
        <v>624</v>
      </c>
      <c r="E333" s="645"/>
      <c r="F333" s="656"/>
      <c r="G333" s="813"/>
    </row>
    <row r="334" spans="1:7" s="203" customFormat="1" ht="46.5" customHeight="1">
      <c r="A334" s="597" t="s">
        <v>625</v>
      </c>
      <c r="B334" s="599" t="s">
        <v>734</v>
      </c>
      <c r="C334" s="578">
        <v>2240</v>
      </c>
      <c r="D334" s="579">
        <f>390000-76896</f>
        <v>313104</v>
      </c>
      <c r="E334" s="708" t="s">
        <v>735</v>
      </c>
      <c r="F334" s="633" t="s">
        <v>69</v>
      </c>
      <c r="G334" s="635" t="s">
        <v>640</v>
      </c>
    </row>
    <row r="335" spans="1:7" s="203" customFormat="1" ht="32.25" customHeight="1" thickBot="1">
      <c r="A335" s="598"/>
      <c r="B335" s="600"/>
      <c r="C335" s="580"/>
      <c r="D335" s="581" t="s">
        <v>736</v>
      </c>
      <c r="E335" s="632"/>
      <c r="F335" s="634"/>
      <c r="G335" s="636"/>
    </row>
    <row r="336" spans="1:7" s="203" customFormat="1" ht="32.25" customHeight="1">
      <c r="A336" s="597" t="s">
        <v>737</v>
      </c>
      <c r="B336" s="599" t="s">
        <v>738</v>
      </c>
      <c r="C336" s="578">
        <v>2240</v>
      </c>
      <c r="D336" s="579">
        <v>76896</v>
      </c>
      <c r="E336" s="631" t="s">
        <v>739</v>
      </c>
      <c r="F336" s="633" t="s">
        <v>25</v>
      </c>
      <c r="G336" s="635" t="s">
        <v>741</v>
      </c>
    </row>
    <row r="337" spans="1:9" s="203" customFormat="1" ht="59.25" customHeight="1" thickBot="1">
      <c r="A337" s="598"/>
      <c r="B337" s="600"/>
      <c r="C337" s="580"/>
      <c r="D337" s="581" t="s">
        <v>740</v>
      </c>
      <c r="E337" s="632"/>
      <c r="F337" s="634"/>
      <c r="G337" s="636"/>
    </row>
    <row r="338" spans="1:9" ht="47.25" customHeight="1">
      <c r="A338" s="565" t="s">
        <v>33</v>
      </c>
      <c r="B338" s="73" t="s">
        <v>114</v>
      </c>
      <c r="C338" s="566">
        <v>2240</v>
      </c>
      <c r="D338" s="121">
        <f>94000+106000</f>
        <v>200000</v>
      </c>
      <c r="E338" s="564" t="s">
        <v>683</v>
      </c>
      <c r="F338" s="650" t="s">
        <v>69</v>
      </c>
      <c r="G338" s="841" t="s">
        <v>40</v>
      </c>
    </row>
    <row r="339" spans="1:9" ht="30.75" customHeight="1">
      <c r="A339" s="567"/>
      <c r="B339" s="235"/>
      <c r="C339" s="568"/>
      <c r="D339" s="109" t="s">
        <v>274</v>
      </c>
      <c r="E339" s="562"/>
      <c r="F339" s="631"/>
      <c r="G339" s="842"/>
      <c r="H339" s="82"/>
    </row>
    <row r="340" spans="1:9" ht="67.5" hidden="1" customHeight="1">
      <c r="A340" s="857" t="s">
        <v>295</v>
      </c>
      <c r="B340" s="888" t="s">
        <v>296</v>
      </c>
      <c r="C340" s="107">
        <v>2240</v>
      </c>
      <c r="D340" s="145">
        <v>0</v>
      </c>
      <c r="E340" s="663" t="s">
        <v>23</v>
      </c>
      <c r="F340" s="664" t="s">
        <v>75</v>
      </c>
      <c r="G340" s="758" t="s">
        <v>40</v>
      </c>
    </row>
    <row r="341" spans="1:9" ht="33.75" hidden="1" customHeight="1">
      <c r="A341" s="858"/>
      <c r="B341" s="616"/>
      <c r="C341" s="181"/>
      <c r="D341" s="144" t="s">
        <v>258</v>
      </c>
      <c r="E341" s="649"/>
      <c r="F341" s="656"/>
      <c r="G341" s="758"/>
    </row>
    <row r="342" spans="1:9" ht="102" hidden="1" customHeight="1">
      <c r="A342" s="607" t="s">
        <v>298</v>
      </c>
      <c r="B342" s="698" t="s">
        <v>297</v>
      </c>
      <c r="C342" s="627">
        <v>2240</v>
      </c>
      <c r="D342" s="72">
        <v>0</v>
      </c>
      <c r="E342" s="664" t="s">
        <v>266</v>
      </c>
      <c r="F342" s="623" t="s">
        <v>24</v>
      </c>
      <c r="G342" s="640" t="s">
        <v>43</v>
      </c>
    </row>
    <row r="343" spans="1:9" ht="97.5" hidden="1" customHeight="1">
      <c r="A343" s="608"/>
      <c r="B343" s="790"/>
      <c r="C343" s="628"/>
      <c r="D343" s="90" t="s">
        <v>250</v>
      </c>
      <c r="E343" s="656"/>
      <c r="F343" s="624"/>
      <c r="G343" s="641"/>
    </row>
    <row r="344" spans="1:9" ht="33.75" hidden="1" customHeight="1">
      <c r="A344" s="607" t="s">
        <v>300</v>
      </c>
      <c r="B344" s="698" t="s">
        <v>299</v>
      </c>
      <c r="C344" s="627">
        <v>2240</v>
      </c>
      <c r="D344" s="72">
        <v>0</v>
      </c>
      <c r="E344" s="664" t="s">
        <v>266</v>
      </c>
      <c r="F344" s="623" t="s">
        <v>24</v>
      </c>
      <c r="G344" s="640" t="s">
        <v>40</v>
      </c>
    </row>
    <row r="345" spans="1:9" ht="29.25" hidden="1" customHeight="1">
      <c r="A345" s="608"/>
      <c r="B345" s="790"/>
      <c r="C345" s="628"/>
      <c r="D345" s="90" t="s">
        <v>272</v>
      </c>
      <c r="E345" s="656"/>
      <c r="F345" s="624"/>
      <c r="G345" s="641"/>
    </row>
    <row r="346" spans="1:9" ht="52.5" hidden="1" customHeight="1">
      <c r="A346" s="613" t="s">
        <v>362</v>
      </c>
      <c r="B346" s="8" t="s">
        <v>363</v>
      </c>
      <c r="C346" s="617">
        <v>2240</v>
      </c>
      <c r="D346" s="105">
        <v>0</v>
      </c>
      <c r="E346" s="660" t="s">
        <v>11</v>
      </c>
      <c r="F346" s="655" t="s">
        <v>165</v>
      </c>
      <c r="G346" s="629" t="s">
        <v>44</v>
      </c>
    </row>
    <row r="347" spans="1:9" ht="57" hidden="1" customHeight="1">
      <c r="A347" s="614"/>
      <c r="B347" s="9"/>
      <c r="C347" s="618"/>
      <c r="D347" s="90" t="s">
        <v>364</v>
      </c>
      <c r="E347" s="659"/>
      <c r="F347" s="656"/>
      <c r="G347" s="630"/>
    </row>
    <row r="348" spans="1:9" ht="42.75" customHeight="1">
      <c r="A348" s="804" t="s">
        <v>403</v>
      </c>
      <c r="B348" s="609" t="s">
        <v>590</v>
      </c>
      <c r="C348" s="593">
        <v>2240</v>
      </c>
      <c r="D348" s="132">
        <f>5841.6-1.6</f>
        <v>5840</v>
      </c>
      <c r="E348" s="650" t="s">
        <v>696</v>
      </c>
      <c r="F348" s="650" t="s">
        <v>448</v>
      </c>
      <c r="G348" s="839" t="s">
        <v>43</v>
      </c>
      <c r="H348" s="142"/>
      <c r="I348" s="142"/>
    </row>
    <row r="349" spans="1:9" ht="38.25" customHeight="1">
      <c r="A349" s="805"/>
      <c r="B349" s="610"/>
      <c r="C349" s="594"/>
      <c r="D349" s="90" t="s">
        <v>632</v>
      </c>
      <c r="E349" s="631"/>
      <c r="F349" s="631"/>
      <c r="G349" s="840"/>
      <c r="H349" s="142"/>
      <c r="I349" s="142"/>
    </row>
    <row r="350" spans="1:9" ht="63" customHeight="1">
      <c r="A350" s="601" t="s">
        <v>588</v>
      </c>
      <c r="B350" s="603" t="s">
        <v>584</v>
      </c>
      <c r="C350" s="627">
        <v>2240</v>
      </c>
      <c r="D350" s="132">
        <v>9400</v>
      </c>
      <c r="E350" s="664" t="s">
        <v>683</v>
      </c>
      <c r="F350" s="623" t="s">
        <v>149</v>
      </c>
      <c r="G350" s="640" t="s">
        <v>40</v>
      </c>
    </row>
    <row r="351" spans="1:9" ht="29.25" customHeight="1">
      <c r="A351" s="602"/>
      <c r="B351" s="604"/>
      <c r="C351" s="628"/>
      <c r="D351" s="36" t="s">
        <v>589</v>
      </c>
      <c r="E351" s="656"/>
      <c r="F351" s="624"/>
      <c r="G351" s="641"/>
    </row>
    <row r="352" spans="1:9" ht="44.25" customHeight="1">
      <c r="A352" s="607" t="s">
        <v>305</v>
      </c>
      <c r="B352" s="603" t="s">
        <v>591</v>
      </c>
      <c r="C352" s="627">
        <v>2240</v>
      </c>
      <c r="D352" s="121">
        <v>190000</v>
      </c>
      <c r="E352" s="631" t="s">
        <v>683</v>
      </c>
      <c r="F352" s="623" t="s">
        <v>24</v>
      </c>
      <c r="G352" s="629" t="s">
        <v>43</v>
      </c>
      <c r="H352" s="82"/>
    </row>
    <row r="353" spans="1:7" ht="26.25" customHeight="1">
      <c r="A353" s="608"/>
      <c r="B353" s="604"/>
      <c r="C353" s="628"/>
      <c r="D353" s="136" t="s">
        <v>583</v>
      </c>
      <c r="E353" s="637"/>
      <c r="F353" s="624"/>
      <c r="G353" s="630"/>
    </row>
    <row r="354" spans="1:7" ht="21.75" customHeight="1">
      <c r="A354" s="607" t="s">
        <v>586</v>
      </c>
      <c r="B354" s="603" t="s">
        <v>584</v>
      </c>
      <c r="C354" s="627">
        <v>2240</v>
      </c>
      <c r="D354" s="121">
        <v>62500</v>
      </c>
      <c r="E354" s="631" t="s">
        <v>683</v>
      </c>
      <c r="F354" s="623" t="s">
        <v>183</v>
      </c>
      <c r="G354" s="807" t="s">
        <v>43</v>
      </c>
    </row>
    <row r="355" spans="1:7" ht="48.75" customHeight="1">
      <c r="A355" s="608"/>
      <c r="B355" s="604"/>
      <c r="C355" s="628"/>
      <c r="D355" s="136" t="s">
        <v>579</v>
      </c>
      <c r="E355" s="637"/>
      <c r="F355" s="624"/>
      <c r="G355" s="808"/>
    </row>
    <row r="356" spans="1:7" ht="59.25" customHeight="1">
      <c r="A356" s="601" t="s">
        <v>587</v>
      </c>
      <c r="B356" s="603" t="s">
        <v>585</v>
      </c>
      <c r="C356" s="627">
        <v>2240</v>
      </c>
      <c r="D356" s="121">
        <v>50000</v>
      </c>
      <c r="E356" s="631" t="s">
        <v>683</v>
      </c>
      <c r="F356" s="623" t="s">
        <v>183</v>
      </c>
      <c r="G356" s="807" t="s">
        <v>40</v>
      </c>
    </row>
    <row r="357" spans="1:7" ht="27.75" customHeight="1">
      <c r="A357" s="602"/>
      <c r="B357" s="604"/>
      <c r="C357" s="628"/>
      <c r="D357" s="136" t="s">
        <v>582</v>
      </c>
      <c r="E357" s="637"/>
      <c r="F357" s="624"/>
      <c r="G357" s="808"/>
    </row>
    <row r="358" spans="1:7" ht="51.75" customHeight="1">
      <c r="A358" s="601" t="s">
        <v>592</v>
      </c>
      <c r="B358" s="460" t="s">
        <v>584</v>
      </c>
      <c r="C358" s="462">
        <v>2240</v>
      </c>
      <c r="D358" s="121">
        <v>480000</v>
      </c>
      <c r="E358" s="650" t="s">
        <v>581</v>
      </c>
      <c r="F358" s="623" t="s">
        <v>76</v>
      </c>
      <c r="G358" s="807" t="s">
        <v>40</v>
      </c>
    </row>
    <row r="359" spans="1:7" ht="24" customHeight="1">
      <c r="A359" s="602"/>
      <c r="B359" s="461"/>
      <c r="C359" s="463"/>
      <c r="D359" s="136" t="s">
        <v>580</v>
      </c>
      <c r="E359" s="631"/>
      <c r="F359" s="624"/>
      <c r="G359" s="808"/>
    </row>
    <row r="360" spans="1:7" ht="45.75" customHeight="1">
      <c r="A360" s="595" t="s">
        <v>593</v>
      </c>
      <c r="B360" s="609" t="s">
        <v>407</v>
      </c>
      <c r="C360" s="593">
        <v>2240</v>
      </c>
      <c r="D360" s="121">
        <v>2302400</v>
      </c>
      <c r="E360" s="631" t="s">
        <v>683</v>
      </c>
      <c r="F360" s="650" t="s">
        <v>76</v>
      </c>
      <c r="G360" s="841" t="s">
        <v>485</v>
      </c>
    </row>
    <row r="361" spans="1:7" ht="40.5" customHeight="1">
      <c r="A361" s="596"/>
      <c r="B361" s="610"/>
      <c r="C361" s="594"/>
      <c r="D361" s="136" t="s">
        <v>594</v>
      </c>
      <c r="E361" s="637"/>
      <c r="F361" s="631"/>
      <c r="G361" s="842"/>
    </row>
    <row r="362" spans="1:7" ht="31.5" customHeight="1">
      <c r="A362" s="595" t="s">
        <v>596</v>
      </c>
      <c r="B362" s="609" t="s">
        <v>595</v>
      </c>
      <c r="C362" s="593">
        <v>2240</v>
      </c>
      <c r="D362" s="121">
        <v>418000</v>
      </c>
      <c r="E362" s="631" t="s">
        <v>683</v>
      </c>
      <c r="F362" s="650" t="s">
        <v>69</v>
      </c>
      <c r="G362" s="841" t="s">
        <v>483</v>
      </c>
    </row>
    <row r="363" spans="1:7" ht="51.75" customHeight="1">
      <c r="A363" s="596"/>
      <c r="B363" s="610"/>
      <c r="C363" s="594"/>
      <c r="D363" s="136" t="s">
        <v>597</v>
      </c>
      <c r="E363" s="637"/>
      <c r="F363" s="631"/>
      <c r="G363" s="842"/>
    </row>
    <row r="364" spans="1:7" ht="31.5" customHeight="1">
      <c r="A364" s="601" t="s">
        <v>627</v>
      </c>
      <c r="B364" s="488" t="s">
        <v>626</v>
      </c>
      <c r="C364" s="486">
        <v>2240</v>
      </c>
      <c r="D364" s="121">
        <v>4000</v>
      </c>
      <c r="E364" s="656" t="s">
        <v>683</v>
      </c>
      <c r="F364" s="482" t="s">
        <v>165</v>
      </c>
      <c r="G364" s="550" t="s">
        <v>40</v>
      </c>
    </row>
    <row r="365" spans="1:7" ht="46.5" customHeight="1">
      <c r="A365" s="602"/>
      <c r="B365" s="485"/>
      <c r="C365" s="486"/>
      <c r="D365" s="80" t="s">
        <v>628</v>
      </c>
      <c r="E365" s="693"/>
      <c r="F365" s="483"/>
      <c r="G365" s="551"/>
    </row>
    <row r="366" spans="1:7" ht="41.25" customHeight="1">
      <c r="A366" s="601" t="s">
        <v>697</v>
      </c>
      <c r="B366" s="488" t="s">
        <v>467</v>
      </c>
      <c r="C366" s="486">
        <v>2240</v>
      </c>
      <c r="D366" s="205">
        <v>11200000</v>
      </c>
      <c r="E366" s="693" t="s">
        <v>683</v>
      </c>
      <c r="F366" s="489" t="s">
        <v>25</v>
      </c>
      <c r="G366" s="552" t="s">
        <v>667</v>
      </c>
    </row>
    <row r="367" spans="1:7" ht="41.25" customHeight="1">
      <c r="A367" s="803"/>
      <c r="B367" s="488"/>
      <c r="C367" s="486"/>
      <c r="D367" s="490" t="s">
        <v>668</v>
      </c>
      <c r="E367" s="693"/>
      <c r="F367" s="491"/>
      <c r="G367" s="551"/>
    </row>
    <row r="368" spans="1:7" ht="41.25" hidden="1" customHeight="1">
      <c r="A368" s="605" t="s">
        <v>472</v>
      </c>
      <c r="B368" s="603" t="s">
        <v>467</v>
      </c>
      <c r="C368" s="627">
        <v>2240</v>
      </c>
      <c r="D368" s="205">
        <v>0</v>
      </c>
      <c r="E368" s="656" t="s">
        <v>346</v>
      </c>
      <c r="F368" s="492" t="s">
        <v>229</v>
      </c>
      <c r="G368" s="487" t="s">
        <v>40</v>
      </c>
    </row>
    <row r="369" spans="1:8" ht="41.25" hidden="1" customHeight="1">
      <c r="A369" s="606"/>
      <c r="B369" s="604"/>
      <c r="C369" s="628"/>
      <c r="D369" s="490" t="s">
        <v>426</v>
      </c>
      <c r="E369" s="655"/>
      <c r="F369" s="492"/>
      <c r="G369" s="487"/>
    </row>
    <row r="370" spans="1:8" ht="39" hidden="1" customHeight="1">
      <c r="A370" s="372" t="s">
        <v>388</v>
      </c>
      <c r="B370" s="8" t="s">
        <v>389</v>
      </c>
      <c r="C370" s="300">
        <v>2240</v>
      </c>
      <c r="D370" s="114">
        <v>0</v>
      </c>
      <c r="E370" s="660" t="s">
        <v>392</v>
      </c>
      <c r="F370" s="894"/>
      <c r="G370" s="629" t="s">
        <v>391</v>
      </c>
    </row>
    <row r="371" spans="1:8" ht="63" hidden="1" customHeight="1">
      <c r="A371" s="368"/>
      <c r="B371" s="9"/>
      <c r="C371" s="65"/>
      <c r="D371" s="90" t="s">
        <v>390</v>
      </c>
      <c r="E371" s="659"/>
      <c r="F371" s="895"/>
      <c r="G371" s="630"/>
      <c r="H371" s="82"/>
    </row>
    <row r="372" spans="1:8" ht="29.25" hidden="1" customHeight="1">
      <c r="A372" s="372" t="s">
        <v>162</v>
      </c>
      <c r="B372" s="108" t="s">
        <v>161</v>
      </c>
      <c r="C372" s="300">
        <v>2240</v>
      </c>
      <c r="D372" s="121">
        <v>0</v>
      </c>
      <c r="E372" s="648" t="s">
        <v>124</v>
      </c>
      <c r="F372" s="260" t="s">
        <v>149</v>
      </c>
      <c r="G372" s="629" t="s">
        <v>40</v>
      </c>
      <c r="H372" s="82"/>
    </row>
    <row r="373" spans="1:8" ht="29.25" hidden="1" customHeight="1">
      <c r="A373" s="368"/>
      <c r="B373" s="9"/>
      <c r="C373" s="65"/>
      <c r="D373" s="113" t="s">
        <v>157</v>
      </c>
      <c r="E373" s="649"/>
      <c r="F373" s="260"/>
      <c r="G373" s="630"/>
      <c r="H373" s="82"/>
    </row>
    <row r="374" spans="1:8" ht="29.25" hidden="1" customHeight="1">
      <c r="A374" s="367" t="s">
        <v>169</v>
      </c>
      <c r="B374" s="118" t="s">
        <v>170</v>
      </c>
      <c r="C374" s="107">
        <v>2240</v>
      </c>
      <c r="D374" s="122">
        <v>0</v>
      </c>
      <c r="E374" s="660" t="s">
        <v>124</v>
      </c>
      <c r="F374" s="260" t="s">
        <v>149</v>
      </c>
      <c r="G374" s="629" t="s">
        <v>40</v>
      </c>
      <c r="H374" s="82"/>
    </row>
    <row r="375" spans="1:8" ht="29.25" hidden="1" customHeight="1">
      <c r="A375" s="368"/>
      <c r="B375" s="9"/>
      <c r="C375" s="65"/>
      <c r="D375" s="109" t="s">
        <v>156</v>
      </c>
      <c r="E375" s="659"/>
      <c r="F375" s="252"/>
      <c r="G375" s="630"/>
      <c r="H375" s="82"/>
    </row>
    <row r="376" spans="1:8" ht="52.5" hidden="1" customHeight="1">
      <c r="A376" s="607" t="s">
        <v>306</v>
      </c>
      <c r="B376" s="789" t="s">
        <v>301</v>
      </c>
      <c r="C376" s="627">
        <v>2240</v>
      </c>
      <c r="D376" s="132">
        <v>0</v>
      </c>
      <c r="E376" s="664" t="s">
        <v>266</v>
      </c>
      <c r="F376" s="623" t="s">
        <v>76</v>
      </c>
      <c r="G376" s="758" t="s">
        <v>40</v>
      </c>
      <c r="H376" s="82"/>
    </row>
    <row r="377" spans="1:8" ht="29.25" hidden="1" customHeight="1">
      <c r="A377" s="608"/>
      <c r="B377" s="790"/>
      <c r="C377" s="628"/>
      <c r="D377" s="113" t="s">
        <v>273</v>
      </c>
      <c r="E377" s="656"/>
      <c r="F377" s="624"/>
      <c r="G377" s="630"/>
      <c r="H377" s="82"/>
    </row>
    <row r="378" spans="1:8" ht="29.25" hidden="1" customHeight="1">
      <c r="A378" s="607" t="s">
        <v>307</v>
      </c>
      <c r="B378" s="789" t="s">
        <v>302</v>
      </c>
      <c r="C378" s="627">
        <v>2240</v>
      </c>
      <c r="D378" s="122">
        <v>0</v>
      </c>
      <c r="E378" s="664" t="s">
        <v>181</v>
      </c>
      <c r="F378" s="623" t="s">
        <v>68</v>
      </c>
      <c r="G378" s="758" t="s">
        <v>40</v>
      </c>
      <c r="H378" s="82"/>
    </row>
    <row r="379" spans="1:8" ht="49.5" hidden="1" customHeight="1">
      <c r="A379" s="608"/>
      <c r="B379" s="790"/>
      <c r="C379" s="628"/>
      <c r="D379" s="113" t="s">
        <v>256</v>
      </c>
      <c r="E379" s="656"/>
      <c r="F379" s="624"/>
      <c r="G379" s="630"/>
      <c r="H379" s="82"/>
    </row>
    <row r="380" spans="1:8" ht="43.5" hidden="1" customHeight="1">
      <c r="A380" s="367" t="s">
        <v>255</v>
      </c>
      <c r="B380" s="108" t="s">
        <v>185</v>
      </c>
      <c r="C380" s="107">
        <v>2240</v>
      </c>
      <c r="D380" s="122">
        <v>0</v>
      </c>
      <c r="E380" s="658" t="s">
        <v>11</v>
      </c>
      <c r="F380" s="260" t="s">
        <v>183</v>
      </c>
      <c r="G380" s="758" t="s">
        <v>40</v>
      </c>
      <c r="H380" s="82"/>
    </row>
    <row r="381" spans="1:8" ht="47.25" hidden="1" customHeight="1">
      <c r="A381" s="368"/>
      <c r="B381" s="9"/>
      <c r="C381" s="65"/>
      <c r="D381" s="113" t="s">
        <v>186</v>
      </c>
      <c r="E381" s="659"/>
      <c r="F381" s="252"/>
      <c r="G381" s="630"/>
      <c r="H381" s="82"/>
    </row>
    <row r="382" spans="1:8" ht="29.25" hidden="1" customHeight="1">
      <c r="A382" s="367" t="s">
        <v>187</v>
      </c>
      <c r="B382" s="124" t="s">
        <v>192</v>
      </c>
      <c r="C382" s="107">
        <v>2240</v>
      </c>
      <c r="D382" s="122">
        <v>0</v>
      </c>
      <c r="E382" s="658" t="s">
        <v>52</v>
      </c>
      <c r="F382" s="260" t="s">
        <v>183</v>
      </c>
      <c r="G382" s="758" t="s">
        <v>43</v>
      </c>
      <c r="H382" s="82"/>
    </row>
    <row r="383" spans="1:8" ht="45" hidden="1" customHeight="1">
      <c r="A383" s="368"/>
      <c r="B383" s="9"/>
      <c r="C383" s="65"/>
      <c r="D383" s="113" t="s">
        <v>239</v>
      </c>
      <c r="E383" s="659"/>
      <c r="F383" s="252"/>
      <c r="G383" s="630"/>
      <c r="H383" s="82"/>
    </row>
    <row r="384" spans="1:8" ht="45" hidden="1" customHeight="1">
      <c r="A384" s="367" t="s">
        <v>187</v>
      </c>
      <c r="B384" s="124" t="s">
        <v>192</v>
      </c>
      <c r="C384" s="107">
        <v>2240</v>
      </c>
      <c r="D384" s="122">
        <v>0</v>
      </c>
      <c r="E384" s="658" t="s">
        <v>52</v>
      </c>
      <c r="F384" s="260" t="s">
        <v>229</v>
      </c>
      <c r="G384" s="758" t="s">
        <v>245</v>
      </c>
      <c r="H384" s="82"/>
    </row>
    <row r="385" spans="1:8" ht="45" hidden="1" customHeight="1">
      <c r="A385" s="368"/>
      <c r="B385" s="9"/>
      <c r="C385" s="65"/>
      <c r="D385" s="136" t="s">
        <v>235</v>
      </c>
      <c r="E385" s="659"/>
      <c r="F385" s="252"/>
      <c r="G385" s="630"/>
      <c r="H385" s="82"/>
    </row>
    <row r="386" spans="1:8" ht="45" hidden="1" customHeight="1">
      <c r="A386" s="607" t="s">
        <v>308</v>
      </c>
      <c r="B386" s="621" t="s">
        <v>303</v>
      </c>
      <c r="C386" s="627">
        <v>2240</v>
      </c>
      <c r="D386" s="122">
        <v>0</v>
      </c>
      <c r="E386" s="658" t="s">
        <v>181</v>
      </c>
      <c r="F386" s="623" t="s">
        <v>75</v>
      </c>
      <c r="G386" s="758" t="s">
        <v>43</v>
      </c>
      <c r="H386" s="82"/>
    </row>
    <row r="387" spans="1:8" ht="45" hidden="1" customHeight="1">
      <c r="A387" s="608"/>
      <c r="B387" s="622"/>
      <c r="C387" s="628"/>
      <c r="D387" s="113" t="s">
        <v>253</v>
      </c>
      <c r="E387" s="659"/>
      <c r="F387" s="624"/>
      <c r="G387" s="630"/>
      <c r="H387" s="82"/>
    </row>
    <row r="388" spans="1:8" s="203" customFormat="1" ht="45" hidden="1" customHeight="1">
      <c r="A388" s="619" t="s">
        <v>309</v>
      </c>
      <c r="B388" s="206" t="s">
        <v>304</v>
      </c>
      <c r="C388" s="190">
        <v>2240</v>
      </c>
      <c r="D388" s="207">
        <v>0</v>
      </c>
      <c r="E388" s="903" t="s">
        <v>11</v>
      </c>
      <c r="F388" s="260" t="s">
        <v>76</v>
      </c>
      <c r="G388" s="732" t="s">
        <v>43</v>
      </c>
      <c r="H388" s="202"/>
    </row>
    <row r="389" spans="1:8" s="203" customFormat="1" ht="45" hidden="1" customHeight="1">
      <c r="A389" s="620"/>
      <c r="B389" s="12"/>
      <c r="C389" s="180"/>
      <c r="D389" s="208" t="s">
        <v>247</v>
      </c>
      <c r="E389" s="707"/>
      <c r="F389" s="252"/>
      <c r="G389" s="639"/>
      <c r="H389" s="202"/>
    </row>
    <row r="390" spans="1:8" ht="45" hidden="1" customHeight="1">
      <c r="A390" s="672" t="s">
        <v>311</v>
      </c>
      <c r="B390" s="665" t="s">
        <v>310</v>
      </c>
      <c r="C390" s="107">
        <v>2240</v>
      </c>
      <c r="D390" s="122">
        <v>0</v>
      </c>
      <c r="E390" s="658" t="s">
        <v>11</v>
      </c>
      <c r="F390" s="260" t="s">
        <v>68</v>
      </c>
      <c r="G390" s="758" t="s">
        <v>43</v>
      </c>
      <c r="H390" s="82"/>
    </row>
    <row r="391" spans="1:8" ht="45" hidden="1" customHeight="1">
      <c r="A391" s="673"/>
      <c r="B391" s="666"/>
      <c r="C391" s="65"/>
      <c r="D391" s="113" t="s">
        <v>259</v>
      </c>
      <c r="E391" s="659"/>
      <c r="F391" s="252"/>
      <c r="G391" s="630"/>
      <c r="H391" s="82"/>
    </row>
    <row r="392" spans="1:8" ht="45" hidden="1" customHeight="1">
      <c r="A392" s="367" t="s">
        <v>189</v>
      </c>
      <c r="B392" s="108" t="s">
        <v>190</v>
      </c>
      <c r="C392" s="107">
        <v>2240</v>
      </c>
      <c r="D392" s="122">
        <v>0</v>
      </c>
      <c r="E392" s="658" t="s">
        <v>181</v>
      </c>
      <c r="F392" s="260" t="s">
        <v>183</v>
      </c>
      <c r="G392" s="758" t="s">
        <v>43</v>
      </c>
      <c r="H392" s="82"/>
    </row>
    <row r="393" spans="1:8" ht="45" hidden="1" customHeight="1">
      <c r="A393" s="368"/>
      <c r="B393" s="9"/>
      <c r="C393" s="65"/>
      <c r="D393" s="113" t="s">
        <v>188</v>
      </c>
      <c r="E393" s="659"/>
      <c r="F393" s="252"/>
      <c r="G393" s="630"/>
      <c r="H393" s="82"/>
    </row>
    <row r="394" spans="1:8" ht="55.5" hidden="1" customHeight="1">
      <c r="A394" s="791" t="s">
        <v>313</v>
      </c>
      <c r="B394" s="646" t="s">
        <v>312</v>
      </c>
      <c r="C394" s="210">
        <v>2240</v>
      </c>
      <c r="D394" s="211">
        <v>0</v>
      </c>
      <c r="E394" s="898" t="s">
        <v>11</v>
      </c>
      <c r="F394" s="201" t="s">
        <v>68</v>
      </c>
      <c r="G394" s="801" t="s">
        <v>43</v>
      </c>
      <c r="H394" s="82"/>
    </row>
    <row r="395" spans="1:8" ht="45" hidden="1" customHeight="1">
      <c r="A395" s="792"/>
      <c r="B395" s="647"/>
      <c r="C395" s="212"/>
      <c r="D395" s="213" t="s">
        <v>191</v>
      </c>
      <c r="E395" s="899"/>
      <c r="F395" s="229"/>
      <c r="G395" s="802"/>
      <c r="H395" s="82"/>
    </row>
    <row r="396" spans="1:8" ht="45" hidden="1" customHeight="1">
      <c r="A396" s="607" t="s">
        <v>314</v>
      </c>
      <c r="B396" s="621" t="s">
        <v>315</v>
      </c>
      <c r="C396" s="627">
        <v>2240</v>
      </c>
      <c r="D396" s="122">
        <v>0</v>
      </c>
      <c r="E396" s="658" t="s">
        <v>181</v>
      </c>
      <c r="F396" s="623" t="s">
        <v>68</v>
      </c>
      <c r="G396" s="758" t="s">
        <v>40</v>
      </c>
      <c r="H396" s="82"/>
    </row>
    <row r="397" spans="1:8" ht="45" hidden="1" customHeight="1">
      <c r="A397" s="608"/>
      <c r="B397" s="622"/>
      <c r="C397" s="628"/>
      <c r="D397" s="113" t="s">
        <v>254</v>
      </c>
      <c r="E397" s="659"/>
      <c r="F397" s="624"/>
      <c r="G397" s="630"/>
      <c r="H397" s="82"/>
    </row>
    <row r="398" spans="1:8" ht="42.75" hidden="1" customHeight="1">
      <c r="A398" s="607" t="s">
        <v>317</v>
      </c>
      <c r="B398" s="621" t="s">
        <v>316</v>
      </c>
      <c r="C398" s="627">
        <v>2240</v>
      </c>
      <c r="D398" s="122">
        <v>0</v>
      </c>
      <c r="E398" s="664" t="s">
        <v>266</v>
      </c>
      <c r="F398" s="623" t="s">
        <v>75</v>
      </c>
      <c r="G398" s="758" t="s">
        <v>43</v>
      </c>
      <c r="H398" s="82"/>
    </row>
    <row r="399" spans="1:8" ht="51.75" hidden="1" customHeight="1">
      <c r="A399" s="608"/>
      <c r="B399" s="622"/>
      <c r="C399" s="628"/>
      <c r="D399" s="115" t="s">
        <v>257</v>
      </c>
      <c r="E399" s="656"/>
      <c r="F399" s="624"/>
      <c r="G399" s="630"/>
      <c r="H399" s="82"/>
    </row>
    <row r="400" spans="1:8" ht="41.25" customHeight="1">
      <c r="A400" s="613" t="s">
        <v>86</v>
      </c>
      <c r="B400" s="73" t="s">
        <v>87</v>
      </c>
      <c r="C400" s="787">
        <v>2240</v>
      </c>
      <c r="D400" s="119">
        <v>870552</v>
      </c>
      <c r="E400" s="818" t="s">
        <v>742</v>
      </c>
      <c r="F400" s="819"/>
      <c r="G400" s="550" t="s">
        <v>40</v>
      </c>
    </row>
    <row r="401" spans="1:12" ht="48" customHeight="1">
      <c r="A401" s="614"/>
      <c r="B401" s="68"/>
      <c r="C401" s="788"/>
      <c r="D401" s="41" t="s">
        <v>708</v>
      </c>
      <c r="E401" s="820"/>
      <c r="F401" s="821"/>
      <c r="G401" s="302" t="s">
        <v>709</v>
      </c>
    </row>
    <row r="402" spans="1:12" ht="55.5" hidden="1" customHeight="1">
      <c r="A402" s="613" t="s">
        <v>88</v>
      </c>
      <c r="B402" s="73" t="s">
        <v>78</v>
      </c>
      <c r="C402" s="617">
        <v>2240</v>
      </c>
      <c r="D402" s="31">
        <v>0</v>
      </c>
      <c r="E402" s="623" t="s">
        <v>77</v>
      </c>
      <c r="F402" s="667" t="s">
        <v>75</v>
      </c>
      <c r="G402" s="373" t="s">
        <v>74</v>
      </c>
    </row>
    <row r="403" spans="1:12" ht="29.25" hidden="1" customHeight="1">
      <c r="A403" s="614"/>
      <c r="B403" s="68"/>
      <c r="C403" s="618"/>
      <c r="D403" s="41" t="s">
        <v>89</v>
      </c>
      <c r="E403" s="624"/>
      <c r="F403" s="654"/>
      <c r="G403" s="302"/>
      <c r="I403" s="82"/>
      <c r="K403" s="82"/>
    </row>
    <row r="404" spans="1:12" ht="27" customHeight="1" thickBot="1">
      <c r="A404" s="399" t="s">
        <v>13</v>
      </c>
      <c r="B404" s="174"/>
      <c r="C404" s="175"/>
      <c r="D404" s="188">
        <f>D214+D218+D220+D226+D228+D230+D242+D248+D250+D256+D264+D266+D270+D280+D282+D312+D314+D320+D322+D324+D326+D328+D330+D332+D334+D338+D348+D350+D352+D354+D356+D358+D360+D362+D364+D366+D400+D316+D246+D318+D336</f>
        <v>78469800</v>
      </c>
      <c r="E404" s="175"/>
      <c r="F404" s="175"/>
      <c r="G404" s="176"/>
      <c r="H404" s="83"/>
      <c r="I404" s="42"/>
      <c r="J404" s="7"/>
      <c r="K404" s="79"/>
      <c r="L404" s="69"/>
    </row>
    <row r="405" spans="1:12" ht="27" hidden="1" customHeight="1">
      <c r="A405" s="374" t="s">
        <v>64</v>
      </c>
      <c r="B405" s="394" t="s">
        <v>65</v>
      </c>
      <c r="C405" s="278">
        <v>2282</v>
      </c>
      <c r="D405" s="395">
        <v>0</v>
      </c>
      <c r="E405" s="904" t="s">
        <v>409</v>
      </c>
      <c r="F405" s="905"/>
      <c r="G405" s="902" t="s">
        <v>43</v>
      </c>
      <c r="H405" s="83"/>
      <c r="I405" s="42"/>
      <c r="J405" s="464"/>
      <c r="K405" s="79"/>
      <c r="L405" s="123"/>
    </row>
    <row r="406" spans="1:12" ht="44.25" hidden="1" customHeight="1">
      <c r="A406" s="374"/>
      <c r="B406" s="64"/>
      <c r="C406" s="263"/>
      <c r="D406" s="10" t="s">
        <v>66</v>
      </c>
      <c r="E406" s="659"/>
      <c r="F406" s="895"/>
      <c r="G406" s="641"/>
      <c r="H406" s="83"/>
      <c r="I406" s="42"/>
      <c r="K406" s="87"/>
      <c r="L406" s="69"/>
    </row>
    <row r="407" spans="1:12" ht="39.75" hidden="1" customHeight="1">
      <c r="A407" s="375" t="s">
        <v>110</v>
      </c>
      <c r="B407" s="5"/>
      <c r="C407" s="3"/>
      <c r="D407" s="182">
        <f>D405</f>
        <v>0</v>
      </c>
      <c r="E407" s="3"/>
      <c r="F407" s="3"/>
      <c r="G407" s="318"/>
      <c r="H407" s="46"/>
      <c r="I407" s="42"/>
      <c r="K407" s="79"/>
      <c r="L407" s="69"/>
    </row>
    <row r="408" spans="1:12" ht="43.5" customHeight="1">
      <c r="A408" s="613" t="s">
        <v>633</v>
      </c>
      <c r="B408" s="661" t="s">
        <v>635</v>
      </c>
      <c r="C408" s="663">
        <v>3110</v>
      </c>
      <c r="D408" s="29">
        <v>5395300</v>
      </c>
      <c r="E408" s="664" t="s">
        <v>346</v>
      </c>
      <c r="F408" s="664" t="s">
        <v>149</v>
      </c>
      <c r="G408" s="799" t="s">
        <v>43</v>
      </c>
    </row>
    <row r="409" spans="1:12" ht="53.25" customHeight="1">
      <c r="A409" s="614"/>
      <c r="B409" s="662"/>
      <c r="C409" s="649"/>
      <c r="D409" s="37" t="s">
        <v>634</v>
      </c>
      <c r="E409" s="656"/>
      <c r="F409" s="656"/>
      <c r="G409" s="800"/>
      <c r="H409" s="7"/>
    </row>
    <row r="410" spans="1:12" ht="43.5" customHeight="1">
      <c r="A410" s="613" t="s">
        <v>636</v>
      </c>
      <c r="B410" s="615" t="s">
        <v>28</v>
      </c>
      <c r="C410" s="38">
        <v>3110</v>
      </c>
      <c r="D410" s="29">
        <f>49200000-416139</f>
        <v>48783861</v>
      </c>
      <c r="E410" s="655" t="s">
        <v>346</v>
      </c>
      <c r="F410" s="667" t="s">
        <v>69</v>
      </c>
      <c r="G410" s="807" t="s">
        <v>40</v>
      </c>
    </row>
    <row r="411" spans="1:12" ht="51" customHeight="1">
      <c r="A411" s="614"/>
      <c r="B411" s="616"/>
      <c r="C411" s="38"/>
      <c r="D411" s="36" t="s">
        <v>755</v>
      </c>
      <c r="E411" s="656"/>
      <c r="F411" s="654"/>
      <c r="G411" s="808"/>
    </row>
    <row r="412" spans="1:12" ht="78.75" hidden="1" customHeight="1">
      <c r="A412" s="588" t="s">
        <v>751</v>
      </c>
      <c r="B412" s="592" t="s">
        <v>752</v>
      </c>
      <c r="C412" s="38">
        <v>3110</v>
      </c>
      <c r="D412" s="29">
        <v>0</v>
      </c>
      <c r="E412" s="655" t="s">
        <v>346</v>
      </c>
      <c r="F412" s="667" t="s">
        <v>25</v>
      </c>
      <c r="G412" s="807" t="s">
        <v>40</v>
      </c>
    </row>
    <row r="413" spans="1:12" ht="38.25" hidden="1" customHeight="1">
      <c r="A413" s="586"/>
      <c r="B413" s="587"/>
      <c r="C413" s="589"/>
      <c r="D413" s="36" t="s">
        <v>754</v>
      </c>
      <c r="E413" s="656"/>
      <c r="F413" s="654"/>
      <c r="G413" s="808"/>
    </row>
    <row r="414" spans="1:12" ht="38.25" customHeight="1">
      <c r="A414" s="613" t="s">
        <v>758</v>
      </c>
      <c r="B414" s="590" t="s">
        <v>753</v>
      </c>
      <c r="C414" s="38">
        <v>3110</v>
      </c>
      <c r="D414" s="29">
        <f>416139</f>
        <v>416139</v>
      </c>
      <c r="E414" s="655" t="s">
        <v>346</v>
      </c>
      <c r="F414" s="667" t="s">
        <v>25</v>
      </c>
      <c r="G414" s="807" t="s">
        <v>40</v>
      </c>
    </row>
    <row r="415" spans="1:12" ht="57.75" customHeight="1">
      <c r="A415" s="614"/>
      <c r="B415" s="591"/>
      <c r="C415" s="38"/>
      <c r="D415" s="36" t="s">
        <v>756</v>
      </c>
      <c r="E415" s="656"/>
      <c r="F415" s="654"/>
      <c r="G415" s="808"/>
    </row>
    <row r="416" spans="1:12" ht="75.75" customHeight="1">
      <c r="A416" s="613" t="s">
        <v>638</v>
      </c>
      <c r="B416" s="615" t="s">
        <v>637</v>
      </c>
      <c r="C416" s="836">
        <v>3110</v>
      </c>
      <c r="D416" s="29">
        <v>20582200</v>
      </c>
      <c r="E416" s="448" t="s">
        <v>346</v>
      </c>
      <c r="F416" s="667" t="s">
        <v>68</v>
      </c>
      <c r="G416" s="807" t="s">
        <v>640</v>
      </c>
    </row>
    <row r="417" spans="1:10" ht="53.25" customHeight="1">
      <c r="A417" s="614"/>
      <c r="B417" s="616"/>
      <c r="C417" s="764"/>
      <c r="D417" s="36" t="s">
        <v>639</v>
      </c>
      <c r="E417" s="537" t="s">
        <v>621</v>
      </c>
      <c r="F417" s="654"/>
      <c r="G417" s="808"/>
    </row>
    <row r="418" spans="1:10" ht="78.75" hidden="1" customHeight="1">
      <c r="A418" s="376" t="s">
        <v>30</v>
      </c>
      <c r="B418" s="615" t="s">
        <v>31</v>
      </c>
      <c r="C418" s="38">
        <v>3110</v>
      </c>
      <c r="D418" s="29">
        <f>3960000-3960000</f>
        <v>0</v>
      </c>
      <c r="E418" s="281" t="s">
        <v>11</v>
      </c>
      <c r="F418" s="281" t="s">
        <v>25</v>
      </c>
      <c r="G418" s="629" t="s">
        <v>104</v>
      </c>
    </row>
    <row r="419" spans="1:10" ht="93.75" hidden="1" customHeight="1">
      <c r="A419" s="261"/>
      <c r="B419" s="616"/>
      <c r="C419" s="38"/>
      <c r="D419" s="36" t="s">
        <v>103</v>
      </c>
      <c r="E419" s="282" t="s">
        <v>70</v>
      </c>
      <c r="F419" s="282"/>
      <c r="G419" s="630"/>
    </row>
    <row r="420" spans="1:10" ht="27" hidden="1" customHeight="1">
      <c r="A420" s="376" t="s">
        <v>37</v>
      </c>
      <c r="B420" s="615" t="s">
        <v>32</v>
      </c>
      <c r="C420" s="286">
        <v>3110</v>
      </c>
      <c r="D420" s="134">
        <f>6128320.65+2659727.35-8788048</f>
        <v>0</v>
      </c>
      <c r="E420" s="281" t="s">
        <v>11</v>
      </c>
      <c r="F420" s="281" t="s">
        <v>68</v>
      </c>
      <c r="G420" s="629" t="s">
        <v>43</v>
      </c>
    </row>
    <row r="421" spans="1:10" ht="60" hidden="1" customHeight="1">
      <c r="A421" s="261"/>
      <c r="B421" s="616"/>
      <c r="C421" s="287"/>
      <c r="D421" s="36" t="s">
        <v>234</v>
      </c>
      <c r="E421" s="281" t="s">
        <v>70</v>
      </c>
      <c r="F421" s="281"/>
      <c r="G421" s="630"/>
      <c r="H421" s="82"/>
    </row>
    <row r="422" spans="1:10" ht="34.5" hidden="1" customHeight="1">
      <c r="A422" s="376" t="s">
        <v>29</v>
      </c>
      <c r="B422" s="615" t="s">
        <v>38</v>
      </c>
      <c r="C422" s="38">
        <v>3110</v>
      </c>
      <c r="D422" s="71">
        <v>0</v>
      </c>
      <c r="E422" s="280" t="s">
        <v>181</v>
      </c>
      <c r="F422" s="280" t="s">
        <v>25</v>
      </c>
      <c r="G422" s="629" t="s">
        <v>43</v>
      </c>
      <c r="J422" s="82"/>
    </row>
    <row r="423" spans="1:10" ht="43.5" hidden="1" customHeight="1">
      <c r="A423" s="261"/>
      <c r="B423" s="616"/>
      <c r="C423" s="287"/>
      <c r="D423" s="36" t="s">
        <v>225</v>
      </c>
      <c r="E423" s="282"/>
      <c r="F423" s="282"/>
      <c r="G423" s="630"/>
      <c r="H423" s="82"/>
    </row>
    <row r="424" spans="1:10" ht="33.75" hidden="1" customHeight="1">
      <c r="A424" s="376" t="s">
        <v>144</v>
      </c>
      <c r="B424" s="615" t="s">
        <v>142</v>
      </c>
      <c r="C424" s="38">
        <v>3110</v>
      </c>
      <c r="D424" s="66">
        <v>0</v>
      </c>
      <c r="E424" s="281" t="s">
        <v>11</v>
      </c>
      <c r="F424" s="281" t="s">
        <v>69</v>
      </c>
      <c r="G424" s="289" t="s">
        <v>137</v>
      </c>
      <c r="H424" s="82"/>
    </row>
    <row r="425" spans="1:10" ht="43.5" hidden="1" customHeight="1">
      <c r="A425" s="376"/>
      <c r="B425" s="616"/>
      <c r="C425" s="38"/>
      <c r="D425" s="36" t="s">
        <v>143</v>
      </c>
      <c r="E425" s="281"/>
      <c r="F425" s="281"/>
      <c r="G425" s="289"/>
      <c r="H425" s="82"/>
    </row>
    <row r="426" spans="1:10" ht="26.25" hidden="1" customHeight="1">
      <c r="A426" s="711" t="s">
        <v>83</v>
      </c>
      <c r="B426" s="615" t="s">
        <v>73</v>
      </c>
      <c r="C426" s="38">
        <v>3110</v>
      </c>
      <c r="D426" s="71">
        <v>0</v>
      </c>
      <c r="E426" s="280" t="s">
        <v>11</v>
      </c>
      <c r="F426" s="280" t="s">
        <v>24</v>
      </c>
      <c r="G426" s="629" t="s">
        <v>40</v>
      </c>
    </row>
    <row r="427" spans="1:10" ht="39" hidden="1" customHeight="1">
      <c r="A427" s="712"/>
      <c r="B427" s="616"/>
      <c r="C427" s="287"/>
      <c r="D427" s="36" t="s">
        <v>166</v>
      </c>
      <c r="E427" s="282"/>
      <c r="F427" s="282"/>
      <c r="G427" s="630"/>
    </row>
    <row r="428" spans="1:10" ht="26.25" hidden="1" customHeight="1">
      <c r="A428" s="611" t="s">
        <v>168</v>
      </c>
      <c r="B428" s="96" t="s">
        <v>167</v>
      </c>
      <c r="C428" s="650">
        <v>3110</v>
      </c>
      <c r="D428" s="97">
        <v>0</v>
      </c>
      <c r="E428" s="650" t="s">
        <v>181</v>
      </c>
      <c r="F428" s="258" t="s">
        <v>183</v>
      </c>
      <c r="G428" s="303" t="s">
        <v>40</v>
      </c>
    </row>
    <row r="429" spans="1:10" ht="44.25" hidden="1" customHeight="1">
      <c r="A429" s="612"/>
      <c r="B429" s="285"/>
      <c r="C429" s="631"/>
      <c r="D429" s="116" t="s">
        <v>224</v>
      </c>
      <c r="E429" s="631"/>
      <c r="F429" s="117"/>
      <c r="G429" s="327"/>
    </row>
    <row r="430" spans="1:10" ht="52.5" customHeight="1">
      <c r="A430" s="611" t="s">
        <v>641</v>
      </c>
      <c r="B430" s="668" t="s">
        <v>642</v>
      </c>
      <c r="C430" s="650">
        <v>3110</v>
      </c>
      <c r="D430" s="97">
        <v>30000000</v>
      </c>
      <c r="E430" s="631" t="s">
        <v>346</v>
      </c>
      <c r="F430" s="651" t="s">
        <v>25</v>
      </c>
      <c r="G430" s="837" t="s">
        <v>40</v>
      </c>
    </row>
    <row r="431" spans="1:10" ht="51.75" customHeight="1">
      <c r="A431" s="612"/>
      <c r="B431" s="669"/>
      <c r="C431" s="631"/>
      <c r="D431" s="99" t="s">
        <v>643</v>
      </c>
      <c r="E431" s="637"/>
      <c r="F431" s="652"/>
      <c r="G431" s="838"/>
      <c r="H431" s="82"/>
    </row>
    <row r="432" spans="1:10" ht="34.5" customHeight="1">
      <c r="A432" s="613" t="s">
        <v>698</v>
      </c>
      <c r="B432" s="615" t="s">
        <v>644</v>
      </c>
      <c r="C432" s="30">
        <v>3110</v>
      </c>
      <c r="D432" s="538">
        <v>1423500</v>
      </c>
      <c r="E432" s="623" t="s">
        <v>646</v>
      </c>
      <c r="F432" s="281" t="s">
        <v>75</v>
      </c>
      <c r="G432" s="807" t="s">
        <v>40</v>
      </c>
    </row>
    <row r="433" spans="1:13" ht="42" customHeight="1">
      <c r="A433" s="614"/>
      <c r="B433" s="616"/>
      <c r="C433" s="30"/>
      <c r="D433" s="10" t="s">
        <v>645</v>
      </c>
      <c r="E433" s="624"/>
      <c r="F433" s="281"/>
      <c r="G433" s="808"/>
    </row>
    <row r="434" spans="1:13" ht="42" customHeight="1">
      <c r="A434" s="814" t="s">
        <v>648</v>
      </c>
      <c r="B434" s="52" t="s">
        <v>650</v>
      </c>
      <c r="C434" s="309">
        <v>3110</v>
      </c>
      <c r="D434" s="130">
        <v>10409300</v>
      </c>
      <c r="E434" s="623" t="s">
        <v>646</v>
      </c>
      <c r="F434" s="623" t="s">
        <v>69</v>
      </c>
      <c r="G434" s="799" t="s">
        <v>43</v>
      </c>
    </row>
    <row r="435" spans="1:13" ht="59.25" customHeight="1">
      <c r="A435" s="815"/>
      <c r="B435" s="12"/>
      <c r="C435" s="27"/>
      <c r="D435" s="120" t="s">
        <v>647</v>
      </c>
      <c r="E435" s="624"/>
      <c r="F435" s="624"/>
      <c r="G435" s="813"/>
    </row>
    <row r="436" spans="1:13" ht="42" customHeight="1">
      <c r="A436" s="613" t="s">
        <v>651</v>
      </c>
      <c r="B436" s="52" t="s">
        <v>649</v>
      </c>
      <c r="C436" s="30">
        <v>3110</v>
      </c>
      <c r="D436" s="538">
        <v>1012300</v>
      </c>
      <c r="E436" s="782" t="s">
        <v>653</v>
      </c>
      <c r="F436" s="281" t="s">
        <v>165</v>
      </c>
      <c r="G436" s="799" t="s">
        <v>40</v>
      </c>
    </row>
    <row r="437" spans="1:13" ht="56.25" customHeight="1">
      <c r="A437" s="614"/>
      <c r="B437" s="522"/>
      <c r="C437" s="30"/>
      <c r="D437" s="120" t="s">
        <v>652</v>
      </c>
      <c r="E437" s="783"/>
      <c r="F437" s="521"/>
      <c r="G437" s="813"/>
    </row>
    <row r="438" spans="1:13" ht="52.5" customHeight="1">
      <c r="A438" s="613" t="s">
        <v>656</v>
      </c>
      <c r="B438" s="293" t="s">
        <v>654</v>
      </c>
      <c r="C438" s="787">
        <v>3110</v>
      </c>
      <c r="D438" s="29">
        <v>52800</v>
      </c>
      <c r="E438" s="623" t="s">
        <v>346</v>
      </c>
      <c r="F438" s="520" t="s">
        <v>149</v>
      </c>
      <c r="G438" s="807" t="s">
        <v>40</v>
      </c>
    </row>
    <row r="439" spans="1:13" ht="42" customHeight="1">
      <c r="A439" s="614"/>
      <c r="B439" s="293"/>
      <c r="C439" s="788"/>
      <c r="D439" s="10" t="s">
        <v>655</v>
      </c>
      <c r="E439" s="624"/>
      <c r="F439" s="281"/>
      <c r="G439" s="808"/>
    </row>
    <row r="440" spans="1:13" ht="70.5" customHeight="1">
      <c r="A440" s="613" t="s">
        <v>658</v>
      </c>
      <c r="B440" s="8" t="s">
        <v>657</v>
      </c>
      <c r="C440" s="617">
        <v>3110</v>
      </c>
      <c r="D440" s="31">
        <v>72000</v>
      </c>
      <c r="E440" s="623" t="s">
        <v>346</v>
      </c>
      <c r="F440" s="667" t="s">
        <v>149</v>
      </c>
      <c r="G440" s="811" t="s">
        <v>640</v>
      </c>
    </row>
    <row r="441" spans="1:13" ht="31.5" customHeight="1">
      <c r="A441" s="614"/>
      <c r="B441" s="32"/>
      <c r="C441" s="618"/>
      <c r="D441" s="41" t="s">
        <v>661</v>
      </c>
      <c r="E441" s="624"/>
      <c r="F441" s="654"/>
      <c r="G441" s="812"/>
    </row>
    <row r="442" spans="1:13" ht="40.5" customHeight="1">
      <c r="A442" s="613" t="s">
        <v>660</v>
      </c>
      <c r="B442" s="76" t="s">
        <v>659</v>
      </c>
      <c r="C442" s="617">
        <v>3110</v>
      </c>
      <c r="D442" s="31">
        <v>64800</v>
      </c>
      <c r="E442" s="623" t="s">
        <v>346</v>
      </c>
      <c r="F442" s="667" t="s">
        <v>149</v>
      </c>
      <c r="G442" s="553" t="s">
        <v>40</v>
      </c>
      <c r="L442" s="70"/>
    </row>
    <row r="443" spans="1:13" ht="38.25" customHeight="1">
      <c r="A443" s="614"/>
      <c r="B443" s="9"/>
      <c r="C443" s="618"/>
      <c r="D443" s="41" t="s">
        <v>662</v>
      </c>
      <c r="E443" s="624"/>
      <c r="F443" s="654"/>
      <c r="G443" s="554"/>
      <c r="H443" s="539"/>
      <c r="I443" s="79"/>
    </row>
    <row r="444" spans="1:13" ht="40.5" customHeight="1">
      <c r="A444" s="613" t="s">
        <v>665</v>
      </c>
      <c r="B444" s="609" t="s">
        <v>664</v>
      </c>
      <c r="C444" s="617">
        <v>3110</v>
      </c>
      <c r="D444" s="119">
        <v>662400000</v>
      </c>
      <c r="E444" s="623" t="s">
        <v>674</v>
      </c>
      <c r="F444" s="667" t="s">
        <v>24</v>
      </c>
      <c r="G444" s="553" t="s">
        <v>663</v>
      </c>
      <c r="L444" s="70"/>
    </row>
    <row r="445" spans="1:13" ht="63" customHeight="1">
      <c r="A445" s="614"/>
      <c r="B445" s="610"/>
      <c r="C445" s="618"/>
      <c r="D445" s="41" t="s">
        <v>675</v>
      </c>
      <c r="E445" s="624"/>
      <c r="F445" s="654"/>
      <c r="G445" s="554"/>
      <c r="H445" s="539"/>
      <c r="I445" s="79"/>
    </row>
    <row r="446" spans="1:13" ht="40.5" hidden="1" customHeight="1">
      <c r="A446" s="613" t="s">
        <v>92</v>
      </c>
      <c r="B446" s="615" t="s">
        <v>67</v>
      </c>
      <c r="C446" s="617">
        <v>3110</v>
      </c>
      <c r="D446" s="31">
        <v>0</v>
      </c>
      <c r="E446" s="623" t="s">
        <v>79</v>
      </c>
      <c r="F446" s="667" t="s">
        <v>76</v>
      </c>
      <c r="G446" s="253" t="s">
        <v>74</v>
      </c>
      <c r="L446" s="70"/>
    </row>
    <row r="447" spans="1:13" ht="40.5" hidden="1" customHeight="1">
      <c r="A447" s="614"/>
      <c r="B447" s="616"/>
      <c r="C447" s="618"/>
      <c r="D447" s="41" t="s">
        <v>101</v>
      </c>
      <c r="E447" s="624"/>
      <c r="F447" s="654"/>
      <c r="G447" s="324"/>
    </row>
    <row r="448" spans="1:13" ht="27.75" customHeight="1">
      <c r="A448" s="317" t="s">
        <v>12</v>
      </c>
      <c r="B448" s="4"/>
      <c r="C448" s="3"/>
      <c r="D448" s="63">
        <f>D408+D410+D416+D430+D432+D434+D436+D438+D440+D442+D444+D412+D414</f>
        <v>780612200</v>
      </c>
      <c r="E448" s="3"/>
      <c r="F448" s="3"/>
      <c r="G448" s="318"/>
      <c r="H448" s="46"/>
      <c r="I448" s="42"/>
      <c r="J448" s="7"/>
      <c r="K448" s="101"/>
      <c r="L448" s="74"/>
      <c r="M448" s="75"/>
    </row>
    <row r="449" spans="1:11" ht="60" customHeight="1">
      <c r="A449" s="611" t="s">
        <v>700</v>
      </c>
      <c r="B449" s="816" t="s">
        <v>701</v>
      </c>
      <c r="C449" s="650">
        <v>3122</v>
      </c>
      <c r="D449" s="561">
        <v>6899700</v>
      </c>
      <c r="E449" s="650" t="s">
        <v>380</v>
      </c>
      <c r="F449" s="650" t="s">
        <v>24</v>
      </c>
      <c r="G449" s="773" t="s">
        <v>702</v>
      </c>
      <c r="H449" s="47"/>
      <c r="I449" s="42"/>
      <c r="K449" s="7"/>
    </row>
    <row r="450" spans="1:11" ht="119.25" customHeight="1">
      <c r="A450" s="612"/>
      <c r="B450" s="817"/>
      <c r="C450" s="631"/>
      <c r="D450" s="116" t="s">
        <v>381</v>
      </c>
      <c r="E450" s="631"/>
      <c r="F450" s="631"/>
      <c r="G450" s="774"/>
      <c r="H450" s="88"/>
      <c r="I450" s="42"/>
      <c r="K450" s="7"/>
    </row>
    <row r="451" spans="1:11" ht="42" customHeight="1">
      <c r="A451" s="611" t="s">
        <v>670</v>
      </c>
      <c r="B451" s="816" t="s">
        <v>666</v>
      </c>
      <c r="C451" s="650">
        <v>3122</v>
      </c>
      <c r="D451" s="515">
        <v>53047500</v>
      </c>
      <c r="E451" s="650" t="s">
        <v>669</v>
      </c>
      <c r="F451" s="809" t="s">
        <v>24</v>
      </c>
      <c r="G451" s="773" t="s">
        <v>671</v>
      </c>
      <c r="H451" s="88"/>
      <c r="I451" s="42"/>
      <c r="K451" s="7"/>
    </row>
    <row r="452" spans="1:11" ht="129.75" customHeight="1">
      <c r="A452" s="700"/>
      <c r="B452" s="817"/>
      <c r="C452" s="631"/>
      <c r="D452" s="116" t="s">
        <v>673</v>
      </c>
      <c r="E452" s="631"/>
      <c r="F452" s="810"/>
      <c r="G452" s="774"/>
      <c r="H452" s="88"/>
      <c r="I452" s="42"/>
      <c r="K452" s="7"/>
    </row>
    <row r="453" spans="1:11" ht="35.25" customHeight="1">
      <c r="A453" s="377" t="s">
        <v>385</v>
      </c>
      <c r="B453" s="84"/>
      <c r="C453" s="85"/>
      <c r="D453" s="86">
        <f>D451</f>
        <v>53047500</v>
      </c>
      <c r="E453" s="560">
        <v>6899700</v>
      </c>
      <c r="F453" s="85" t="s">
        <v>703</v>
      </c>
      <c r="G453" s="378"/>
      <c r="H453" s="47"/>
      <c r="I453" s="42"/>
      <c r="K453" s="7"/>
    </row>
    <row r="454" spans="1:11" ht="35.25" customHeight="1">
      <c r="A454" s="830" t="s">
        <v>715</v>
      </c>
      <c r="B454" s="832" t="s">
        <v>699</v>
      </c>
      <c r="C454" s="834">
        <v>3142</v>
      </c>
      <c r="D454" s="196">
        <v>23696510</v>
      </c>
      <c r="E454" s="650" t="s">
        <v>672</v>
      </c>
      <c r="F454" s="809" t="s">
        <v>24</v>
      </c>
      <c r="G454" s="773" t="s">
        <v>714</v>
      </c>
      <c r="H454" s="47"/>
      <c r="I454" s="42"/>
      <c r="K454" s="7"/>
    </row>
    <row r="455" spans="1:11" ht="135" customHeight="1">
      <c r="A455" s="831"/>
      <c r="B455" s="833"/>
      <c r="C455" s="835"/>
      <c r="D455" s="116" t="s">
        <v>716</v>
      </c>
      <c r="E455" s="631"/>
      <c r="F455" s="810"/>
      <c r="G455" s="774"/>
      <c r="H455" s="47"/>
      <c r="I455" s="42"/>
      <c r="K455" s="7"/>
    </row>
    <row r="456" spans="1:11" ht="35.25" customHeight="1">
      <c r="A456" s="5" t="s">
        <v>410</v>
      </c>
      <c r="B456" s="84"/>
      <c r="C456" s="85"/>
      <c r="D456" s="86">
        <f>D454</f>
        <v>23696510</v>
      </c>
      <c r="E456" s="85"/>
      <c r="F456" s="85"/>
      <c r="G456" s="85"/>
      <c r="H456" s="47"/>
      <c r="I456" s="42"/>
      <c r="K456" s="7"/>
    </row>
    <row r="457" spans="1:11" ht="38.25" customHeight="1">
      <c r="A457" s="827"/>
      <c r="B457" s="828"/>
      <c r="C457" s="828"/>
      <c r="D457" s="828"/>
      <c r="E457" s="828"/>
      <c r="F457" s="828"/>
      <c r="G457" s="829"/>
    </row>
    <row r="458" spans="1:11" ht="27" customHeight="1">
      <c r="A458" s="822"/>
      <c r="B458" s="379"/>
      <c r="C458" s="380"/>
      <c r="D458" s="823"/>
      <c r="E458" s="823"/>
      <c r="F458" s="823"/>
      <c r="G458" s="824"/>
    </row>
    <row r="459" spans="1:11" ht="25.5" customHeight="1">
      <c r="A459" s="822"/>
      <c r="B459" s="379"/>
      <c r="C459" s="381"/>
      <c r="D459" s="825"/>
      <c r="E459" s="825"/>
      <c r="F459" s="825"/>
      <c r="G459" s="826"/>
    </row>
    <row r="460" spans="1:11" ht="15.75">
      <c r="A460" s="382"/>
      <c r="B460" s="383"/>
      <c r="C460" s="379"/>
      <c r="D460" s="383"/>
      <c r="E460" s="384"/>
      <c r="F460" s="384"/>
      <c r="G460" s="385"/>
    </row>
    <row r="461" spans="1:11" ht="30" hidden="1" customHeight="1">
      <c r="A461" s="822"/>
      <c r="B461" s="379"/>
      <c r="C461" s="380"/>
      <c r="D461" s="823"/>
      <c r="E461" s="823"/>
      <c r="F461" s="823"/>
      <c r="G461" s="824"/>
    </row>
    <row r="462" spans="1:11" ht="12.75" hidden="1" customHeight="1">
      <c r="A462" s="822"/>
      <c r="B462" s="379"/>
      <c r="C462" s="381"/>
      <c r="D462" s="825"/>
      <c r="E462" s="825"/>
      <c r="F462" s="825"/>
      <c r="G462" s="826"/>
    </row>
    <row r="463" spans="1:11" ht="12.75" hidden="1" customHeight="1">
      <c r="A463" s="386"/>
      <c r="B463" s="379"/>
      <c r="C463" s="381"/>
      <c r="D463" s="387"/>
      <c r="E463" s="387"/>
      <c r="F463" s="387"/>
      <c r="G463" s="388"/>
    </row>
    <row r="464" spans="1:11" ht="21.75" hidden="1" customHeight="1">
      <c r="A464" s="822"/>
      <c r="B464" s="379"/>
      <c r="C464" s="380"/>
      <c r="D464" s="823"/>
      <c r="E464" s="823"/>
      <c r="F464" s="823"/>
      <c r="G464" s="824"/>
      <c r="H464" s="82">
        <v>66282560</v>
      </c>
    </row>
    <row r="465" spans="1:12" ht="12.75" customHeight="1">
      <c r="A465" s="822"/>
      <c r="B465" s="379"/>
      <c r="C465" s="381"/>
      <c r="D465" s="825"/>
      <c r="E465" s="825"/>
      <c r="F465" s="825"/>
      <c r="G465" s="826"/>
    </row>
    <row r="466" spans="1:12" ht="12.75" customHeight="1" thickBot="1">
      <c r="A466" s="389"/>
      <c r="B466" s="390"/>
      <c r="C466" s="391"/>
      <c r="D466" s="392"/>
      <c r="E466" s="392"/>
      <c r="F466" s="392"/>
      <c r="G466" s="393"/>
    </row>
    <row r="467" spans="1:12" ht="23.25">
      <c r="D467" s="400"/>
      <c r="H467" s="42"/>
      <c r="K467" s="69"/>
      <c r="L467" s="77"/>
    </row>
  </sheetData>
  <mergeCells count="787">
    <mergeCell ref="A294:A295"/>
    <mergeCell ref="B294:B295"/>
    <mergeCell ref="G204:G205"/>
    <mergeCell ref="F208:F209"/>
    <mergeCell ref="G208:G209"/>
    <mergeCell ref="F206:F207"/>
    <mergeCell ref="B246:B247"/>
    <mergeCell ref="A280:A281"/>
    <mergeCell ref="A216:A217"/>
    <mergeCell ref="E216:E217"/>
    <mergeCell ref="G216:G217"/>
    <mergeCell ref="A278:A279"/>
    <mergeCell ref="F276:F277"/>
    <mergeCell ref="C276:C277"/>
    <mergeCell ref="E276:E277"/>
    <mergeCell ref="A276:A277"/>
    <mergeCell ref="G278:G279"/>
    <mergeCell ref="A238:A239"/>
    <mergeCell ref="E244:E245"/>
    <mergeCell ref="G256:G257"/>
    <mergeCell ref="F398:F399"/>
    <mergeCell ref="E396:E397"/>
    <mergeCell ref="G405:G406"/>
    <mergeCell ref="E398:E399"/>
    <mergeCell ref="G398:G399"/>
    <mergeCell ref="G386:G387"/>
    <mergeCell ref="G388:G389"/>
    <mergeCell ref="G390:G391"/>
    <mergeCell ref="E386:E387"/>
    <mergeCell ref="E388:E389"/>
    <mergeCell ref="E390:E391"/>
    <mergeCell ref="E392:E393"/>
    <mergeCell ref="E405:F406"/>
    <mergeCell ref="E394:E395"/>
    <mergeCell ref="A298:A299"/>
    <mergeCell ref="A312:A313"/>
    <mergeCell ref="A300:A301"/>
    <mergeCell ref="G334:G335"/>
    <mergeCell ref="G354:G355"/>
    <mergeCell ref="F356:F357"/>
    <mergeCell ref="G356:G357"/>
    <mergeCell ref="F354:F355"/>
    <mergeCell ref="F328:F329"/>
    <mergeCell ref="E362:E363"/>
    <mergeCell ref="F362:F363"/>
    <mergeCell ref="G362:G363"/>
    <mergeCell ref="G358:G359"/>
    <mergeCell ref="C352:C353"/>
    <mergeCell ref="E352:E353"/>
    <mergeCell ref="F352:F353"/>
    <mergeCell ref="F344:F345"/>
    <mergeCell ref="G344:G345"/>
    <mergeCell ref="G376:G377"/>
    <mergeCell ref="G378:G379"/>
    <mergeCell ref="F378:F379"/>
    <mergeCell ref="G370:G371"/>
    <mergeCell ref="G270:G271"/>
    <mergeCell ref="E268:E269"/>
    <mergeCell ref="G268:G269"/>
    <mergeCell ref="E256:E257"/>
    <mergeCell ref="F254:F255"/>
    <mergeCell ref="G254:G255"/>
    <mergeCell ref="G382:G383"/>
    <mergeCell ref="G384:G385"/>
    <mergeCell ref="E380:E381"/>
    <mergeCell ref="F376:F377"/>
    <mergeCell ref="E378:E379"/>
    <mergeCell ref="F264:F265"/>
    <mergeCell ref="G264:G265"/>
    <mergeCell ref="G372:G373"/>
    <mergeCell ref="E262:E263"/>
    <mergeCell ref="E258:E259"/>
    <mergeCell ref="F342:F343"/>
    <mergeCell ref="E348:E349"/>
    <mergeCell ref="E370:F371"/>
    <mergeCell ref="E366:E367"/>
    <mergeCell ref="G346:G347"/>
    <mergeCell ref="F332:F333"/>
    <mergeCell ref="F326:F327"/>
    <mergeCell ref="E326:E327"/>
    <mergeCell ref="G258:G259"/>
    <mergeCell ref="F284:F285"/>
    <mergeCell ref="F296:F297"/>
    <mergeCell ref="F260:F261"/>
    <mergeCell ref="G292:G293"/>
    <mergeCell ref="G272:G273"/>
    <mergeCell ref="G262:G263"/>
    <mergeCell ref="E280:E281"/>
    <mergeCell ref="F280:F281"/>
    <mergeCell ref="G280:G281"/>
    <mergeCell ref="E270:E271"/>
    <mergeCell ref="G374:G375"/>
    <mergeCell ref="F266:F267"/>
    <mergeCell ref="F312:F313"/>
    <mergeCell ref="F346:F347"/>
    <mergeCell ref="E312:E313"/>
    <mergeCell ref="E310:E311"/>
    <mergeCell ref="E364:E365"/>
    <mergeCell ref="G360:G361"/>
    <mergeCell ref="G266:G267"/>
    <mergeCell ref="G288:G289"/>
    <mergeCell ref="G282:G283"/>
    <mergeCell ref="E272:E273"/>
    <mergeCell ref="F274:F275"/>
    <mergeCell ref="G276:G277"/>
    <mergeCell ref="G274:G275"/>
    <mergeCell ref="F272:F273"/>
    <mergeCell ref="G284:G285"/>
    <mergeCell ref="G286:G287"/>
    <mergeCell ref="F294:F295"/>
    <mergeCell ref="F300:F301"/>
    <mergeCell ref="G328:G329"/>
    <mergeCell ref="E304:E305"/>
    <mergeCell ref="G308:G309"/>
    <mergeCell ref="F314:F315"/>
    <mergeCell ref="G324:G325"/>
    <mergeCell ref="G332:G333"/>
    <mergeCell ref="G304:G305"/>
    <mergeCell ref="G306:G307"/>
    <mergeCell ref="F308:F309"/>
    <mergeCell ref="A308:A309"/>
    <mergeCell ref="G340:G341"/>
    <mergeCell ref="A316:A317"/>
    <mergeCell ref="A318:A319"/>
    <mergeCell ref="B310:B311"/>
    <mergeCell ref="G330:G331"/>
    <mergeCell ref="E332:E333"/>
    <mergeCell ref="E334:E335"/>
    <mergeCell ref="F334:F335"/>
    <mergeCell ref="A332:A333"/>
    <mergeCell ref="B342:B343"/>
    <mergeCell ref="E346:E347"/>
    <mergeCell ref="B340:B341"/>
    <mergeCell ref="A314:A315"/>
    <mergeCell ref="A320:A321"/>
    <mergeCell ref="A322:A323"/>
    <mergeCell ref="B332:B333"/>
    <mergeCell ref="A334:A335"/>
    <mergeCell ref="A330:A331"/>
    <mergeCell ref="B330:B331"/>
    <mergeCell ref="G163:G164"/>
    <mergeCell ref="G171:G172"/>
    <mergeCell ref="E161:E162"/>
    <mergeCell ref="C244:C245"/>
    <mergeCell ref="C197:C198"/>
    <mergeCell ref="E197:E198"/>
    <mergeCell ref="G177:G178"/>
    <mergeCell ref="G179:G180"/>
    <mergeCell ref="F210:F211"/>
    <mergeCell ref="E230:E231"/>
    <mergeCell ref="G234:G235"/>
    <mergeCell ref="G244:G245"/>
    <mergeCell ref="G165:G166"/>
    <mergeCell ref="E167:E168"/>
    <mergeCell ref="G167:G168"/>
    <mergeCell ref="E169:E170"/>
    <mergeCell ref="G169:G170"/>
    <mergeCell ref="G206:G207"/>
    <mergeCell ref="C206:C207"/>
    <mergeCell ref="C236:C237"/>
    <mergeCell ref="E208:E209"/>
    <mergeCell ref="C181:C182"/>
    <mergeCell ref="E171:E172"/>
    <mergeCell ref="E177:E178"/>
    <mergeCell ref="G157:G158"/>
    <mergeCell ref="C123:C124"/>
    <mergeCell ref="A77:A78"/>
    <mergeCell ref="A73:A74"/>
    <mergeCell ref="A93:A94"/>
    <mergeCell ref="A159:A160"/>
    <mergeCell ref="B159:B160"/>
    <mergeCell ref="G161:G162"/>
    <mergeCell ref="G159:G160"/>
    <mergeCell ref="E155:E156"/>
    <mergeCell ref="G155:G156"/>
    <mergeCell ref="E157:E158"/>
    <mergeCell ref="F135:F136"/>
    <mergeCell ref="G143:G144"/>
    <mergeCell ref="E145:E146"/>
    <mergeCell ref="F145:F146"/>
    <mergeCell ref="A107:A108"/>
    <mergeCell ref="C107:C108"/>
    <mergeCell ref="A161:A162"/>
    <mergeCell ref="G139:G140"/>
    <mergeCell ref="F141:F142"/>
    <mergeCell ref="G141:G142"/>
    <mergeCell ref="G149:G150"/>
    <mergeCell ref="F139:F140"/>
    <mergeCell ref="B153:B154"/>
    <mergeCell ref="E159:E160"/>
    <mergeCell ref="E139:E140"/>
    <mergeCell ref="E135:E136"/>
    <mergeCell ref="A157:A158"/>
    <mergeCell ref="E153:E154"/>
    <mergeCell ref="E141:E142"/>
    <mergeCell ref="E149:E150"/>
    <mergeCell ref="A67:A68"/>
    <mergeCell ref="A131:A132"/>
    <mergeCell ref="A137:A138"/>
    <mergeCell ref="A153:A154"/>
    <mergeCell ref="A133:A134"/>
    <mergeCell ref="A123:A124"/>
    <mergeCell ref="A79:A80"/>
    <mergeCell ref="A75:A76"/>
    <mergeCell ref="B133:B134"/>
    <mergeCell ref="C89:C90"/>
    <mergeCell ref="E89:E90"/>
    <mergeCell ref="A163:A164"/>
    <mergeCell ref="A165:A166"/>
    <mergeCell ref="A52:A53"/>
    <mergeCell ref="A57:A58"/>
    <mergeCell ref="A60:A61"/>
    <mergeCell ref="A62:A63"/>
    <mergeCell ref="A54:A55"/>
    <mergeCell ref="A125:A126"/>
    <mergeCell ref="A83:A84"/>
    <mergeCell ref="A81:A82"/>
    <mergeCell ref="A71:A72"/>
    <mergeCell ref="A65:A66"/>
    <mergeCell ref="A127:A128"/>
    <mergeCell ref="A111:A112"/>
    <mergeCell ref="A89:A90"/>
    <mergeCell ref="A97:A98"/>
    <mergeCell ref="A282:A283"/>
    <mergeCell ref="A274:A275"/>
    <mergeCell ref="B296:B297"/>
    <mergeCell ref="E288:E289"/>
    <mergeCell ref="A242:A243"/>
    <mergeCell ref="A244:A245"/>
    <mergeCell ref="E248:E249"/>
    <mergeCell ref="F169:F170"/>
    <mergeCell ref="B179:B180"/>
    <mergeCell ref="C179:C180"/>
    <mergeCell ref="F179:F180"/>
    <mergeCell ref="A218:A219"/>
    <mergeCell ref="A240:A241"/>
    <mergeCell ref="A292:A293"/>
    <mergeCell ref="F262:F263"/>
    <mergeCell ref="F173:F174"/>
    <mergeCell ref="E175:E176"/>
    <mergeCell ref="F250:F251"/>
    <mergeCell ref="F282:F283"/>
    <mergeCell ref="F278:F279"/>
    <mergeCell ref="E206:E207"/>
    <mergeCell ref="C204:C205"/>
    <mergeCell ref="E204:E205"/>
    <mergeCell ref="A200:A201"/>
    <mergeCell ref="A272:A273"/>
    <mergeCell ref="A268:A269"/>
    <mergeCell ref="B250:B251"/>
    <mergeCell ref="A246:A247"/>
    <mergeCell ref="B256:B257"/>
    <mergeCell ref="B248:B249"/>
    <mergeCell ref="B242:B243"/>
    <mergeCell ref="A252:A253"/>
    <mergeCell ref="C208:C209"/>
    <mergeCell ref="C272:C273"/>
    <mergeCell ref="A270:A271"/>
    <mergeCell ref="A258:A259"/>
    <mergeCell ref="B258:B259"/>
    <mergeCell ref="A260:A261"/>
    <mergeCell ref="A264:A265"/>
    <mergeCell ref="A228:A229"/>
    <mergeCell ref="A254:A255"/>
    <mergeCell ref="A262:A263"/>
    <mergeCell ref="A256:A257"/>
    <mergeCell ref="A266:A267"/>
    <mergeCell ref="E179:E180"/>
    <mergeCell ref="E165:E166"/>
    <mergeCell ref="E173:E174"/>
    <mergeCell ref="B169:B170"/>
    <mergeCell ref="C169:C170"/>
    <mergeCell ref="A230:A231"/>
    <mergeCell ref="A248:A249"/>
    <mergeCell ref="B197:B198"/>
    <mergeCell ref="B181:B182"/>
    <mergeCell ref="B226:B227"/>
    <mergeCell ref="A226:A227"/>
    <mergeCell ref="B171:B172"/>
    <mergeCell ref="B220:B221"/>
    <mergeCell ref="B212:B213"/>
    <mergeCell ref="E242:E243"/>
    <mergeCell ref="E232:E233"/>
    <mergeCell ref="A175:A176"/>
    <mergeCell ref="A220:A221"/>
    <mergeCell ref="A179:A180"/>
    <mergeCell ref="A181:A182"/>
    <mergeCell ref="A208:A209"/>
    <mergeCell ref="A214:A215"/>
    <mergeCell ref="A206:A207"/>
    <mergeCell ref="A197:A198"/>
    <mergeCell ref="E246:E247"/>
    <mergeCell ref="E451:E452"/>
    <mergeCell ref="G451:G452"/>
    <mergeCell ref="C386:C387"/>
    <mergeCell ref="F386:F387"/>
    <mergeCell ref="F338:F339"/>
    <mergeCell ref="C416:C417"/>
    <mergeCell ref="F416:F417"/>
    <mergeCell ref="G416:G417"/>
    <mergeCell ref="C428:C429"/>
    <mergeCell ref="E428:E429"/>
    <mergeCell ref="G438:G439"/>
    <mergeCell ref="G430:G431"/>
    <mergeCell ref="F348:F349"/>
    <mergeCell ref="G350:G351"/>
    <mergeCell ref="G352:G353"/>
    <mergeCell ref="G348:G349"/>
    <mergeCell ref="C350:C351"/>
    <mergeCell ref="F350:F351"/>
    <mergeCell ref="G342:G343"/>
    <mergeCell ref="G338:G339"/>
    <mergeCell ref="F340:F341"/>
    <mergeCell ref="C312:C313"/>
    <mergeCell ref="F318:F319"/>
    <mergeCell ref="G380:G381"/>
    <mergeCell ref="E400:F401"/>
    <mergeCell ref="A464:A465"/>
    <mergeCell ref="D464:G464"/>
    <mergeCell ref="D465:G465"/>
    <mergeCell ref="C449:C450"/>
    <mergeCell ref="E449:E450"/>
    <mergeCell ref="F449:F450"/>
    <mergeCell ref="G449:G450"/>
    <mergeCell ref="A457:G457"/>
    <mergeCell ref="A458:A459"/>
    <mergeCell ref="D458:G458"/>
    <mergeCell ref="D459:G459"/>
    <mergeCell ref="B449:B450"/>
    <mergeCell ref="A449:A450"/>
    <mergeCell ref="A461:A462"/>
    <mergeCell ref="D461:G461"/>
    <mergeCell ref="D462:G462"/>
    <mergeCell ref="A454:A455"/>
    <mergeCell ref="B454:B455"/>
    <mergeCell ref="C454:C455"/>
    <mergeCell ref="E454:E455"/>
    <mergeCell ref="F454:F455"/>
    <mergeCell ref="G454:G455"/>
    <mergeCell ref="F451:F452"/>
    <mergeCell ref="A451:A452"/>
    <mergeCell ref="F444:F445"/>
    <mergeCell ref="G440:G441"/>
    <mergeCell ref="G432:G433"/>
    <mergeCell ref="E434:E435"/>
    <mergeCell ref="F434:F435"/>
    <mergeCell ref="G434:G435"/>
    <mergeCell ref="E436:E437"/>
    <mergeCell ref="G436:G437"/>
    <mergeCell ref="A434:A435"/>
    <mergeCell ref="A436:A437"/>
    <mergeCell ref="A438:A439"/>
    <mergeCell ref="C438:C439"/>
    <mergeCell ref="E438:E439"/>
    <mergeCell ref="A432:A433"/>
    <mergeCell ref="A442:A443"/>
    <mergeCell ref="B451:B452"/>
    <mergeCell ref="C451:C452"/>
    <mergeCell ref="E446:E447"/>
    <mergeCell ref="F446:F447"/>
    <mergeCell ref="C442:C443"/>
    <mergeCell ref="E442:E443"/>
    <mergeCell ref="F442:F443"/>
    <mergeCell ref="E410:E411"/>
    <mergeCell ref="A416:A417"/>
    <mergeCell ref="B410:B411"/>
    <mergeCell ref="B416:B417"/>
    <mergeCell ref="G422:G423"/>
    <mergeCell ref="G410:G411"/>
    <mergeCell ref="G420:G421"/>
    <mergeCell ref="F410:F411"/>
    <mergeCell ref="G426:G427"/>
    <mergeCell ref="G418:G419"/>
    <mergeCell ref="A426:A427"/>
    <mergeCell ref="B418:B419"/>
    <mergeCell ref="E412:E413"/>
    <mergeCell ref="F412:F413"/>
    <mergeCell ref="G412:G413"/>
    <mergeCell ref="E414:E415"/>
    <mergeCell ref="F414:F415"/>
    <mergeCell ref="G414:G415"/>
    <mergeCell ref="A414:A415"/>
    <mergeCell ref="G408:G409"/>
    <mergeCell ref="G392:G393"/>
    <mergeCell ref="G394:G395"/>
    <mergeCell ref="G396:G397"/>
    <mergeCell ref="B354:B355"/>
    <mergeCell ref="E350:E351"/>
    <mergeCell ref="C348:C349"/>
    <mergeCell ref="E260:E261"/>
    <mergeCell ref="A364:A365"/>
    <mergeCell ref="A366:A367"/>
    <mergeCell ref="C368:C369"/>
    <mergeCell ref="E368:E369"/>
    <mergeCell ref="C326:C327"/>
    <mergeCell ref="A284:A285"/>
    <mergeCell ref="B328:B329"/>
    <mergeCell ref="C328:C329"/>
    <mergeCell ref="E302:E303"/>
    <mergeCell ref="A324:A325"/>
    <mergeCell ref="A328:A329"/>
    <mergeCell ref="A344:A345"/>
    <mergeCell ref="C344:C345"/>
    <mergeCell ref="E344:E345"/>
    <mergeCell ref="C342:C343"/>
    <mergeCell ref="E342:E343"/>
    <mergeCell ref="E294:E295"/>
    <mergeCell ref="G300:G301"/>
    <mergeCell ref="G294:G295"/>
    <mergeCell ref="G296:G297"/>
    <mergeCell ref="E300:E301"/>
    <mergeCell ref="C294:C295"/>
    <mergeCell ref="E316:E317"/>
    <mergeCell ref="F316:F317"/>
    <mergeCell ref="E318:E319"/>
    <mergeCell ref="C300:C301"/>
    <mergeCell ref="G298:G299"/>
    <mergeCell ref="G302:G303"/>
    <mergeCell ref="G310:G311"/>
    <mergeCell ref="G312:G313"/>
    <mergeCell ref="A376:A377"/>
    <mergeCell ref="B376:B377"/>
    <mergeCell ref="C376:C377"/>
    <mergeCell ref="B378:B379"/>
    <mergeCell ref="C378:C379"/>
    <mergeCell ref="A394:A395"/>
    <mergeCell ref="E356:E357"/>
    <mergeCell ref="C296:C297"/>
    <mergeCell ref="E296:E297"/>
    <mergeCell ref="C354:C355"/>
    <mergeCell ref="E330:E331"/>
    <mergeCell ref="C332:C333"/>
    <mergeCell ref="C346:C347"/>
    <mergeCell ref="C330:C331"/>
    <mergeCell ref="E354:E355"/>
    <mergeCell ref="A352:A353"/>
    <mergeCell ref="E340:E341"/>
    <mergeCell ref="A348:A349"/>
    <mergeCell ref="B348:B349"/>
    <mergeCell ref="B352:B353"/>
    <mergeCell ref="A310:A311"/>
    <mergeCell ref="A346:A347"/>
    <mergeCell ref="A326:A327"/>
    <mergeCell ref="B344:B345"/>
    <mergeCell ref="J195:J196"/>
    <mergeCell ref="E187:E188"/>
    <mergeCell ref="G187:G188"/>
    <mergeCell ref="E189:E190"/>
    <mergeCell ref="G189:G190"/>
    <mergeCell ref="E191:E192"/>
    <mergeCell ref="G191:G192"/>
    <mergeCell ref="F197:F198"/>
    <mergeCell ref="F204:F205"/>
    <mergeCell ref="G181:G182"/>
    <mergeCell ref="G183:G184"/>
    <mergeCell ref="G185:G186"/>
    <mergeCell ref="F181:F182"/>
    <mergeCell ref="E193:E194"/>
    <mergeCell ref="G193:G194"/>
    <mergeCell ref="E195:E196"/>
    <mergeCell ref="F195:F196"/>
    <mergeCell ref="G195:G196"/>
    <mergeCell ref="E181:E182"/>
    <mergeCell ref="G218:G219"/>
    <mergeCell ref="F228:F229"/>
    <mergeCell ref="G210:G211"/>
    <mergeCell ref="E220:E221"/>
    <mergeCell ref="E226:E227"/>
    <mergeCell ref="E222:E223"/>
    <mergeCell ref="E224:E225"/>
    <mergeCell ref="G212:G213"/>
    <mergeCell ref="E210:E211"/>
    <mergeCell ref="E214:E215"/>
    <mergeCell ref="E218:E219"/>
    <mergeCell ref="F143:F144"/>
    <mergeCell ref="E151:E152"/>
    <mergeCell ref="A115:A116"/>
    <mergeCell ref="G135:G136"/>
    <mergeCell ref="E137:E138"/>
    <mergeCell ref="F137:F138"/>
    <mergeCell ref="G137:G138"/>
    <mergeCell ref="G123:G124"/>
    <mergeCell ref="E125:E126"/>
    <mergeCell ref="F125:F126"/>
    <mergeCell ref="G125:G126"/>
    <mergeCell ref="G133:G134"/>
    <mergeCell ref="G131:G132"/>
    <mergeCell ref="G129:G130"/>
    <mergeCell ref="E127:E128"/>
    <mergeCell ref="F127:F128"/>
    <mergeCell ref="G127:G128"/>
    <mergeCell ref="F123:F124"/>
    <mergeCell ref="E129:E130"/>
    <mergeCell ref="F129:F130"/>
    <mergeCell ref="E131:E132"/>
    <mergeCell ref="C50:C51"/>
    <mergeCell ref="E50:E51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A85:A86"/>
    <mergeCell ref="C57:C58"/>
    <mergeCell ref="E57:E58"/>
    <mergeCell ref="F57:F58"/>
    <mergeCell ref="F50:F51"/>
    <mergeCell ref="A50:A51"/>
    <mergeCell ref="E83:E84"/>
    <mergeCell ref="E81:E82"/>
    <mergeCell ref="B62:B63"/>
    <mergeCell ref="C97:C98"/>
    <mergeCell ref="B50:B55"/>
    <mergeCell ref="E87:E88"/>
    <mergeCell ref="C65:C66"/>
    <mergeCell ref="G57:G58"/>
    <mergeCell ref="E85:E86"/>
    <mergeCell ref="E95:E96"/>
    <mergeCell ref="G95:G96"/>
    <mergeCell ref="G93:G94"/>
    <mergeCell ref="E54:E55"/>
    <mergeCell ref="C60:C61"/>
    <mergeCell ref="E71:E72"/>
    <mergeCell ref="F71:F72"/>
    <mergeCell ref="G71:G72"/>
    <mergeCell ref="G60:G61"/>
    <mergeCell ref="E69:E70"/>
    <mergeCell ref="F69:F70"/>
    <mergeCell ref="G69:G70"/>
    <mergeCell ref="E62:E63"/>
    <mergeCell ref="F62:F63"/>
    <mergeCell ref="G62:G63"/>
    <mergeCell ref="E65:E66"/>
    <mergeCell ref="F65:F66"/>
    <mergeCell ref="G65:G66"/>
    <mergeCell ref="C67:C68"/>
    <mergeCell ref="E67:E68"/>
    <mergeCell ref="F67:F68"/>
    <mergeCell ref="G67:G68"/>
    <mergeCell ref="G50:G51"/>
    <mergeCell ref="A171:A172"/>
    <mergeCell ref="B222:B223"/>
    <mergeCell ref="A224:A225"/>
    <mergeCell ref="B224:B225"/>
    <mergeCell ref="A222:A223"/>
    <mergeCell ref="B206:B207"/>
    <mergeCell ref="B60:B61"/>
    <mergeCell ref="E60:E61"/>
    <mergeCell ref="F60:F61"/>
    <mergeCell ref="E107:E108"/>
    <mergeCell ref="A109:A110"/>
    <mergeCell ref="E109:E110"/>
    <mergeCell ref="A101:A102"/>
    <mergeCell ref="C101:C102"/>
    <mergeCell ref="E101:E102"/>
    <mergeCell ref="E103:E104"/>
    <mergeCell ref="E105:E106"/>
    <mergeCell ref="F105:F106"/>
    <mergeCell ref="E117:E118"/>
    <mergeCell ref="E119:E120"/>
    <mergeCell ref="F119:F120"/>
    <mergeCell ref="E121:E122"/>
    <mergeCell ref="F121:F122"/>
    <mergeCell ref="G21:G22"/>
    <mergeCell ref="A25:A26"/>
    <mergeCell ref="B40:B47"/>
    <mergeCell ref="E40:E47"/>
    <mergeCell ref="C27:C28"/>
    <mergeCell ref="E27:E28"/>
    <mergeCell ref="F27:F28"/>
    <mergeCell ref="C25:C26"/>
    <mergeCell ref="A18:A19"/>
    <mergeCell ref="A21:A22"/>
    <mergeCell ref="A32:A33"/>
    <mergeCell ref="G32:G33"/>
    <mergeCell ref="F23:F24"/>
    <mergeCell ref="G23:G24"/>
    <mergeCell ref="B23:B24"/>
    <mergeCell ref="A23:A24"/>
    <mergeCell ref="E21:E22"/>
    <mergeCell ref="F21:F22"/>
    <mergeCell ref="A46:A47"/>
    <mergeCell ref="A27:A28"/>
    <mergeCell ref="A30:A31"/>
    <mergeCell ref="A44:A45"/>
    <mergeCell ref="C23:C24"/>
    <mergeCell ref="E23:E24"/>
    <mergeCell ref="A1:G1"/>
    <mergeCell ref="A2:F2"/>
    <mergeCell ref="A3:G3"/>
    <mergeCell ref="B4:E4"/>
    <mergeCell ref="A5:G5"/>
    <mergeCell ref="E8:E13"/>
    <mergeCell ref="F8:F13"/>
    <mergeCell ref="G8:G13"/>
    <mergeCell ref="A8:A9"/>
    <mergeCell ref="A10:A11"/>
    <mergeCell ref="A12:A13"/>
    <mergeCell ref="C232:C233"/>
    <mergeCell ref="G89:G90"/>
    <mergeCell ref="E73:E74"/>
    <mergeCell ref="E75:E76"/>
    <mergeCell ref="E77:E78"/>
    <mergeCell ref="E79:E80"/>
    <mergeCell ref="G214:G215"/>
    <mergeCell ref="E212:E213"/>
    <mergeCell ref="G230:G231"/>
    <mergeCell ref="C228:C229"/>
    <mergeCell ref="E228:E229"/>
    <mergeCell ref="G109:G110"/>
    <mergeCell ref="G119:G120"/>
    <mergeCell ref="G121:G122"/>
    <mergeCell ref="C111:C112"/>
    <mergeCell ref="E111:E112"/>
    <mergeCell ref="F111:F112"/>
    <mergeCell ref="E113:E114"/>
    <mergeCell ref="E115:E116"/>
    <mergeCell ref="G147:G148"/>
    <mergeCell ref="F165:F166"/>
    <mergeCell ref="G151:G152"/>
    <mergeCell ref="G153:G154"/>
    <mergeCell ref="E143:E144"/>
    <mergeCell ref="A173:A174"/>
    <mergeCell ref="A155:A156"/>
    <mergeCell ref="B119:B120"/>
    <mergeCell ref="A121:A122"/>
    <mergeCell ref="A119:A120"/>
    <mergeCell ref="E238:E239"/>
    <mergeCell ref="E240:E241"/>
    <mergeCell ref="F242:F243"/>
    <mergeCell ref="E252:E253"/>
    <mergeCell ref="F252:F253"/>
    <mergeCell ref="F248:F249"/>
    <mergeCell ref="B244:B245"/>
    <mergeCell ref="F246:F247"/>
    <mergeCell ref="C119:C120"/>
    <mergeCell ref="E133:E134"/>
    <mergeCell ref="F133:F134"/>
    <mergeCell ref="E147:E148"/>
    <mergeCell ref="F131:F132"/>
    <mergeCell ref="E123:E124"/>
    <mergeCell ref="B131:B132"/>
    <mergeCell ref="C131:C132"/>
    <mergeCell ref="C133:C134"/>
    <mergeCell ref="E250:E251"/>
    <mergeCell ref="A169:A170"/>
    <mergeCell ref="E52:E53"/>
    <mergeCell ref="E236:E237"/>
    <mergeCell ref="F236:F237"/>
    <mergeCell ref="F232:F233"/>
    <mergeCell ref="E254:E255"/>
    <mergeCell ref="E360:E361"/>
    <mergeCell ref="F360:F361"/>
    <mergeCell ref="B356:B357"/>
    <mergeCell ref="C356:C357"/>
    <mergeCell ref="F358:F359"/>
    <mergeCell ref="E358:E359"/>
    <mergeCell ref="E266:E267"/>
    <mergeCell ref="E290:E291"/>
    <mergeCell ref="E292:E293"/>
    <mergeCell ref="F292:F293"/>
    <mergeCell ref="E308:E309"/>
    <mergeCell ref="E314:E315"/>
    <mergeCell ref="E274:E275"/>
    <mergeCell ref="B312:B313"/>
    <mergeCell ref="B326:B327"/>
    <mergeCell ref="C278:C279"/>
    <mergeCell ref="E278:E279"/>
    <mergeCell ref="B300:B301"/>
    <mergeCell ref="F89:F90"/>
    <mergeCell ref="E440:E441"/>
    <mergeCell ref="F440:F441"/>
    <mergeCell ref="B426:B427"/>
    <mergeCell ref="B430:B431"/>
    <mergeCell ref="G242:G243"/>
    <mergeCell ref="F244:F245"/>
    <mergeCell ref="A14:A15"/>
    <mergeCell ref="A16:A17"/>
    <mergeCell ref="E25:E26"/>
    <mergeCell ref="F25:F26"/>
    <mergeCell ref="G27:G28"/>
    <mergeCell ref="A48:A49"/>
    <mergeCell ref="A34:A35"/>
    <mergeCell ref="A36:A37"/>
    <mergeCell ref="A38:A39"/>
    <mergeCell ref="A40:A41"/>
    <mergeCell ref="A42:A43"/>
    <mergeCell ref="G30:G31"/>
    <mergeCell ref="G25:G26"/>
    <mergeCell ref="E14:E19"/>
    <mergeCell ref="F14:F19"/>
    <mergeCell ref="C21:C22"/>
    <mergeCell ref="C242:C243"/>
    <mergeCell ref="E48:E49"/>
    <mergeCell ref="F430:F431"/>
    <mergeCell ref="B432:B433"/>
    <mergeCell ref="E432:E433"/>
    <mergeCell ref="B420:B421"/>
    <mergeCell ref="B422:B423"/>
    <mergeCell ref="B424:B425"/>
    <mergeCell ref="F310:F311"/>
    <mergeCell ref="F330:F331"/>
    <mergeCell ref="E328:E329"/>
    <mergeCell ref="E382:E383"/>
    <mergeCell ref="E384:E385"/>
    <mergeCell ref="E374:E375"/>
    <mergeCell ref="B408:B409"/>
    <mergeCell ref="C408:C409"/>
    <mergeCell ref="E408:E409"/>
    <mergeCell ref="F408:F409"/>
    <mergeCell ref="B390:B391"/>
    <mergeCell ref="F396:F397"/>
    <mergeCell ref="E402:E403"/>
    <mergeCell ref="F402:F403"/>
    <mergeCell ref="C396:C397"/>
    <mergeCell ref="E376:E377"/>
    <mergeCell ref="C400:C401"/>
    <mergeCell ref="B398:B399"/>
    <mergeCell ref="E444:E445"/>
    <mergeCell ref="G250:G251"/>
    <mergeCell ref="C246:C247"/>
    <mergeCell ref="G260:G261"/>
    <mergeCell ref="E336:E337"/>
    <mergeCell ref="F336:F337"/>
    <mergeCell ref="G336:G337"/>
    <mergeCell ref="B334:B335"/>
    <mergeCell ref="E264:E265"/>
    <mergeCell ref="G248:G249"/>
    <mergeCell ref="G246:G247"/>
    <mergeCell ref="G290:G291"/>
    <mergeCell ref="E284:E285"/>
    <mergeCell ref="E282:E283"/>
    <mergeCell ref="B308:B309"/>
    <mergeCell ref="G326:G327"/>
    <mergeCell ref="B298:B299"/>
    <mergeCell ref="C298:C299"/>
    <mergeCell ref="E298:E299"/>
    <mergeCell ref="F298:F299"/>
    <mergeCell ref="B394:B395"/>
    <mergeCell ref="E372:E373"/>
    <mergeCell ref="C430:C431"/>
    <mergeCell ref="E430:E431"/>
    <mergeCell ref="A428:A429"/>
    <mergeCell ref="A446:A447"/>
    <mergeCell ref="B446:B447"/>
    <mergeCell ref="C446:C447"/>
    <mergeCell ref="A378:A379"/>
    <mergeCell ref="A388:A389"/>
    <mergeCell ref="A386:A387"/>
    <mergeCell ref="B386:B387"/>
    <mergeCell ref="A440:A441"/>
    <mergeCell ref="A402:A403"/>
    <mergeCell ref="C402:C403"/>
    <mergeCell ref="A408:A409"/>
    <mergeCell ref="A410:A411"/>
    <mergeCell ref="A430:A431"/>
    <mergeCell ref="A444:A445"/>
    <mergeCell ref="A396:A397"/>
    <mergeCell ref="B396:B397"/>
    <mergeCell ref="B444:B445"/>
    <mergeCell ref="C444:C445"/>
    <mergeCell ref="C440:C441"/>
    <mergeCell ref="A390:A391"/>
    <mergeCell ref="A400:A401"/>
    <mergeCell ref="A398:A399"/>
    <mergeCell ref="C398:C399"/>
    <mergeCell ref="C362:C363"/>
    <mergeCell ref="A362:A363"/>
    <mergeCell ref="A336:A337"/>
    <mergeCell ref="B336:B337"/>
    <mergeCell ref="A350:A351"/>
    <mergeCell ref="B350:B351"/>
    <mergeCell ref="A368:A369"/>
    <mergeCell ref="B368:B369"/>
    <mergeCell ref="A342:A343"/>
    <mergeCell ref="A354:A355"/>
    <mergeCell ref="A356:A357"/>
    <mergeCell ref="B360:B361"/>
    <mergeCell ref="C360:C361"/>
    <mergeCell ref="A360:A361"/>
    <mergeCell ref="A358:A359"/>
    <mergeCell ref="B362:B363"/>
    <mergeCell ref="A340:A341"/>
  </mergeCells>
  <pageMargins left="0.39370078740157483" right="0.23622047244094491" top="0.31496062992125984" bottom="0.19685039370078741" header="0.15748031496062992" footer="0.31496062992125984"/>
  <pageSetup paperSize="9" scale="60" fitToWidth="7" fitToHeight="1000" orientation="landscape" r:id="rId1"/>
  <rowBreaks count="9" manualBreakCount="9">
    <brk id="49" max="6" man="1"/>
    <brk id="88" max="6" man="1"/>
    <brk id="138" max="6" man="1"/>
    <brk id="178" max="6" man="1"/>
    <brk id="242" max="6" man="1"/>
    <brk id="280" max="6" man="1"/>
    <brk id="327" max="6" man="1"/>
    <brk id="355" max="6" man="1"/>
    <brk id="41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2024-03-27T12:24:50Z</cp:lastPrinted>
  <dcterms:created xsi:type="dcterms:W3CDTF">2016-01-19T07:58:56Z</dcterms:created>
  <dcterms:modified xsi:type="dcterms:W3CDTF">2024-03-27T13:56:12Z</dcterms:modified>
</cp:coreProperties>
</file>