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лани сайт\"/>
    </mc:Choice>
  </mc:AlternateContent>
  <bookViews>
    <workbookView xWindow="0" yWindow="0" windowWidth="23040" windowHeight="9072"/>
  </bookViews>
  <sheets>
    <sheet name="заг" sheetId="6" r:id="rId1"/>
  </sheets>
  <definedNames>
    <definedName name="_xlnm.Print_Titles" localSheetId="0">заг!$6:$7</definedName>
    <definedName name="_xlnm.Print_Area" localSheetId="0">заг!$A$1:$G$470</definedName>
  </definedNames>
  <calcPr calcId="162913"/>
  <fileRecoveryPr autoRecover="0"/>
</workbook>
</file>

<file path=xl/calcChain.xml><?xml version="1.0" encoding="utf-8"?>
<calcChain xmlns="http://schemas.openxmlformats.org/spreadsheetml/2006/main">
  <c r="D201" i="6" l="1"/>
  <c r="D457" i="6" l="1"/>
  <c r="D450" i="6" l="1"/>
  <c r="D446" i="6" l="1"/>
  <c r="D412" i="6" l="1"/>
  <c r="D416" i="6"/>
  <c r="D32" i="6" l="1"/>
  <c r="D56" i="6" s="1"/>
  <c r="D336" i="6" l="1"/>
  <c r="D218" i="6" l="1"/>
  <c r="D316" i="6" l="1"/>
  <c r="D318" i="6" l="1"/>
  <c r="D340" i="6" l="1"/>
  <c r="D8" i="6" l="1"/>
  <c r="D12" i="6"/>
  <c r="D10" i="6"/>
  <c r="D258" i="6" l="1"/>
  <c r="D250" i="6"/>
  <c r="D460" i="6" l="1"/>
  <c r="J252" i="6" l="1"/>
  <c r="D350" i="6"/>
  <c r="D216" i="6"/>
  <c r="D406" i="6" l="1"/>
  <c r="L252" i="6"/>
  <c r="D244" i="6"/>
  <c r="D57" i="6" l="1"/>
  <c r="D64" i="6" l="1"/>
  <c r="D422" i="6" l="1"/>
  <c r="D420" i="6"/>
  <c r="D409" i="6"/>
  <c r="D296" i="6"/>
  <c r="D145" i="6"/>
  <c r="D113" i="6"/>
  <c r="D97" i="6"/>
  <c r="D59" i="6"/>
  <c r="D29" i="6"/>
  <c r="D20" i="6"/>
</calcChain>
</file>

<file path=xl/sharedStrings.xml><?xml version="1.0" encoding="utf-8"?>
<sst xmlns="http://schemas.openxmlformats.org/spreadsheetml/2006/main" count="1333" uniqueCount="764">
  <si>
    <t>3.Конкретна назва предмета закупівлі</t>
  </si>
  <si>
    <t>6.Розмір бюджетного призначення за кошторисом або очікувана вартість предмета закупівлі</t>
  </si>
  <si>
    <t>7.Процедура закупівлі</t>
  </si>
  <si>
    <t>8.Орієнтовний початок проведення процедури закупівлі</t>
  </si>
  <si>
    <t>9.Примітки</t>
  </si>
  <si>
    <t>Всього за КЕКВ 2271" Оплата теплопостачання"</t>
  </si>
  <si>
    <t>Всього за КЕКВ 2272 „ Оплата водопостачання та водовідведення”</t>
  </si>
  <si>
    <t>Всього за КЕКВ 2273 " Оплата електроенергії"</t>
  </si>
  <si>
    <t>загальний фонд КПКВ 3507010</t>
  </si>
  <si>
    <t>Всього за КЕКВ 2210„Предмети, матеріали, обладнання та інвентар</t>
  </si>
  <si>
    <t>відкриті торги</t>
  </si>
  <si>
    <t>Всього за КЕКВ 3110„Придбання обладнання і предметів довгострокового користування"</t>
  </si>
  <si>
    <t>Всього за КЕКВ 2240 „Оплата послуг (крім комунальних)</t>
  </si>
  <si>
    <r>
      <t>Код ДК 021:2015   72260000-5 -</t>
    </r>
    <r>
      <rPr>
        <sz val="10"/>
        <color indexed="8"/>
        <rFont val="Times New Roman"/>
        <family val="1"/>
        <charset val="204"/>
      </rPr>
      <t xml:space="preserve">Послуги, пов'язані з програмним забезпенням </t>
    </r>
  </si>
  <si>
    <t>5.Код КЕКВ              (для бюджетних коштів)</t>
  </si>
  <si>
    <t xml:space="preserve">грн. (двісті сімдесят чотири тисячі п'ятсот двадцять  гривень 00 коп.)                        </t>
  </si>
  <si>
    <r>
      <t>Код ДК 021:2015   48760000-3 -</t>
    </r>
    <r>
      <rPr>
        <sz val="10"/>
        <color indexed="8"/>
        <rFont val="Times New Roman"/>
        <family val="1"/>
        <charset val="204"/>
      </rPr>
      <t>Пакети програмного забезпечення для захисту від вірусів</t>
    </r>
  </si>
  <si>
    <r>
      <t>Код 021: 2015 30120000-6</t>
    </r>
    <r>
      <rPr>
        <sz val="10"/>
        <color indexed="8"/>
        <rFont val="Times New Roman"/>
        <family val="1"/>
        <charset val="204"/>
      </rPr>
      <t xml:space="preserve"> Фотокопіювальне та поліграфічне обладнання для офсетного друку</t>
    </r>
  </si>
  <si>
    <t>січень</t>
  </si>
  <si>
    <t xml:space="preserve">грн. (сто дев'ятнадцять тисяч вісімсот дев'ятнадцять  гривень 88 коп.)                           </t>
  </si>
  <si>
    <t xml:space="preserve">грн. (два мільйони п'ятсот шістдесят вісім  тисяч  гривень 24 коп.)                           </t>
  </si>
  <si>
    <t>Придбання ліцензій безпеки на маршрутизатор</t>
  </si>
  <si>
    <t>Переговорна процедува закупівлі</t>
  </si>
  <si>
    <t>лютий</t>
  </si>
  <si>
    <t>березень</t>
  </si>
  <si>
    <t>Послуги з надання невиключного права на використання комп'ютерної програми "Системи корпоративної електронної пошти FossDocMail"</t>
  </si>
  <si>
    <t xml:space="preserve">грн. (три  тисячі сто вісімдесят гривень 00 коп.)                           </t>
  </si>
  <si>
    <r>
      <t xml:space="preserve">Код ДК 021:2015  32420000-3 - </t>
    </r>
    <r>
      <rPr>
        <sz val="10"/>
        <color indexed="8"/>
        <rFont val="Times New Roman"/>
        <family val="1"/>
        <charset val="204"/>
      </rPr>
      <t>Мережеве обладнання</t>
    </r>
  </si>
  <si>
    <t>Персональні комп'ютери</t>
  </si>
  <si>
    <t>Контакт-центр</t>
  </si>
  <si>
    <r>
      <t xml:space="preserve">Код ДК 021:2015  72250000-2 - </t>
    </r>
    <r>
      <rPr>
        <sz val="10"/>
        <color indexed="8"/>
        <rFont val="Times New Roman"/>
        <family val="1"/>
        <charset val="204"/>
      </rPr>
      <t>Послуги, пов'язані із системами та підтримкою</t>
    </r>
  </si>
  <si>
    <r>
      <t>Код ДК 021:2015  32230000-4 -</t>
    </r>
    <r>
      <rPr>
        <sz val="10"/>
        <color indexed="8"/>
        <rFont val="Times New Roman"/>
        <family val="1"/>
        <charset val="204"/>
      </rPr>
      <t>Апаратура для передавання радіосигналу з приймальним пристроєм</t>
    </r>
  </si>
  <si>
    <t>Технічне обслуговування відомчої мережі телефонного зв'язку</t>
  </si>
  <si>
    <t>Придбання ліцензій на технічну підтримку Системи управління,кешування та карантину (Security Ma);</t>
  </si>
  <si>
    <t>Придбання ліцензій на технічну підтримку Шлюза обробки пошти (Email Security Appliance)</t>
  </si>
  <si>
    <t>Придбання ліцензії на технічну підтримку програмного забезпечення з відповідними ліцензіями для обладнання захисту електронної пошти(Сentralized Email Management Reporting License, Email Advanced Malware Protection License, Inbound Essentials Bundle (AS-AV-OF), Email McAfee Anti-Virus)</t>
  </si>
  <si>
    <t>Комплекс відеоконференцзв'язку</t>
  </si>
  <si>
    <r>
      <t>Код ДК 021:2015  30230000-0 -</t>
    </r>
    <r>
      <rPr>
        <sz val="10"/>
        <color indexed="8"/>
        <rFont val="Times New Roman"/>
        <family val="1"/>
        <charset val="204"/>
      </rPr>
      <t>Комп'ютерне обладнання</t>
    </r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</si>
  <si>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</si>
  <si>
    <t>загальний фонд КПКВ 3506010</t>
  </si>
  <si>
    <t>Всього за КЕКВ 2274" Оплата природного газу"</t>
  </si>
  <si>
    <t xml:space="preserve">Переговорна процедура закупівлі </t>
  </si>
  <si>
    <t xml:space="preserve">загальний фонд КПКВ 3506010 </t>
  </si>
  <si>
    <t xml:space="preserve">загальний фонд КПКВ 3506010              </t>
  </si>
  <si>
    <r>
      <t>Код ДК 021:2015   48510000-6 -</t>
    </r>
    <r>
      <rPr>
        <sz val="10"/>
        <color indexed="8"/>
        <rFont val="Times New Roman"/>
        <family val="1"/>
        <charset val="204"/>
      </rPr>
      <t>Пакети комунікаційного програмного забезпечення</t>
    </r>
  </si>
  <si>
    <t>Послуги поштові у межах зобов'язання щодо надання універсальних послуг (поштові відпрвавлення з використанням маркувальної машини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</si>
  <si>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</t>
    </r>
  </si>
  <si>
    <t>Переговорна процедура</t>
  </si>
  <si>
    <t xml:space="preserve">грн. (сто три тисячі гривень 00 коп.)                        </t>
  </si>
  <si>
    <t xml:space="preserve">загальний фонд КПКВ 3506010                </t>
  </si>
  <si>
    <r>
      <t>Код 021: 2015 32420000-3</t>
    </r>
    <r>
      <rPr>
        <sz val="10"/>
        <color indexed="8"/>
        <rFont val="Times New Roman"/>
        <family val="1"/>
        <charset val="204"/>
      </rPr>
      <t xml:space="preserve"> Мережеве обладнання</t>
    </r>
  </si>
  <si>
    <t>переговорна процедура</t>
  </si>
  <si>
    <r>
      <t>Код ДК 021:2015  44420000-0 -</t>
    </r>
    <r>
      <rPr>
        <sz val="10"/>
        <rFont val="Times New Roman"/>
        <family val="1"/>
        <charset val="204"/>
      </rPr>
      <t>Будівельні товари</t>
    </r>
  </si>
  <si>
    <r>
      <t>Код 021: 2015 22820000-4</t>
    </r>
    <r>
      <rPr>
        <sz val="10"/>
        <color indexed="8"/>
        <rFont val="Times New Roman"/>
        <family val="1"/>
        <charset val="204"/>
      </rPr>
      <t xml:space="preserve"> Бланки</t>
    </r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</si>
  <si>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–39110000 - 6</t>
    </r>
    <r>
      <rPr>
        <sz val="10"/>
        <color indexed="8"/>
        <rFont val="Times New Roman"/>
        <family val="1"/>
        <charset val="204"/>
      </rPr>
      <t xml:space="preserve">   Сидіння, стільці та супутні вироби і частини до них  </t>
    </r>
  </si>
  <si>
    <t>Стіл письмовий</t>
  </si>
  <si>
    <r>
      <t>Код ДК 021:2015  39120000-9 -</t>
    </r>
    <r>
      <rPr>
        <sz val="10"/>
        <color indexed="8"/>
        <rFont val="Times New Roman"/>
        <family val="1"/>
        <charset val="204"/>
      </rPr>
      <t>Столи, серванти, письмові столи та книжкові шафи</t>
    </r>
  </si>
  <si>
    <t xml:space="preserve">грн сімдесят три тисячі  шістсот  гривень 00 коп.)                            </t>
  </si>
  <si>
    <t>Натискні ручки, целіндрові механізми</t>
  </si>
  <si>
    <r>
      <t xml:space="preserve">Код 021: 2015 44520000-1 </t>
    </r>
    <r>
      <rPr>
        <sz val="10"/>
        <color indexed="8"/>
        <rFont val="Times New Roman"/>
        <family val="1"/>
        <charset val="204"/>
      </rPr>
      <t>Замки, ключі та петлі</t>
    </r>
  </si>
  <si>
    <t xml:space="preserve">загальний фонд КПКВ 3506010    </t>
  </si>
  <si>
    <r>
      <t xml:space="preserve">Код 021: 2015 44510000-8 </t>
    </r>
    <r>
      <rPr>
        <sz val="10"/>
        <color indexed="8"/>
        <rFont val="Times New Roman"/>
        <family val="1"/>
        <charset val="204"/>
      </rPr>
      <t>Знаряддя</t>
    </r>
  </si>
  <si>
    <t>Всього за КЕКВ 2275„Оплата інших енергоносіїв та інших комунальних послуг"</t>
  </si>
  <si>
    <t>Оплата  за участь у короткострокових семінарах, нарадах-навчаннях (навчання з охорони праці)</t>
  </si>
  <si>
    <r>
      <t>Код ДК 021:2015   80520000-5 -</t>
    </r>
    <r>
      <rPr>
        <sz val="10"/>
        <color indexed="8"/>
        <rFont val="Times New Roman"/>
        <family val="1"/>
        <charset val="204"/>
      </rPr>
      <t>Навчальні засоби</t>
    </r>
  </si>
  <si>
    <t xml:space="preserve">грн. (п'ять тисяч  гривень 00 коп)                         </t>
  </si>
  <si>
    <r>
      <t>Код ДК 021:2015  30210000-4 -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</si>
  <si>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травень</t>
  </si>
  <si>
    <t>липень</t>
  </si>
  <si>
    <t>(анг.мова)</t>
  </si>
  <si>
    <t>звіт про укладений договір</t>
  </si>
  <si>
    <t>Відкриті торги</t>
  </si>
  <si>
    <r>
      <t>Код ДК 021:2015  35120000-1 -</t>
    </r>
    <r>
      <rPr>
        <sz val="10"/>
        <color indexed="8"/>
        <rFont val="Times New Roman"/>
        <family val="1"/>
        <charset val="204"/>
      </rPr>
      <t xml:space="preserve">Системи та пристрої нагляду та охорони </t>
    </r>
  </si>
  <si>
    <t>спеціальний фонд КПКВ 3506090</t>
  </si>
  <si>
    <t>квітень</t>
  </si>
  <si>
    <t>червень</t>
  </si>
  <si>
    <t xml:space="preserve">відкриті торги </t>
  </si>
  <si>
    <r>
      <t xml:space="preserve">Код ДК 021:2015   50710000-5 - 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обслуговуванння електричного і механічного устаткування будівель</t>
    </r>
  </si>
  <si>
    <t>відкриті торги  (анг.мова)</t>
  </si>
  <si>
    <t>Диск DVD-R (упаковка 10шт.);  Миша USB дротова, Миша USB без дротова; Носій даних FLASH 32 Gb USB 3.0</t>
  </si>
  <si>
    <t>Інструменти для зачищення кабелю (стрипер); Набір інструментів в сумці для монтажу телекомунікаційних мереж;Набір точного інструменту для електроніки; Кримпер</t>
  </si>
  <si>
    <t xml:space="preserve">грн. (вісімнадцять тисяч п'ятсот двадцять вісім гривень 00 коп.)                             </t>
  </si>
  <si>
    <t>Система контролю доступу (Турнікет, повнозростовий двупрохідний)</t>
  </si>
  <si>
    <t>Мережеве обладнання для WiFi ;</t>
  </si>
  <si>
    <t xml:space="preserve"> Міні свічі 8 портів 5 портів;Розетка комп'ютерна зовнішня (однопортова) та (двопортова);перехідник типу USB- COM Viewcon VEN24</t>
  </si>
  <si>
    <t>Технічна підтримка серверного обладнання</t>
  </si>
  <si>
    <r>
      <t xml:space="preserve">Код ДК 021:2015   50310000-1 - </t>
    </r>
    <r>
      <rPr>
        <sz val="10"/>
        <color indexed="8"/>
        <rFont val="Times New Roman"/>
        <family val="1"/>
        <charset val="204"/>
      </rPr>
      <t>Технічне обслуговування і ремонт офісної техніки</t>
    </r>
  </si>
  <si>
    <t>Технічна підпримка інженерної інфраструктури серверних приміщень</t>
  </si>
  <si>
    <t xml:space="preserve">грн. (два мільйона  гривень 00коп)                     </t>
  </si>
  <si>
    <t>Жорстки диски для серверного обладнання виробництва DELL (ЕМС);Жорстки диски для серверного збереження  даних  виробництва DELL (ДМС);</t>
  </si>
  <si>
    <r>
      <t>Код ДК 021:2015  30230000-0-</t>
    </r>
    <r>
      <rPr>
        <sz val="10"/>
        <color indexed="8"/>
        <rFont val="Times New Roman"/>
        <family val="1"/>
        <charset val="204"/>
      </rPr>
      <t>Комп'ютерне обладнання</t>
    </r>
  </si>
  <si>
    <t>Серверне обладнання для зберігання даних на стрічкових носіях</t>
  </si>
  <si>
    <t>Код ДК 021:2015  18140000-2 -Аксесуари до робочого одягу</t>
  </si>
  <si>
    <t>Аксесуари до робочого одягу (Распіратори, маски захисні)</t>
  </si>
  <si>
    <t>Перевезення пасажирів та їх багажу до місць роботи</t>
  </si>
  <si>
    <t>Послуги спеціальних автомобільних перевезень пасажирів (транспортні послуги з перевезення працівників ДМСУ)</t>
  </si>
  <si>
    <t xml:space="preserve">грн.(стодев'яносто три тисячі двісті гривень 00 коп.)                           </t>
  </si>
  <si>
    <t>Звіт про укладений договір</t>
  </si>
  <si>
    <r>
      <t xml:space="preserve">Код ДК 021:2015   60140000-1 – </t>
    </r>
    <r>
      <rPr>
        <sz val="10"/>
        <color indexed="8"/>
        <rFont val="Times New Roman"/>
        <family val="1"/>
        <charset val="204"/>
      </rPr>
      <t>Нерегулярні пасажирські перевезення (Транспортні послуги)</t>
    </r>
  </si>
  <si>
    <t xml:space="preserve">грн. (двісті тисяч гривень 00 коп.)                        </t>
  </si>
  <si>
    <t xml:space="preserve">грн. (п'ятнадцять мільйонів сто дев'яносто п'ять тисяч дев'ятсот   гривень 00коп)                     </t>
  </si>
  <si>
    <r>
      <t xml:space="preserve">Код ДК 021:2015   60130000-8 – </t>
    </r>
    <r>
      <rPr>
        <sz val="10"/>
        <color indexed="8"/>
        <rFont val="Times New Roman"/>
        <family val="1"/>
        <charset val="204"/>
      </rPr>
      <t>Послуги спеціальних автомобільних перевезень пасажирів</t>
    </r>
  </si>
  <si>
    <t xml:space="preserve">грн. (0гривень 00 коп.)                            </t>
  </si>
  <si>
    <t>загальний фонд КПКВ 3506010
(видатки зменшено на виконання Закону України від 13.04.20 № 553-ІХ "Про внесення змін до закону України "Про Державний бюджет України на 2020 рік")</t>
  </si>
  <si>
    <t>Прокат пасажирських транспортних засобів із водієм (автотранспортні послуги)</t>
  </si>
  <si>
    <r>
      <t xml:space="preserve">Код ДК 021:2015   60170000-0 – </t>
    </r>
    <r>
      <rPr>
        <sz val="10"/>
        <color indexed="8"/>
        <rFont val="Times New Roman"/>
        <family val="1"/>
        <charset val="204"/>
      </rPr>
      <t>Прокат пасажирських транспортних засобів із водієм (автотранспортні послуги)</t>
    </r>
  </si>
  <si>
    <r>
      <t xml:space="preserve">Код 021: 2015 19510000-4 </t>
    </r>
    <r>
      <rPr>
        <sz val="10"/>
        <color indexed="8"/>
        <rFont val="Times New Roman"/>
        <family val="1"/>
        <charset val="204"/>
      </rPr>
      <t>Гумові вироби</t>
    </r>
  </si>
  <si>
    <t>Звіт про договір про закупівлю</t>
  </si>
  <si>
    <t>*</t>
  </si>
  <si>
    <t>2282 "Окремі заходи по реалізації державних (регіональних) програм, не віднесені до заходів розвитку"</t>
  </si>
  <si>
    <t>Послуги з доступу до електронної бази даних цінової інформації</t>
  </si>
  <si>
    <r>
      <t>Код ДК 021:2015   72320000-4 -</t>
    </r>
    <r>
      <rPr>
        <sz val="10"/>
        <color indexed="8"/>
        <rFont val="Times New Roman"/>
        <family val="1"/>
        <charset val="204"/>
      </rPr>
      <t>Послуги, пов'язані з базами даних</t>
    </r>
  </si>
  <si>
    <t>переговорна процедура закупівлі</t>
  </si>
  <si>
    <r>
      <t xml:space="preserve">Код ДК 021:2015   50330000 -7 </t>
    </r>
    <r>
      <rPr>
        <sz val="10"/>
        <color indexed="8"/>
        <rFont val="Times New Roman"/>
        <family val="1"/>
        <charset val="204"/>
      </rPr>
      <t>Послуги  з  технічного обслуговування  телекомунікаційного обладнання</t>
    </r>
  </si>
  <si>
    <t>Послуги з інформаційного обслуговування комплексної  системи управління інформаційним обміном з нормативно- правовою підтримкою  ЛІГА:КОРПОРАЦІЯ (у комплектації з комп'ютерною програмою ЛЗ ЮРИСТ Мережа)</t>
  </si>
  <si>
    <t xml:space="preserve">грн.(сорок вісім тисяч вісімсот тридцять шість гривень 00 коп.)                           </t>
  </si>
  <si>
    <r>
      <t xml:space="preserve">Код ДК 021:2015  98310000-9– </t>
    </r>
    <r>
      <rPr>
        <sz val="10"/>
        <color indexed="8"/>
        <rFont val="Times New Roman"/>
        <family val="1"/>
        <charset val="204"/>
      </rPr>
      <t>Послуги з прання і сухого чищення</t>
    </r>
  </si>
  <si>
    <t>Послуги з прання і сухого чищення (хімчистка килимового покриття)</t>
  </si>
  <si>
    <t>Встановлення систем аварійної сигналізації та антен ДК 021:2015 45312000-7</t>
  </si>
  <si>
    <r>
      <t xml:space="preserve">Код ДК 021:2015 45310000-3 </t>
    </r>
    <r>
      <rPr>
        <sz val="10"/>
        <color indexed="8"/>
        <rFont val="Times New Roman"/>
        <family val="1"/>
        <charset val="204"/>
      </rPr>
      <t>Електромонтажні роботи</t>
    </r>
  </si>
  <si>
    <t xml:space="preserve">грн.(шість   тисяч вісімсот тридцять сім гривень 60 коп.)                           </t>
  </si>
  <si>
    <t>Код ДК 021:2015  98360000-3 –Інші послуги</t>
  </si>
  <si>
    <t>Послуги з оренди фісного обладнання     (ДК 021:2015 РА02-0 оренда)</t>
  </si>
  <si>
    <t>звіт про договір про закупівлю</t>
  </si>
  <si>
    <t xml:space="preserve">грн.(двадцять дві тисячі дев'ятсот дев'яносто дві  гривні 10 коп.)                           </t>
  </si>
  <si>
    <t xml:space="preserve">грн.(сто дев'яносто три тисячі двісті гривень 00 коп.)                           </t>
  </si>
  <si>
    <r>
      <t>Код ДК 021:2015  44110000-4 -</t>
    </r>
    <r>
      <rPr>
        <sz val="10"/>
        <rFont val="Times New Roman"/>
        <family val="1"/>
        <charset val="204"/>
      </rPr>
      <t>Конструкційні матеріали</t>
    </r>
  </si>
  <si>
    <t xml:space="preserve">гривень (двадцять дві тисячі дев'яносто три гривні 39 коп.)                                                                  </t>
  </si>
  <si>
    <r>
      <t xml:space="preserve">Код ДК 021:2015  44210000-5 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</si>
  <si>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(Ворота секційні та шлагбаум)</t>
  </si>
  <si>
    <t>Конструкційні матеріали (Ролети віконні захисні на пульті дистанційного управління) (ДК 021:2015 44115310-5 Ролети)</t>
  </si>
  <si>
    <t>Стенди, вивіски</t>
  </si>
  <si>
    <t xml:space="preserve">гривень (сім тисяч  триста п'ятдесят гривень 00 коп.)                                                                  </t>
  </si>
  <si>
    <r>
      <t>Код ДК 021:2015  44210000-5 -</t>
    </r>
    <r>
      <rPr>
        <sz val="10"/>
        <rFont val="Times New Roman"/>
        <family val="1"/>
        <charset val="204"/>
      </rPr>
      <t>Конструкції та їх частини</t>
    </r>
  </si>
  <si>
    <t>Конструкції та їх частини (Металопластикові конструкції власного виробництва)</t>
  </si>
  <si>
    <t xml:space="preserve">гривень ( тридцять три тисячі  триста двадцять чотири гривні 00 коп.)                                                                  </t>
  </si>
  <si>
    <t>загальний фонд</t>
  </si>
  <si>
    <t xml:space="preserve">грн. (дві тисячі  гривень 00 коп.)                             </t>
  </si>
  <si>
    <r>
      <t xml:space="preserve">Код ДК 021:2015   50410000-2 – 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</si>
  <si>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t>Послуги з ремонту і технічного обслуговування вимірювальних, випробувальних і контрольних приладів (Послуги з ремонту скануючих систем)</t>
  </si>
  <si>
    <t xml:space="preserve">грн.(сорок дев'ять тисяч сто двадцять вісім гривень 00 коп.)                           </t>
  </si>
  <si>
    <r>
      <t>Код ДК 021:2015  32320000-2 -</t>
    </r>
    <r>
      <rPr>
        <sz val="10"/>
        <color indexed="8"/>
        <rFont val="Times New Roman"/>
        <family val="1"/>
        <charset val="204"/>
      </rPr>
      <t>Телевізійне й аудівізуальне обладнання</t>
    </r>
  </si>
  <si>
    <t xml:space="preserve">грн. (два мільйони дев'ятсот п'ятдесят тисяч гривень 00 коп.)                            </t>
  </si>
  <si>
    <t>Комплекс відеовідображаючих пристроїв</t>
  </si>
  <si>
    <r>
      <t>Код ДК 021:2015   48310000-4 -</t>
    </r>
    <r>
      <rPr>
        <sz val="10"/>
        <color indexed="8"/>
        <rFont val="Times New Roman"/>
        <family val="1"/>
        <charset val="204"/>
      </rPr>
      <t>Пакети програмного забезпечення для створення документів</t>
    </r>
  </si>
  <si>
    <t>Придбання пакетів програмного забезпечення для створення документів</t>
  </si>
  <si>
    <r>
      <t>Код ДК 021:2015   48440000-4 -</t>
    </r>
    <r>
      <rPr>
        <sz val="10"/>
        <color indexed="8"/>
        <rFont val="Times New Roman"/>
        <family val="1"/>
        <charset val="204"/>
      </rPr>
      <t>Пакети програмного забезпечення для фінансового аналізу та бухгалтерського обліку</t>
    </r>
  </si>
  <si>
    <t>Придбання пакетів програмного забезпечення для фінансового аналізу та бухгалтерського обліку</t>
  </si>
  <si>
    <t>серпень</t>
  </si>
  <si>
    <t xml:space="preserve">грн. (сорок дев'ять тисяч дев'ятсот сімдесят п'ять гривень 00 коп.)                             </t>
  </si>
  <si>
    <t xml:space="preserve">грн.(дев'ятсот дев'яносто п'ять  тисяч сімсот гривень 00 коп.)                           </t>
  </si>
  <si>
    <t>Пакети презентаційні</t>
  </si>
  <si>
    <r>
      <t>Код ДК 021:2015  18930000 -7</t>
    </r>
    <r>
      <rPr>
        <sz val="10"/>
        <rFont val="Times New Roman"/>
        <family val="1"/>
        <charset val="204"/>
      </rPr>
      <t xml:space="preserve"> Мішки та пакети</t>
    </r>
  </si>
  <si>
    <t xml:space="preserve">гривень (сорок  п'ять тисяч  гривень 00 коп.)                                                                  </t>
  </si>
  <si>
    <t xml:space="preserve">грн.(0 гривень 00 коп.)                           </t>
  </si>
  <si>
    <t xml:space="preserve">грн. сімнадцять тисяч тристасорок чотири тисячі гривень 77 коп.)                            </t>
  </si>
  <si>
    <t xml:space="preserve">грн. (сорок сім тисяч тисяч шістсот гривень 00 коп.)                            </t>
  </si>
  <si>
    <t xml:space="preserve">гривень (сім тисяч триста п'ядесят гривень 89 коп.)                                                                  </t>
  </si>
  <si>
    <t>Конструкції та їх частини (металопластикові конструкції власного виробництва)(металопластикове вікно)</t>
  </si>
  <si>
    <r>
      <t xml:space="preserve">Код 021: 2015 30200000-1  </t>
    </r>
    <r>
      <rPr>
        <sz val="10"/>
        <rFont val="Times New Roman"/>
        <family val="1"/>
        <charset val="204"/>
      </rPr>
      <t>Комп'ютерне обладання та приладдя</t>
    </r>
  </si>
  <si>
    <r>
      <rPr>
        <b/>
        <sz val="10"/>
        <rFont val="Times New Roman"/>
        <family val="1"/>
        <charset val="204"/>
      </rPr>
      <t>Код ДК 021:2015   452600000-7</t>
    </r>
    <r>
      <rPr>
        <sz val="10"/>
        <rFont val="Times New Roman"/>
        <family val="1"/>
        <charset val="204"/>
      </rPr>
      <t xml:space="preserve"> -"Покрівельні роботи та інші спеціалізовані будівельні роботи"</t>
    </r>
  </si>
  <si>
    <t>Поточний ремонт абміністративної будівлі за адресою: м.Київ, вул.Дегтярівська,11Г</t>
  </si>
  <si>
    <r>
      <t>Код ДК 021:2015  18530000-3 -</t>
    </r>
    <r>
      <rPr>
        <sz val="10"/>
        <color indexed="8"/>
        <rFont val="Times New Roman"/>
        <family val="1"/>
        <charset val="204"/>
      </rPr>
      <t>Подарунки та нагороди</t>
    </r>
  </si>
  <si>
    <r>
      <t>Код ДК 021:2015  35110000-8 -</t>
    </r>
    <r>
      <rPr>
        <sz val="10"/>
        <color indexed="8"/>
        <rFont val="Times New Roman"/>
        <family val="1"/>
        <charset val="204"/>
      </rPr>
      <t>Протипожежне, рятувальне та захисне обладнання</t>
    </r>
  </si>
  <si>
    <t>вересень</t>
  </si>
  <si>
    <t xml:space="preserve">грн. (чоториста сорок дев'ять тисяч  гривень 00 коп.)                            </t>
  </si>
  <si>
    <r>
      <t>Код ДК 021:2015  39100000-3-</t>
    </r>
    <r>
      <rPr>
        <sz val="10"/>
        <rFont val="Times New Roman"/>
        <family val="1"/>
        <charset val="204"/>
      </rPr>
      <t>Меблі</t>
    </r>
  </si>
  <si>
    <t>Придбання меблів для сидіння, столів та офісних шаф (комплекти офісних меблів)</t>
  </si>
  <si>
    <t xml:space="preserve">Відновлення систем контролю доступу та відеонагляду </t>
  </si>
  <si>
    <r>
      <rPr>
        <b/>
        <sz val="10"/>
        <rFont val="Times New Roman"/>
        <family val="1"/>
        <charset val="204"/>
      </rPr>
      <t>Код ДК 021:2015   45310000-3</t>
    </r>
    <r>
      <rPr>
        <sz val="10"/>
        <rFont val="Times New Roman"/>
        <family val="1"/>
        <charset val="204"/>
      </rPr>
      <t>-"Електромонтажні роботи"</t>
    </r>
  </si>
  <si>
    <t xml:space="preserve">грн. (двісті сімдесят сім тисяч  триста вісімдесят гривень 00 коп.)                             </t>
  </si>
  <si>
    <t xml:space="preserve">грн. (дев'ять тисяч двісті сорок дев'ять гривень 00 коп.)                             </t>
  </si>
  <si>
    <t xml:space="preserve">грн. (сімнадцять тисяч чотириста п'ятнадцять гривень 60 коп.)                             </t>
  </si>
  <si>
    <r>
      <t>Код ДК 021:2015  22810000-1 -</t>
    </r>
    <r>
      <rPr>
        <sz val="10"/>
        <rFont val="Times New Roman"/>
        <family val="1"/>
        <charset val="204"/>
      </rPr>
      <t>Паперові чи картонні реєстраційні журнали</t>
    </r>
  </si>
  <si>
    <t xml:space="preserve">гривень (тридцять сім  тисяч чотириста десять гривень 00 коп.)                                                                  </t>
  </si>
  <si>
    <t xml:space="preserve">гривень (00гривень 00 коп.)                                                                  </t>
  </si>
  <si>
    <t xml:space="preserve">грн.( сорок шість тисяч чотириста сорок гривень 00 коп.)                           </t>
  </si>
  <si>
    <t xml:space="preserve">грн (сімдесятдві тисячі вісімсот гривень 00 коп.)                            </t>
  </si>
  <si>
    <t xml:space="preserve">грн. (сімнадцять  тисяч дев'ятсот десять гривень 00 коп),                             </t>
  </si>
  <si>
    <t xml:space="preserve">грн. (сім тисяч двісті п'ядесят гривні 00 коп.)                             </t>
  </si>
  <si>
    <t>спрощена закупівля</t>
  </si>
  <si>
    <t xml:space="preserve">грн. (сто шість тисяч вісімсот  гривень 00коп)                     </t>
  </si>
  <si>
    <t>жовтень</t>
  </si>
  <si>
    <t xml:space="preserve">грн. (п'ядесят  тисяч  гривень 00 коп.)                            </t>
  </si>
  <si>
    <r>
      <rPr>
        <b/>
        <sz val="10"/>
        <rFont val="Times New Roman"/>
        <family val="1"/>
        <charset val="204"/>
      </rPr>
      <t>Код ДК 021:2015   50410000-2</t>
    </r>
    <r>
      <rPr>
        <sz val="10"/>
        <rFont val="Times New Roman"/>
        <family val="1"/>
        <charset val="204"/>
      </rPr>
      <t>-Послуги з ремонту і технічного обслуговування вимірювальних, випробувальних і контрольних приладів</t>
    </r>
  </si>
  <si>
    <t xml:space="preserve">грн. (три мільйони чотириста тисяч  гривень 00 коп.)                            </t>
  </si>
  <si>
    <t xml:space="preserve">Ремонт мобільних скануючих систем </t>
  </si>
  <si>
    <t xml:space="preserve">грн.( дев'яносто п'ять тисяч гривень 00 коп.)                            </t>
  </si>
  <si>
    <t>Технічне обслуговування систем кондиціювання</t>
  </si>
  <si>
    <r>
      <rPr>
        <b/>
        <sz val="10"/>
        <rFont val="Times New Roman"/>
        <family val="1"/>
        <charset val="204"/>
      </rPr>
      <t>Код ДК 021:2015   50730000-1</t>
    </r>
    <r>
      <rPr>
        <sz val="10"/>
        <rFont val="Times New Roman"/>
        <family val="1"/>
        <charset val="204"/>
      </rPr>
      <t>-Послуги з ремонту і технічного обслуговування охолоджувальних установок</t>
    </r>
  </si>
  <si>
    <t xml:space="preserve">грн.( п'ятдесят тисяч гривень 00 коп.)                            </t>
  </si>
  <si>
    <r>
      <rPr>
        <b/>
        <sz val="10"/>
        <color theme="1"/>
        <rFont val="Times New Roman"/>
        <family val="1"/>
        <charset val="204"/>
      </rPr>
      <t>Код ДК 021:2015   50530000-9</t>
    </r>
    <r>
      <rPr>
        <sz val="10"/>
        <color theme="1"/>
        <rFont val="Times New Roman"/>
        <family val="1"/>
        <charset val="204"/>
      </rPr>
      <t>-Послуги з ремонту і технічного обслуговування техніки</t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</si>
  <si>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>додаткові кошти</t>
    </r>
    <r>
      <rPr>
        <u/>
        <sz val="10"/>
        <color indexed="8"/>
        <rFont val="Times New Roman"/>
        <family val="1"/>
        <charset val="204"/>
      </rPr>
      <t xml:space="preserve"> (</t>
    </r>
    <r>
      <rPr>
        <sz val="10"/>
        <color indexed="8"/>
        <rFont val="Times New Roman"/>
        <family val="1"/>
        <charset val="204"/>
      </rPr>
      <t>довідка про зміни до кошторису від 23.09.2020 №82)</t>
    </r>
  </si>
  <si>
    <r>
      <t>Код 021: 2015 15980000-1</t>
    </r>
    <r>
      <rPr>
        <sz val="10"/>
        <color indexed="8"/>
        <rFont val="Times New Roman"/>
        <family val="1"/>
        <charset val="204"/>
      </rPr>
      <t xml:space="preserve"> Безалкогольні напої</t>
    </r>
  </si>
  <si>
    <t>Мінеральна вода</t>
  </si>
  <si>
    <r>
      <t>Код 021: 2015 39710000-2</t>
    </r>
    <r>
      <rPr>
        <sz val="10"/>
        <color indexed="8"/>
        <rFont val="Times New Roman"/>
        <family val="1"/>
        <charset val="204"/>
      </rPr>
      <t xml:space="preserve"> Електричні побутові прилади</t>
    </r>
  </si>
  <si>
    <r>
      <t>Код ДК 021:2015  19520000-7 -</t>
    </r>
    <r>
      <rPr>
        <sz val="10"/>
        <rFont val="Times New Roman"/>
        <family val="1"/>
        <charset val="204"/>
      </rPr>
      <t>Пластмасові випроби</t>
    </r>
  </si>
  <si>
    <t xml:space="preserve">Табличка (кабінети)на двері; </t>
  </si>
  <si>
    <t xml:space="preserve">грн. (сто п'ятдесят тисяч  гривень 00 коп.)                            </t>
  </si>
  <si>
    <r>
      <t>Код ДК 021:2015  31530000-0 -</t>
    </r>
    <r>
      <rPr>
        <sz val="10"/>
        <rFont val="Times New Roman"/>
        <family val="1"/>
        <charset val="204"/>
      </rPr>
      <t>Частини до світильників та освітлювального обладнання</t>
    </r>
  </si>
  <si>
    <t xml:space="preserve">грн. (сорок дев'ять тисяч  гривень 00 коп.)                            </t>
  </si>
  <si>
    <t xml:space="preserve">грн. (тридцять   тисяч  гривень 00 коп.)                            </t>
  </si>
  <si>
    <t>Звіт про догові про закупівлю</t>
  </si>
  <si>
    <t>Інформаційні стенди</t>
  </si>
  <si>
    <t>Придбання електричних побутових приладів (Радіатори підлогові, мікрохвильові печі,електрочайники)</t>
  </si>
  <si>
    <t>32580000-2 Інформаційне обладнання</t>
  </si>
  <si>
    <t>Лампи ультрофіолетового світла (Лампа бактерицидна)</t>
  </si>
  <si>
    <r>
      <t>Код 021: 2015 31410000-3</t>
    </r>
    <r>
      <rPr>
        <sz val="10"/>
        <color indexed="8"/>
        <rFont val="Times New Roman"/>
        <family val="1"/>
        <charset val="204"/>
      </rPr>
      <t xml:space="preserve"> Гальванічні елементи</t>
    </r>
  </si>
  <si>
    <t>Елементи живлення (батарейкі АА,ААА)</t>
  </si>
  <si>
    <t xml:space="preserve">грн. (вісім   тисяч вісімдесят гривень 00 коп.)                            </t>
  </si>
  <si>
    <t xml:space="preserve">грн. (сім тисяч  гривень 00 коп.)                            </t>
  </si>
  <si>
    <t>Мішок з брезента</t>
  </si>
  <si>
    <r>
      <t>Код 021: 2015 39520000-3</t>
    </r>
    <r>
      <rPr>
        <sz val="10"/>
        <color indexed="8"/>
        <rFont val="Times New Roman"/>
        <family val="1"/>
        <charset val="204"/>
      </rPr>
      <t xml:space="preserve"> Готові текстильні вироби</t>
    </r>
  </si>
  <si>
    <r>
      <t>загальний фонд КПКВ 3506010</t>
    </r>
    <r>
      <rPr>
        <u/>
        <sz val="11"/>
        <color rgb="FFFF0000"/>
        <rFont val="Times New Roman"/>
        <family val="1"/>
        <charset val="204"/>
      </rPr>
      <t xml:space="preserve"> додаткові кошти </t>
    </r>
    <r>
      <rPr>
        <u/>
        <sz val="10"/>
        <color indexed="8"/>
        <rFont val="Times New Roman"/>
        <family val="1"/>
        <charset val="204"/>
      </rPr>
      <t>(довідка про зміни до кошторису від 23.09.2020 №82)</t>
    </r>
  </si>
  <si>
    <t xml:space="preserve">грн. (п'ятдесят  тисяч  гривень 00 коп.)                            </t>
  </si>
  <si>
    <t>календарі настінні з  логотипом</t>
  </si>
  <si>
    <t xml:space="preserve">грн.(один мільйон триста шісдесят три тисячі чотириста двадцять гривень 00 коп.)                           </t>
  </si>
  <si>
    <t xml:space="preserve">грн.(дві тисячі гривень 00 коп.)                           </t>
  </si>
  <si>
    <t>звіт про договір про звіт</t>
  </si>
  <si>
    <r>
      <t>Код 021: 2015 22460000-2</t>
    </r>
    <r>
      <rPr>
        <sz val="10"/>
        <color indexed="8"/>
        <rFont val="Times New Roman"/>
        <family val="1"/>
        <charset val="204"/>
      </rPr>
      <t xml:space="preserve"> Рекламні матеріали, каталоги товарів та посібники</t>
    </r>
  </si>
  <si>
    <t>Придбання фотоапаратів</t>
  </si>
  <si>
    <r>
      <t xml:space="preserve">Код 021: 2015 38650000-6 </t>
    </r>
    <r>
      <rPr>
        <sz val="10"/>
        <color indexed="8"/>
        <rFont val="Times New Roman"/>
        <family val="1"/>
        <charset val="204"/>
      </rPr>
      <t>Фотографічне обладнання</t>
    </r>
  </si>
  <si>
    <r>
      <t>Код 021: 2015 44510000-8</t>
    </r>
    <r>
      <rPr>
        <sz val="10"/>
        <color indexed="8"/>
        <rFont val="Times New Roman"/>
        <family val="1"/>
        <charset val="204"/>
      </rPr>
      <t xml:space="preserve"> Знаряддя</t>
    </r>
  </si>
  <si>
    <t xml:space="preserve">гривень (сто тисяч гривень 00 коп.)                                                                  </t>
  </si>
  <si>
    <t xml:space="preserve">грн. (сто п'ятдесят дві тисяч шістсот вісімдесят вісім  гривень 00 коп.)                            </t>
  </si>
  <si>
    <r>
      <t>Код ДК 021:2015   48410000-5 -</t>
    </r>
    <r>
      <rPr>
        <sz val="10"/>
        <color indexed="8"/>
        <rFont val="Times New Roman"/>
        <family val="1"/>
        <charset val="204"/>
      </rPr>
      <t>пакети програмного забезпечення для управління інвестиціями та підготовки податкової звітності</t>
    </r>
  </si>
  <si>
    <t>Постачання примірника та пакетів оновлень (компонентів) комп'ютерної програми "M.E.Doc" з правом використання на рік (Модуль "Звітність")</t>
  </si>
  <si>
    <t xml:space="preserve">грн. (сорок дев'ять  тисяч дев'ятсот вісімдесят  гривень 00 коп.)                            </t>
  </si>
  <si>
    <t>листопад</t>
  </si>
  <si>
    <t xml:space="preserve">грн. тридцять дві тисячі двісті шість  гривень 50 коп.)                            </t>
  </si>
  <si>
    <t xml:space="preserve">грн. (сорок дев'ят тисяч  гривень 00 коп.)                            </t>
  </si>
  <si>
    <t xml:space="preserve">грн. (сорок вісім тисяч  дев'ятсот гривень 00 коп.)                            </t>
  </si>
  <si>
    <t xml:space="preserve">грн. (сорок вісім   тисячтриста тридцять  гривень 00 коп.)                            </t>
  </si>
  <si>
    <t xml:space="preserve">грн. (00 гривень 00 коп.)                            </t>
  </si>
  <si>
    <t xml:space="preserve">грн.( чотири мільйонів  шістсот сімдесят п'ять тисяч сорок вісім  гривні 00 коп.)                            </t>
  </si>
  <si>
    <t>відсутня подальша потреба</t>
  </si>
  <si>
    <t xml:space="preserve">грн. (00  гривень 00 коп.)                            </t>
  </si>
  <si>
    <t>Значки (18530000-3 -Подарунки та нагороди)</t>
  </si>
  <si>
    <t xml:space="preserve">грн.( шістнадцять мільйонів  дев'яносто  тисяч   гривні 00 коп.)                            </t>
  </si>
  <si>
    <t>Придбання коденціонерів та кулерів для води</t>
  </si>
  <si>
    <r>
      <t xml:space="preserve"> </t>
    </r>
    <r>
      <rPr>
        <b/>
        <sz val="10"/>
        <color indexed="8"/>
        <rFont val="Times New Roman"/>
        <family val="1"/>
        <charset val="204"/>
      </rPr>
      <t>Код ДК 021:2015 –39710000 - 4</t>
    </r>
    <r>
      <rPr>
        <sz val="10"/>
        <color indexed="8"/>
        <rFont val="Times New Roman"/>
        <family val="1"/>
        <charset val="204"/>
      </rPr>
      <t xml:space="preserve">   Побутова техніка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</si>
  <si>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 xml:space="preserve"> </t>
    </r>
  </si>
  <si>
    <r>
      <t>загальний фонд КПКВ 3506010</t>
    </r>
    <r>
      <rPr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</si>
  <si>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u/>
        <sz val="11"/>
        <color rgb="FFFF0000"/>
        <rFont val="Times New Roman"/>
        <family val="1"/>
        <charset val="204"/>
      </rPr>
      <t/>
    </r>
  </si>
  <si>
    <r>
      <t xml:space="preserve">загальний фонд КПКВ 3506010 </t>
    </r>
    <r>
      <rPr>
        <sz val="10"/>
        <color rgb="FFFF0000"/>
        <rFont val="Times New Roman"/>
        <family val="1"/>
        <charset val="204"/>
      </rPr>
      <t/>
    </r>
  </si>
  <si>
    <t>остання надія</t>
  </si>
  <si>
    <t xml:space="preserve">грн.( двісті вісімдесят одна тисяч чотириста гривень 00 коп.)                            </t>
  </si>
  <si>
    <t>(20% додаткова угода)</t>
  </si>
  <si>
    <t xml:space="preserve">грн.(двісті  тисяч гривень 00 коп.)                           </t>
  </si>
  <si>
    <t xml:space="preserve">грн. (чотири тисячі вісімсот сорок гривень 00 коп.)                             </t>
  </si>
  <si>
    <r>
      <t>загальний фонд КПКВ 3506010    (</t>
    </r>
    <r>
      <rPr>
        <b/>
        <sz val="10"/>
        <color indexed="8"/>
        <rFont val="Times New Roman"/>
        <family val="1"/>
        <charset val="204"/>
      </rPr>
      <t xml:space="preserve">20% з договору за минулий рік)      </t>
    </r>
  </si>
  <si>
    <t xml:space="preserve">грн. (двадцять вісім  тисяч  шістсот гривень 00 коп.)                             </t>
  </si>
  <si>
    <t xml:space="preserve">грн.( вісімдесят чотири тисячі триста десять гривень 00 коп.)                            </t>
  </si>
  <si>
    <t xml:space="preserve">грн.( сто п'ять тисяч гривень 00 коп.)                            </t>
  </si>
  <si>
    <t xml:space="preserve">Проведення діагностики, технічного обслуговування і ремонту скануючих систем для багажу, ручної поклажі та поштових відправлень </t>
  </si>
  <si>
    <t xml:space="preserve">грн. (двісті  тисяч  гривень 00 коп.)                            </t>
  </si>
  <si>
    <t xml:space="preserve">грн.(десять тисяч гривень 00 коп.)                            </t>
  </si>
  <si>
    <t xml:space="preserve">грн. (двісті  тисяч гривень 00 коп.)                            </t>
  </si>
  <si>
    <t xml:space="preserve">грн.( чотириста вісімнадцять тисяч сто гривень 00 коп.)                            </t>
  </si>
  <si>
    <t xml:space="preserve"> гривень (сімнадцять тисяч чотириста п'ятдесят одна гривня 15коп)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</si>
  <si>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(20 %- додаткова угода)</t>
    </r>
  </si>
  <si>
    <r>
      <t>загальний фонд КПКВ 3506010</t>
    </r>
    <r>
      <rPr>
        <b/>
        <sz val="10"/>
        <color indexed="8"/>
        <rFont val="Times New Roman"/>
        <family val="1"/>
        <charset val="204"/>
      </rPr>
      <t xml:space="preserve"> (20 %- додаткова угода)</t>
    </r>
  </si>
  <si>
    <t xml:space="preserve"> гривень (дванадцять тисяч чотириста вісімнадцять гривень 23коп)</t>
  </si>
  <si>
    <t xml:space="preserve"> грн (чотириста сімдесят вісім  тисяч сімсот вісімдесят  гривень 93 коп)</t>
  </si>
  <si>
    <t xml:space="preserve"> гривень (сто сорок п'ять тисяч сімсот дев'яносто дві гривні 00 коп)</t>
  </si>
  <si>
    <t>закупівля без використання електронної системи</t>
  </si>
  <si>
    <r>
      <t xml:space="preserve">Код ДК 021:2015 22210000-5 - Газети </t>
    </r>
    <r>
      <rPr>
        <sz val="10"/>
        <color indexed="8"/>
        <rFont val="Times New Roman"/>
        <family val="1"/>
        <charset val="204"/>
      </rPr>
      <t>(22213000-6 Журнали)</t>
    </r>
  </si>
  <si>
    <t xml:space="preserve">грн. (одна тисяча дев'ятсот вісімдесят гривень 00 коп.)                                                                  </t>
  </si>
  <si>
    <r>
      <t xml:space="preserve">Код ДК 021:2015  42990000-2 Машини спеціального призначення різні </t>
    </r>
    <r>
      <rPr>
        <sz val="10"/>
        <rFont val="Times New Roman"/>
        <family val="1"/>
        <charset val="204"/>
      </rPr>
      <t xml:space="preserve">
(42991110-3 - Брошурувальні машини)</t>
    </r>
  </si>
  <si>
    <r>
      <t>Код ДК 021:2015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данних
(64210000-1 -Послуги телефонного зв'язку та передачі данних)</t>
    </r>
  </si>
  <si>
    <t xml:space="preserve">грн.(сімдесят п'ять тисяч гривень 00 коп.)                           </t>
  </si>
  <si>
    <t xml:space="preserve">грн. (дві тисячі чотириста гривень 00 коп.)                             </t>
  </si>
  <si>
    <t xml:space="preserve">грн. (п'ятдесят тисяч гривень 00 коп.)                            </t>
  </si>
  <si>
    <t xml:space="preserve">грн. (двісті тисяч гривень 00 коп.)                            </t>
  </si>
  <si>
    <t>1. Найменування замовника Державна митна служба України (місцезнаходження:м. Київ, вул.Дегтярівська,11г)</t>
  </si>
  <si>
    <t>гривень (сто п'ядесят тисяч сто шістдесят три  гривні  20 коп)</t>
  </si>
  <si>
    <t>грн. (вісімдесят сім тисяч п'ятсот дев'яносто п'ять  гривень 20 коп)</t>
  </si>
  <si>
    <t>грн. (чотириста вісімдесят дев'ять тисяч п'ятсот шісдесят шість  гривень 92 коп)</t>
  </si>
  <si>
    <t>гривень (двадцять чотири  тисячі дев'ятсот сімдесят сім гривень 90 коп)</t>
  </si>
  <si>
    <t>гривень (двадцять одна тисяча чотириста дев'ять гривень 63 коп)</t>
  </si>
  <si>
    <t xml:space="preserve">грн. (чотирнадцять  тисяч вісімдсят сім гривень 09 коп), </t>
  </si>
  <si>
    <t>Придбання станка для зшивання документів (ДК 021:2015 - 42990000-2 Машини спеціального призначення різні) (Придбання станка для зшивання документів: ДК 021:2015 - 42991110-3 - Брошурувальні машини)</t>
  </si>
  <si>
    <r>
      <t xml:space="preserve">Код ДК 021:2015  70330000 -3 </t>
    </r>
    <r>
      <rPr>
        <sz val="10"/>
        <color indexed="8"/>
        <rFont val="Times New Roman"/>
        <family val="1"/>
        <charset val="204"/>
      </rPr>
      <t>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</si>
  <si>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r>
      <t xml:space="preserve">Код ДК 021:2015  </t>
    </r>
    <r>
      <rPr>
        <sz val="10"/>
        <color indexed="8"/>
        <rFont val="Times New Roman"/>
        <family val="1"/>
        <charset val="204"/>
      </rPr>
      <t>70330000 -3 Послуги з управління нерухомістю, надавані на платній основі чи на договірних засадах
(70330000 -3 Послуги з управління нерухомістю, надавані на платній основі чи на договірних засадах)</t>
    </r>
  </si>
  <si>
    <t>Послуги поштові у межах зобов'язання щодо надання універсальних послуг (поштові відпрвавлення з використанням маркувальної машини (ДК 021:2015   64110000-0 - Поштові послуги) (Послуги поштові у межах зобов'язання щодо надання універсальних послуг (поштові відпрвавлення з використанням маркувальної машини: ДК 021:2015 64110000-0 - Поштові послуги)</t>
  </si>
  <si>
    <r>
      <t>Код ДК 021:2015   64110000-0 -</t>
    </r>
    <r>
      <rPr>
        <sz val="10"/>
        <color indexed="8"/>
        <rFont val="Times New Roman"/>
        <family val="1"/>
        <charset val="204"/>
      </rPr>
      <t>Поштові послуги (64110000-0 -Поштові послуги)</t>
    </r>
  </si>
  <si>
    <t xml:space="preserve">Надання послуг системою електронної пошти Національного банку України (ДК 021:2015  64210000-1 -Послуги телефонного зв'язку та передачі данних) (Надання послуг системою електронної пошти Національного банку України: 64210000-1 -Послуги телефонного зв'язку та передачі данних)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</si>
  <si>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
(64210000-1 -Послуги телефонного зв'язку та передачі даних)</t>
    </r>
  </si>
  <si>
    <r>
      <t xml:space="preserve">Код ДК 021:2015   79530000-8 – </t>
    </r>
    <r>
      <rPr>
        <sz val="10"/>
        <color indexed="8"/>
        <rFont val="Times New Roman"/>
        <family val="1"/>
        <charset val="204"/>
      </rPr>
      <t xml:space="preserve">Послуги з письмового перекладу 
(79530000-8 – Послуги з письмового перекладу )
</t>
    </r>
  </si>
  <si>
    <r>
      <t>Код ДК 021:2015  72410000-7 -</t>
    </r>
    <r>
      <rPr>
        <sz val="10"/>
        <color indexed="8"/>
        <rFont val="Times New Roman"/>
        <family val="1"/>
        <charset val="204"/>
      </rPr>
      <t>Послуги провайдерів 
(72410000-7 -Послуги провайдерів)</t>
    </r>
  </si>
  <si>
    <t>Послуги з письмового перекладу (ДК 021:2015 79530000-8 – Послуги з письмового перекладу) (Послуги з письмового перекладу: ДК 021:2015 79530000-8 – Послуги з письмового перекладу )</t>
  </si>
  <si>
    <t>Технічне обслуговування ліфта (ДК 021:2015   50750000-7 – Послуги з технічного обслуговування ліфтів) (Технічне обслуговування ліфта: ДК 021:2015 50750000-7 – Послуги з технічного обслуговування ліфтів)</t>
  </si>
  <si>
    <r>
      <t xml:space="preserve">Код ДК 021:2015   50750000-7 – </t>
    </r>
    <r>
      <rPr>
        <sz val="10"/>
        <color indexed="8"/>
        <rFont val="Times New Roman"/>
        <family val="1"/>
        <charset val="204"/>
      </rPr>
      <t>Послуги з технічного обслуговування ліфтів
(50750000-7 – Послуги з технічного обслуговування ліфтів)</t>
    </r>
  </si>
  <si>
    <t>Послуги зі створення комплексної системи захисту інформації в АС класу 1 (ДК 021:2015 72220000-3 – Консультаційні послуги з питань систем та з технічних питань) (Послуги зі створення комплексної системи захисту інформації в АС класу 1: ДК 021:2015 72220000-3 – Консультаційні послуги з питань систем та з технічних питань)</t>
  </si>
  <si>
    <r>
      <t xml:space="preserve">Код ДК 021:2015  72220000-3 – 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 
(72220000-3 – Консультаційні послуги з питань систем та з технічних питань)
(Інформаційно-консультативні послуги з навчання роботі з Системами).</t>
    </r>
  </si>
  <si>
    <r>
      <t>Код ДК 021:2015 70220000-9 -</t>
    </r>
    <r>
      <rPr>
        <sz val="10"/>
        <color indexed="8"/>
        <rFont val="Times New Roman"/>
        <family val="1"/>
        <charset val="204"/>
      </rPr>
      <t xml:space="preserve">Послуги з надання в в оренду чи лізингу нежитлової нерухомості
(70220000-9 -Послуги з надання в в оренду чи лізингу нежитлової нерухомості)
</t>
    </r>
  </si>
  <si>
    <t>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 (ДК 021:2015 70220000-9 -Послуги з надання в в оренду чи лізингу нежитлової нерухомості) (Орендна плата за користування частиною технологічної стійки (1 юніти), на якій встановлено телекомунікаційне обладнання для функціонування волоконно-оптичної лінії зв'язку від ЦА ДМСУ (вул.Дегтярівська,11-г) до МГТС ПАТ "Укртелеком" (вул.Володимирській, 54-а): ДК 021:2015 70220000-9 -Послуги з надання в в оренду чи лізингу нежитлової нерухомості)</t>
  </si>
  <si>
    <r>
      <t>Код ДК 021:2015 98390000-3</t>
    </r>
    <r>
      <rPr>
        <sz val="10"/>
        <color indexed="8"/>
        <rFont val="Times New Roman"/>
        <family val="1"/>
        <charset val="204"/>
      </rPr>
      <t xml:space="preserve"> Інші послуги
(98390000-3 Інші послуги)
</t>
    </r>
  </si>
  <si>
    <t>Оренда обладнання (ДК 021:2015 98390000-3 Інші послуги) (Оренда обладнання: ДК 021:2015 98390000-3 Інші послуги)</t>
  </si>
  <si>
    <r>
      <t>Код ДК 021:2015 45230000-8</t>
    </r>
    <r>
      <rPr>
        <sz val="10"/>
        <rFont val="Times New Roman"/>
        <family val="1"/>
        <charset val="204"/>
      </rPr>
      <t xml:space="preserve"> -Будівництво трубопроводів, ліній зв'язку та електропередач, шосе, доріг, аеродромів і залізничних доріг;вирівнювання поверхонь
(45233142-6 Ремонт доріг)</t>
    </r>
  </si>
  <si>
    <r>
      <t>Код ДК 021:2015 71630000-3</t>
    </r>
    <r>
      <rPr>
        <sz val="10"/>
        <rFont val="Times New Roman"/>
        <family val="1"/>
        <charset val="204"/>
      </rPr>
      <t>-Послуги з технічного огляду та випробувань
(71631300-3 Технічного огляду будівель)</t>
    </r>
  </si>
  <si>
    <r>
      <rPr>
        <b/>
        <sz val="10"/>
        <rFont val="Times New Roman"/>
        <family val="1"/>
        <charset val="204"/>
      </rPr>
      <t>Код ДК 021:2015 45450000-1</t>
    </r>
    <r>
      <rPr>
        <sz val="10"/>
        <rFont val="Times New Roman"/>
        <family val="1"/>
        <charset val="204"/>
      </rPr>
      <t>- Інші завершальні будівельні роботи
(45451200-5 Оббивальні/обшивальні роботи)</t>
    </r>
  </si>
  <si>
    <r>
      <rPr>
        <b/>
        <sz val="10"/>
        <rFont val="Times New Roman"/>
        <family val="1"/>
        <charset val="204"/>
      </rPr>
      <t>Код ДК 021:2015  45440000-3</t>
    </r>
    <r>
      <rPr>
        <sz val="10"/>
        <rFont val="Times New Roman"/>
        <family val="1"/>
        <charset val="204"/>
      </rPr>
      <t>-Фарбування та скління
(45442000-7 Нанесення захисного покриття)</t>
    </r>
  </si>
  <si>
    <t>Послуги з заправки та відновлення картриджів (ДК 021:2015 50310000-1 -Технічне обслуговування і ремонт офісної техніки) (Послуги з заправки та відновлення картриджів: ДК 021:2015 - 50313000-2 - технічне обслуговування і ремонт копіювально-розмножувальної техніки)</t>
  </si>
  <si>
    <t>Ремонт доріг (Поточний ремонт дорожнього покриття) (ДК 021:2015 45230000-8 -Будівництво трубопроводів, ліній зв'язку та електропередач, шосе, доріг, аеродромів і залізничних доріг;вирівнювання поверхонь) (Ремонт доріг (Поточний ремонт дорожнього покриття): ДК 021:2015 -45233142-6 Ремонт доріг)</t>
  </si>
  <si>
    <t>Технічне обстеження будівель і споруд (ДК 021:2015 71630000-3-Послуги з технічного огляду та випробувань) (Технічне обстеження будівель і споруд: ДК 021:2015 - 71631300-3 Технічного огляду будівель)</t>
  </si>
  <si>
    <t>Проведення поточного ремонту вхідної групи адмінбудівлі (ДК 021:2015 45450000-1- Інші завершальні будівельні роботи) (Проведення поточного ремонту вхідної групи адмінбудівлі: ДК 021:2015 - 45451200-5 Оббивальні/обшивальні роботи)</t>
  </si>
  <si>
    <t>Нанесення вогнезахисного покриття приміщень, дерев'яних конструкції (ДК 021:2015  45440000-3-Фарбування та скління) (Нанесення вогнезахисного покриття приміщень, дерев'яних конструкції: (ДК 021:2015 - 45442000-7 Нанесення захисного покриття)</t>
  </si>
  <si>
    <r>
      <t xml:space="preserve">Код ДК 021:2015  71240000-2 </t>
    </r>
    <r>
      <rPr>
        <sz val="10"/>
        <rFont val="Times New Roman"/>
        <family val="1"/>
        <charset val="204"/>
      </rPr>
      <t>Архітектурні, інженерні та планувальні послуги
(71246000-4 Здійснення та документування необхідних будівельних розрахунків)</t>
    </r>
  </si>
  <si>
    <t>Розробка паспорту будов (ДК 021:2015  71240000-2 Архітектурні, інженерні та планувальні послуги) (Розробка паспорту будов: ДК 021:2015 - 71246000-4 Здійснення та документування необхідних будівельних розрахунків)</t>
  </si>
  <si>
    <r>
      <rPr>
        <b/>
        <sz val="10"/>
        <rFont val="Times New Roman"/>
        <family val="1"/>
        <charset val="204"/>
      </rPr>
      <t>Код ДК 021:2015   90510000-5</t>
    </r>
    <r>
      <rPr>
        <sz val="10"/>
        <rFont val="Times New Roman"/>
        <family val="1"/>
        <charset val="204"/>
      </rPr>
      <t>-Утилізація сміття та поводженння зі сміттям
(90510000-5-Утилізація сміття та поводженння зі сміттям)</t>
    </r>
  </si>
  <si>
    <t>Послуги з утилізації комп'ютерного, серверного та активного мережевого обладнання (ДК 021:2015   90510000-5-Утилізація сміття та поводженння зі сміттям) (Послуги з утилізації комп'ютерного, серверного та активного мережевого обладнання: ДК 021:2015 - 90510000-5-Утилізація сміття та поводженння зі сміттям)</t>
  </si>
  <si>
    <t>Поточний ремонт фасаду абмінбудівлі (ДК 021:2015  45260000-6-Покрівельні роботи та інші спеціалізовані будівельні роботи) (Поточний ремонт фасаду абмінбудівлі: ДК 021:2015 45260000-6-Покрівельні роботи та інші спеціалізовані будівельні роботи)</t>
  </si>
  <si>
    <r>
      <rPr>
        <b/>
        <sz val="10"/>
        <rFont val="Times New Roman"/>
        <family val="1"/>
        <charset val="204"/>
      </rPr>
      <t>Код ДК 021:2015  45260000-6</t>
    </r>
    <r>
      <rPr>
        <sz val="10"/>
        <rFont val="Times New Roman"/>
        <family val="1"/>
        <charset val="204"/>
      </rPr>
      <t xml:space="preserve">-Покрівельні роботи та інші спеціалізовані будівельні роботи
(45260000-6-Покрівельні роботи та інші спеціалізовані будівельні роботи)
</t>
    </r>
  </si>
  <si>
    <r>
      <rPr>
        <b/>
        <sz val="10"/>
        <rFont val="Times New Roman"/>
        <family val="1"/>
        <charset val="204"/>
      </rPr>
      <t>Код ДК 021:2015  79110000-8</t>
    </r>
    <r>
      <rPr>
        <sz val="10"/>
        <rFont val="Times New Roman"/>
        <family val="1"/>
        <charset val="204"/>
      </rPr>
      <t>-Послуги з юридичного консультування та юридичного представництва
(79110000-8-Послуги з юридичного консультування та юридичного представництва)</t>
    </r>
  </si>
  <si>
    <t>Послуги нотаріуса (ДК 021:2015  79110000-8-Послуги з юридичного консультування та юридичного представництва) (Послуги нотаріуса: ДК 021:2015  79110000-8-Послуги з юридичного консультування та юридичного представництва)</t>
  </si>
  <si>
    <r>
      <t>Код ДК 021: 2015 09320000-8</t>
    </r>
    <r>
      <rPr>
        <sz val="10"/>
        <color indexed="8"/>
        <rFont val="Times New Roman"/>
        <family val="1"/>
        <charset val="204"/>
      </rPr>
      <t xml:space="preserve"> Пара, гаряча вода та пов'язана продукція
(09320000-8 Пара, гаряча вода та пов'язана продукція)</t>
    </r>
  </si>
  <si>
    <r>
      <t>Код  ДК 021: 2015 65110000-7</t>
    </r>
    <r>
      <rPr>
        <sz val="10"/>
        <color indexed="8"/>
        <rFont val="Times New Roman"/>
        <family val="1"/>
        <charset val="204"/>
      </rPr>
      <t xml:space="preserve">                         Розподіл води
(65110000-7 Розподіл води)</t>
    </r>
  </si>
  <si>
    <t xml:space="preserve">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</si>
  <si>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 xml:space="preserve">Лот 2 постачання теплової енергії за адресою м. Київ, ул.Дегтярівська, 11-А (ДК 021: 2015 09320000-8 Пара, гаряча вода та пов'язана продукція) (постачання теплової енергії за адресою м. Київ, ул.Дегтярівська, 
11-А: ДК 021: 2015 09320000-8 Пара, гаряча вода та пов'язана продукція) </t>
  </si>
  <si>
    <t xml:space="preserve">Лот -3 постачання електроенергії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66: ДК 021: 2015 09320000-8 Пара, гаряча вода та пов'язана продукція) </t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</si>
  <si>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</si>
  <si>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 за адресами м. Київ, вул.Дегтярівська, 11-Г; вул Дегтярівська 11А; вул.Саксаганського,66) (ДК 021: 2015 65110000-7                         Розподіл води) (Послуги з водопостачанням ( за адресами м. Київ, вул.Дегтярівська, 11-Г; вул Дегтярівська 11А; вул.Саксаганського,66: ДК 021: 2015 65110000-7 Розподіл води)</t>
    </r>
  </si>
  <si>
    <r>
      <t>Код  ДК 021: 2015 90430000-0</t>
    </r>
    <r>
      <rPr>
        <sz val="10"/>
        <color indexed="8"/>
        <rFont val="Times New Roman"/>
        <family val="1"/>
        <charset val="204"/>
      </rPr>
      <t xml:space="preserve">                         Послуги з відведення стічних вод
(90430000-0 Послуги з відведення стічних вод)</t>
    </r>
  </si>
  <si>
    <r>
      <t xml:space="preserve">Послуги з </t>
    </r>
    <r>
      <rPr>
        <b/>
        <sz val="10"/>
        <color indexed="8"/>
        <rFont val="Times New Roman"/>
        <family val="1"/>
        <charset val="204"/>
      </rPr>
      <t>водовідведення</t>
    </r>
    <r>
      <rPr>
        <sz val="10"/>
        <color indexed="8"/>
        <rFont val="Times New Roman"/>
        <family val="1"/>
        <charset val="204"/>
      </rPr>
      <t xml:space="preserve">  (за адресами м. Київ, вул.Дегтярівська, 11-Г;вул Дегтярівська 11А; вул.Саксаганського,66) (ДК 021: 2015 90430000-0                         Послуги з відведення стічних вод) (Послуги з водовідведення  (за адресами м. Київ, вул.Дегтярівська, 11-Г;вул Дегтярівська 11А; вул.Саксаганського,66): ДК 021: 2015 90430000-0 Послуги з відведення стічних вод)</t>
    </r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</si>
  <si>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   </t>
    </r>
  </si>
  <si>
    <t>Лот1 -  Постачання електричної енергії за адресою 
м. Київ, вул.Дегтярівська, 11-Г (ДК 021: 2015 09310000-5 Електрична енергія) (Постачання електричної енергії за адресою м. Київ, вул.Дегтярівська, 11-Г: ДК 021: 2015 09310000-5 Електрична енергія)</t>
  </si>
  <si>
    <t>Лот -2 - Постачання електричної енергії за адресою 
 м. Київ,  вул.Дегтярівська, 11-А (ДК 021: 2015 09310000-5 Електрична енергія) (Постачання електричної енергії за адресою м. Київ, вул.Дегтярівська, 11-А: ДК 021: 2015 09310000-5 Електрична енергія)</t>
  </si>
  <si>
    <t>Лот -3 - Постачання електричної енергії за адресою 
м. Київ, вул.Саксаганського, 66 (ДК 021: 2015 09310000-5 Електрична енергія) (Постачання електричної енергії за адресою м. Київ,  вул.Саксаганського, 66: ДК 021: 2015 09310000-5 Електрична енергія)</t>
  </si>
  <si>
    <r>
      <t>Код  ДК 021: 2015 09310000-5</t>
    </r>
    <r>
      <rPr>
        <sz val="10"/>
        <color indexed="8"/>
        <rFont val="Times New Roman"/>
        <family val="1"/>
        <charset val="204"/>
      </rPr>
      <t xml:space="preserve"> Електрична енергія
(09310000-5 Електрична енергія)</t>
    </r>
  </si>
  <si>
    <t>Лот 4 - Постачання електричної енергії за адресою  Київська обл., Вишгородський р-н. с.Лютіж, Урочище Туровча 1 (ДК 021: 2015 09310000-5 Електрична енергія) (Постачання електричної енергії за адресою Київська обл., Вишгородський р-н. с.Лютіж, Урочище Туровча 1: ДК 021: 2015 09310000-5 Електрична енергія)</t>
  </si>
  <si>
    <r>
      <t xml:space="preserve">Код  ДК 021: 2015 09310000-5 Електрична енергія
</t>
    </r>
    <r>
      <rPr>
        <sz val="10"/>
        <color indexed="8"/>
        <rFont val="Times New Roman"/>
        <family val="1"/>
        <charset val="204"/>
      </rPr>
      <t xml:space="preserve">(09310000-5 Електрична енергія)   </t>
    </r>
  </si>
  <si>
    <r>
      <t xml:space="preserve">Код  ДК 021: 2015 65310000-9 </t>
    </r>
    <r>
      <rPr>
        <sz val="10"/>
        <color indexed="8"/>
        <rFont val="Times New Roman"/>
        <family val="1"/>
        <charset val="204"/>
      </rPr>
      <t>Розподіл електричної енергії
(65310000-9 Розподіл електричної енергії)</t>
    </r>
  </si>
  <si>
    <r>
      <t xml:space="preserve">Код  ДК 021: 2015 09120000-6 </t>
    </r>
    <r>
      <rPr>
        <sz val="10"/>
        <color indexed="8"/>
        <rFont val="Times New Roman"/>
        <family val="1"/>
        <charset val="204"/>
      </rPr>
      <t>Газове паливо
(09120000-6 Газове паливо)</t>
    </r>
  </si>
  <si>
    <r>
      <t>Код ДК 021:2015  90510000-5 -</t>
    </r>
    <r>
      <rPr>
        <sz val="10"/>
        <color indexed="8"/>
        <rFont val="Times New Roman"/>
        <family val="1"/>
        <charset val="204"/>
      </rPr>
      <t>Утилізація/видалення сміття та поводження зі сміттям
(90510000-5 -Утилізація/видалення сміття та поводження зі сміттям)</t>
    </r>
  </si>
  <si>
    <t xml:space="preserve">грн. (п'ятсот шістдесят дві тисячі двісті двадцять п'ять гривень 34 коп.)                        </t>
  </si>
  <si>
    <t xml:space="preserve">грн. (тридцять сім тисяч сімсот сімдесят чотири гривень66 коп.)                        </t>
  </si>
  <si>
    <t>грудень2022 рік</t>
  </si>
  <si>
    <t>грудень</t>
  </si>
  <si>
    <t xml:space="preserve">  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11-А:Київська обл., Вишгородський р-н. с.Лютіж, Урочище Туровча 1 (ДК 021: 2015 09310000-5 Електрична енергія)</t>
  </si>
  <si>
    <t>Журнали "Бюджетна бухгалтерія", "Оплата праці" 
(ДК 021:2015 - 22210000-5 - Газети) (Журнали "Бюджетна бухгалтерія", "Оплата праці": Радник і сфері державних закупівель (електронний журнал)
 ДК 021:2015 22213000-6 Журнали)</t>
  </si>
  <si>
    <t xml:space="preserve">грн. (шість тисяч восімсот гривень 00 коп.)                             </t>
  </si>
  <si>
    <r>
      <t>відкриті торги (</t>
    </r>
    <r>
      <rPr>
        <i/>
        <sz val="9"/>
        <color indexed="8"/>
        <rFont val="Times New Roman"/>
        <family val="1"/>
        <charset val="204"/>
      </rPr>
      <t>з урахуванням собливостей</t>
    </r>
    <r>
      <rPr>
        <sz val="9"/>
        <color indexed="8"/>
        <rFont val="Times New Roman"/>
        <family val="1"/>
        <charset val="204"/>
      </rPr>
      <t>)</t>
    </r>
  </si>
  <si>
    <t>Дизельне паливо (Код ДК 021:2015   09134200-9 Дизельне паливо)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</si>
  <si>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</si>
  <si>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</si>
  <si>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>-</t>
    </r>
    <r>
      <rPr>
        <b/>
        <sz val="10"/>
        <color indexed="8"/>
        <rFont val="Times New Roman"/>
        <family val="1"/>
        <charset val="204"/>
      </rPr>
      <t>Офісне устаткування та приладдя різне</t>
    </r>
    <r>
      <rPr>
        <sz val="10"/>
        <color indexed="8"/>
        <rFont val="Times New Roman"/>
        <family val="1"/>
        <charset val="204"/>
      </rPr>
      <t xml:space="preserve"> (30192153-8 Штампи)</t>
    </r>
  </si>
  <si>
    <r>
      <t>Код ДК 021:2015  19510000-4 -</t>
    </r>
    <r>
      <rPr>
        <sz val="10"/>
        <color indexed="8"/>
        <rFont val="Times New Roman"/>
        <family val="1"/>
        <charset val="204"/>
      </rPr>
      <t>Гумові вироби</t>
    </r>
    <r>
      <rPr>
        <b/>
        <sz val="10"/>
        <color indexed="8"/>
        <rFont val="Times New Roman"/>
        <family val="1"/>
        <charset val="204"/>
      </rPr>
      <t xml:space="preserve">
</t>
    </r>
  </si>
  <si>
    <t>4.Коди та назви відповідних класифікаторів предмета закупівель (за наявності)</t>
  </si>
  <si>
    <t>Послуги з постачання природного газу за адресою Київська обл., Вишгородський р-н. с.Лютіж, УрочищеТуровча 1 (ДК 021: 2015 09120000-6 Газове паливо) (Послуги з постачання природного газу за адресою Київська обл., Вишгородський р-н. с.Лютіж, УрочищеТуровча 1: ДК 021: 2015 09120000-6 Газове паливо)(09120000-6 Газове паливо)</t>
  </si>
  <si>
    <r>
      <t xml:space="preserve">Код ДК 021:2015   0913 0000-9 </t>
    </r>
    <r>
      <rPr>
        <sz val="10"/>
        <color indexed="8"/>
        <rFont val="Times New Roman"/>
        <family val="1"/>
        <charset val="204"/>
      </rPr>
      <t>Нафта і дистеляти (09134200-9 Дизельне паливо)</t>
    </r>
  </si>
  <si>
    <r>
      <t>Код 021: 2015 18530000-3</t>
    </r>
    <r>
      <rPr>
        <sz val="10"/>
        <color indexed="8"/>
        <rFont val="Times New Roman"/>
        <family val="1"/>
        <charset val="204"/>
      </rPr>
      <t xml:space="preserve"> Подарунки нагороди(1853000-3 Подарунки та нагороди)</t>
    </r>
  </si>
  <si>
    <t xml:space="preserve">Експлуатаційніта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Дегтярівська,11г,11а) (ДК 021:2015  70330000 -3 Послуги з управління нерухомістю, надавані на платній основі чи на договірних засадах) </t>
  </si>
  <si>
    <r>
      <t>Код ДК 021:2015   66110000-4 -</t>
    </r>
    <r>
      <rPr>
        <sz val="10"/>
        <color indexed="8"/>
        <rFont val="Times New Roman"/>
        <family val="1"/>
        <charset val="204"/>
      </rPr>
      <t>Банківські послуги (66110000-4 Банківські послуги)</t>
    </r>
  </si>
  <si>
    <t>Банківські послуги (ДК 021:2015  66110000-4 Банківські послуги)</t>
  </si>
  <si>
    <t xml:space="preserve">грн. (тридцять тисяч гривень 00 коп.)                             </t>
  </si>
  <si>
    <r>
      <t>Код ДК 021:2015   64210000-1 -</t>
    </r>
    <r>
      <rPr>
        <sz val="10"/>
        <color indexed="8"/>
        <rFont val="Times New Roman"/>
        <family val="1"/>
        <charset val="204"/>
      </rPr>
      <t>Послуги телефонного зв'язку та передачі даних</t>
    </r>
  </si>
  <si>
    <t>2240</t>
  </si>
  <si>
    <t xml:space="preserve">грн. (п'ядесят чотири тисяч  гривень 00 коп.)                            </t>
  </si>
  <si>
    <t>Послуги із супроводження та технічної підтримки системи автоматизації обліку та документообігу (ДК 021:2015 - 72260000-5 -Послуги, пов'язані з програмним забезпенням) (Послуги із супроводження та технічної підтримки системи автоматизації обліку та документообігу: ДК 021:2015 - 72261000-2 Послуги з обслуговування програмного забезпечення)</t>
  </si>
  <si>
    <r>
      <t>Код ДК 021:2015 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забезпенням  (72261000-2 Послуги з обслуговування програмного забезпечення)</t>
    </r>
  </si>
  <si>
    <t xml:space="preserve">грн. (шістсот шісдесят вісім тисяч дев'ятсот сімнадцять  гривень 00 коп.)                             </t>
  </si>
  <si>
    <t xml:space="preserve">грн. (сім тисяч двісті гривень 00 коп.)                             </t>
  </si>
  <si>
    <r>
      <t xml:space="preserve">Послуги телекомунікацій для забезпечення роботи каналів зв'язку Відомчої телекомунікаційної мережі Держмитслужби Лот -1 Надання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>) (ДК 021:2015  642100001 -Послуги телефонного зв'язку та передач даних )  Лот-2 Надання телекомунікацій для забезпечення роботи каналів зв'язку Відомчої телекомунікаційної мережі Держмитслужби (</t>
    </r>
    <r>
      <rPr>
        <b/>
        <sz val="10"/>
        <color indexed="8"/>
        <rFont val="Times New Roman"/>
        <family val="1"/>
        <charset val="204"/>
      </rPr>
      <t>резервний канал)</t>
    </r>
    <r>
      <rPr>
        <sz val="10"/>
        <color indexed="8"/>
        <rFont val="Times New Roman"/>
        <family val="1"/>
        <charset val="204"/>
      </rPr>
      <t xml:space="preserve"> (ДК 021:2015  642100001 -Послуги телефонного зв'язку та передач даних)      </t>
    </r>
  </si>
  <si>
    <t xml:space="preserve">грн. (вісімсот дві тисячі п'ятсот гривень 00 коп.)                             </t>
  </si>
  <si>
    <t xml:space="preserve">грн (дванадцять  тисяч двісті гривень 00 коп.)                            </t>
  </si>
  <si>
    <t>Придбання рамок для грамот, подяк   (ДК 021:2015 - 39290000-1 -Фурнітура різна) (Придбання рамок для грамот та подяк: ДК 021:2015 -  39298200-9- Рамки для картин)</t>
  </si>
  <si>
    <r>
      <t xml:space="preserve">Код ДК 021:2015  39290000 -1 </t>
    </r>
    <r>
      <rPr>
        <sz val="10"/>
        <color indexed="8"/>
        <rFont val="Times New Roman"/>
        <family val="1"/>
        <charset val="204"/>
      </rPr>
      <t>Фурнітура різна</t>
    </r>
    <r>
      <rPr>
        <b/>
        <sz val="10"/>
        <color indexed="8"/>
        <rFont val="Times New Roman"/>
        <family val="1"/>
        <charset val="204"/>
      </rPr>
      <t xml:space="preserve">
</t>
    </r>
    <r>
      <rPr>
        <sz val="10"/>
        <color indexed="8"/>
        <rFont val="Times New Roman"/>
        <family val="1"/>
        <charset val="204"/>
      </rPr>
      <t>(39298200-9- Рамки для картин)</t>
    </r>
  </si>
  <si>
    <t>Папки картонні</t>
  </si>
  <si>
    <t xml:space="preserve">гривень (чотири тисячі   гривень 00 коп.)                                                                  </t>
  </si>
  <si>
    <t xml:space="preserve">грн (двісті двадцять тисяч  гривень 00 коп.)                            </t>
  </si>
  <si>
    <t xml:space="preserve">лютий </t>
  </si>
  <si>
    <r>
      <t>Експлуатаційні та інші послуги, пов'язані з утриманням нежитлових приміщень, адміністративних будівель та прилеглої території Держмитслужби, що розташовані за адресами: м.Київ, Саксаганського,66, вул. Дегтярівська,11г,11а ,</t>
    </r>
    <r>
      <rPr>
        <sz val="10"/>
        <color indexed="8"/>
        <rFont val="Times New Roman"/>
        <family val="1"/>
        <charset val="204"/>
      </rPr>
      <t xml:space="preserve">) (ДК 021:2015  70330000 -3 Послуги з управління нерухомістю, надавані на платній основі чи на договірних засадах)  </t>
    </r>
  </si>
  <si>
    <t xml:space="preserve">загальний фонд КПКВ 3506010   </t>
  </si>
  <si>
    <t xml:space="preserve">Лот 1Постачання теплової енергії за адресою м. Київ, вул.Дегтярівська, 11-Г (ДК 021: 2015 09320000-8 Пара, гаряча вода та пов'язана продукція) (Постачання теплової енергії за адресою м. Київ, вул.Дегтярівська, 
11-Г: ДК 021: 2015 09320000-8 Пара, гаряча вода та пов'язана продукція) </t>
  </si>
  <si>
    <t>Відомчі, заохочувальні відзнаки Державної митної служби України (Код 021: 2015 1853000-3 Подарунки та нагороди)</t>
  </si>
  <si>
    <t>відкриті торги (з урахуванням особливостей)</t>
  </si>
  <si>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(шість мільйон вісімсот дев'яносто дев'ять тисяч сімсот </t>
    </r>
    <r>
      <rPr>
        <b/>
        <sz val="10"/>
        <color theme="1"/>
        <rFont val="Times New Roman"/>
        <family val="1"/>
        <charset val="204"/>
      </rPr>
      <t>євро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</si>
  <si>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Послуги з вивезення побутових відходів (скло, метал, полімерні матеріали тощо) (ДК 021:2015  90510000-5 -Утилізація/видалення сміття та поводження зі сміттям) (Послуги з вивезення відходів (скло, метал, полімерні матеріали тощо): ДК 021:2015  90510000-5 -Утилізація/видалення сміття та поводження зі сміттям)</t>
  </si>
  <si>
    <r>
      <t xml:space="preserve">Код ДК 021:2015   64120000-3 </t>
    </r>
    <r>
      <rPr>
        <sz val="10"/>
        <color indexed="8"/>
        <rFont val="Times New Roman"/>
        <family val="1"/>
        <charset val="204"/>
      </rPr>
      <t>Кур'єрські послуги</t>
    </r>
  </si>
  <si>
    <t>Всього за КЕКВ 3122 "Капітальне будівництво(придбання) інших об'єктів"</t>
  </si>
  <si>
    <t>Послуги поштового зв'язку спеціального призначення за Код ДК 021:2015   64120000-3 Кур'єрські послуги (Послуги поштового зв'язку спеціального призначення за Код ДК 021:2015   64120000-3 Кур'єрські послуги)</t>
  </si>
  <si>
    <t xml:space="preserve">грн.(п'ятдесят вісім тисяч шістсот сорок п'ять  гривень 20 коп.)                      </t>
  </si>
  <si>
    <t xml:space="preserve">Послуги з проведення технічної інвентаризації нерухомого майна </t>
  </si>
  <si>
    <t xml:space="preserve">Код ДК 021:2015   7133-Інженерні послуги різні </t>
  </si>
  <si>
    <t xml:space="preserve">грн. (сто дев'яносто одна   тисяча сто вісімнадцять  гривень 00 коп.)                            </t>
  </si>
  <si>
    <r>
      <t>загальний фонд КПКВ 3506010 оплата кредитоської заборгованості за  договорами 2022 рік(</t>
    </r>
    <r>
      <rPr>
        <i/>
        <sz val="10"/>
        <color indexed="8"/>
        <rFont val="Times New Roman"/>
        <family val="1"/>
        <charset val="204"/>
      </rPr>
      <t>інформація внесена для врахування</t>
    </r>
    <r>
      <rPr>
        <sz val="10"/>
        <color indexed="8"/>
        <rFont val="Times New Roman"/>
        <family val="1"/>
        <charset val="204"/>
      </rPr>
      <t xml:space="preserve">) </t>
    </r>
  </si>
  <si>
    <t>кредиторська заборгованість</t>
  </si>
  <si>
    <r>
      <t>Надання послуг захищеного доступу до мережі Інтернет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 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</si>
  <si>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Лот 1Надання послуг захищеного доступу до мережі Інтернет </t>
    </r>
    <r>
      <rPr>
        <b/>
        <sz val="10"/>
        <color indexed="8"/>
        <rFont val="Times New Roman"/>
        <family val="1"/>
        <charset val="204"/>
      </rPr>
      <t>(основний канал)</t>
    </r>
    <r>
      <rPr>
        <sz val="10"/>
        <color indexed="8"/>
        <rFont val="Times New Roman"/>
        <family val="1"/>
        <charset val="204"/>
      </rPr>
      <t xml:space="preserve"> (ДК 021:2015  72410000-7 -Послуги провайдерів) (Надання послуг захищеного доступу до мережі Інтернет(</t>
    </r>
    <r>
      <rPr>
        <b/>
        <sz val="10"/>
        <color indexed="8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): ДК 021:2015  72410000-7 -Послуги провайдерів) </t>
    </r>
  </si>
  <si>
    <r>
      <t xml:space="preserve">загальний фонд КПКВ 3506010           </t>
    </r>
    <r>
      <rPr>
        <b/>
        <sz val="10"/>
        <color indexed="8"/>
        <rFont val="Times New Roman"/>
        <family val="1"/>
        <charset val="204"/>
      </rPr>
      <t xml:space="preserve">відповідно до пп.6 п.13  постанови 1178 Особливостей  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</si>
  <si>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 xml:space="preserve">(під очікувану вартість на 2023 рік) п 1178. </t>
    </r>
    <r>
      <rPr>
        <i/>
        <sz val="10"/>
        <color indexed="8"/>
        <rFont val="Times New Roman"/>
        <family val="1"/>
        <charset val="204"/>
      </rPr>
      <t>економія після проведеної закупівлі</t>
    </r>
  </si>
  <si>
    <r>
      <t>Код ДК 021:2015  44810000-1 -</t>
    </r>
    <r>
      <rPr>
        <sz val="10"/>
        <color indexed="8"/>
        <rFont val="Times New Roman"/>
        <family val="1"/>
        <charset val="204"/>
      </rPr>
      <t>Фарби(Код ДК 021:2015  44810000-1-Фарби)</t>
    </r>
  </si>
  <si>
    <r>
      <t xml:space="preserve">Код ДК021: 2015 22820000-4 Бланки </t>
    </r>
    <r>
      <rPr>
        <sz val="10"/>
        <color indexed="8"/>
        <rFont val="Times New Roman"/>
        <family val="1"/>
        <charset val="204"/>
      </rPr>
      <t>(22820000-4 Бланки)</t>
    </r>
  </si>
  <si>
    <t>Бланки сертифікатів з перевезення (походження) товару EUR.1Код ДК 021: 2015 22820000-4 Бланки (Бланки сертифікатів з перевезення (походження) товару EUR.1Код ДК 021: 2015 22820000-4 Бланки)</t>
  </si>
  <si>
    <t>Фірмові бланки листів та спеціалізовані бланки для листування іноземними мовами за кодом ДК 021:2015 - 22820000-4 Бланки (Фірмові бланки листів та спеціалізовані бланки для листування іноземними мовами за кодом ДК 021:2015 - 22820000-4 Бланки )</t>
  </si>
  <si>
    <t>Послуги з обслуговування та підтримки автономної системи (AS) та  IP адрес v4  за кодом ДК 021:2015   72720000-3 -Послуги усфері глобальних мереж (Послуги з обслуговування та підтримки автономної системи (AS) та  IP адрес v4  за кодом ДК 021:2015   72720000-3 -Послуги усфері глобальних мереж)</t>
  </si>
  <si>
    <r>
      <t>Код ДК 021:2015   72720000-3 -</t>
    </r>
    <r>
      <rPr>
        <sz val="10"/>
        <color indexed="8"/>
        <rFont val="Times New Roman"/>
        <family val="1"/>
        <charset val="204"/>
      </rPr>
      <t>Послуги у сфері глобальних мереж (72720000-3 -Послуги у сфері глобальних мереж)</t>
    </r>
  </si>
  <si>
    <t>Послуги з надання невиключного права на використання комп'ютерної програми "Системи корпоративної електронної пошти FossDocMail" (ДК 021:2015 48510000-6 -Пакети комунікаційного програмного забезпечення) (Послуги з надання невиключного права на використання комп'ютерної програми "Системи корпоративної електронної пошти FossDocMail": ДК 021:2015 - 48510000-6 Пакети комунікаційного програмного забезпечення)</t>
  </si>
  <si>
    <t>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 (Послуги телефонного зв’язку та передачі даних (місцевий зв’язок, міжміський зв’язок, міжнародний зв’язок та абонентна плата за користування телефонним апаратом), а також послуги, пов’язані технологічно з комунікаційними послугами, за кодом ДК 021:2015-64210000-1 Послуги телефонного зв’язку та передачі даних)</t>
  </si>
  <si>
    <t xml:space="preserve">Забезпечення зв'язку між Держмитслужбою  та міністерствами і відомствами, з використанням Національної системи конфденційного зв'язку за кодом ДК 021:2015 - 64210000-1 - Послуги телефонного зв'язку та передачі даних (Забезпечення зв'язку між Держмитслужбою  та міністерствами і відомствами, з використанням Національної системи конфіденційного зв'язку: ДК 021:2015 - 64210000-1 - Послуги телефонного зв'язку та передачі даних) </t>
  </si>
  <si>
    <r>
      <t>Код ДК 021:2015  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</si>
  <si>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>Код ДК 021:2015   50530000-9 -</t>
    </r>
    <r>
      <rPr>
        <sz val="10"/>
        <color indexed="8"/>
        <rFont val="Times New Roman"/>
        <family val="1"/>
        <charset val="204"/>
      </rPr>
      <t>Послуги з ремонту і технічного обслуговування техніки</t>
    </r>
  </si>
  <si>
    <t>Послуги з технічної діагностики, технічного обслуговування та повірка вагових комплексів для зважування транспортних засобів за кодом ДК 021:2015   50530000-9 -Послуги з ремонту і технічного обслуговування техніки(Послуги з технічної діагностики, технічного обслуговування та повірка вагових комплексів для зважування транспортних засобів 50530000-9 -Послуги з ремонту і технічного обслуговування техніки)</t>
  </si>
  <si>
    <t>Погашення кредиторської заборгованості, що утварилась станом на 01.01.2023</t>
  </si>
  <si>
    <t>Всього за КЕКВ 3142 "Реконструкція та реставрація інших об'єктів"</t>
  </si>
  <si>
    <r>
      <t>Послуги телекомунікацій для забезпечення роботи каналів зв'язку Відомчої телекомунікаційної мережі Держмитслужби</t>
    </r>
    <r>
      <rPr>
        <b/>
        <sz val="10"/>
        <color indexed="8"/>
        <rFont val="Times New Roman"/>
        <family val="1"/>
        <charset val="204"/>
      </rPr>
      <t xml:space="preserve"> (резервий канал)  </t>
    </r>
    <r>
      <rPr>
        <sz val="10"/>
        <color indexed="8"/>
        <rFont val="Times New Roman"/>
        <family val="1"/>
        <charset val="204"/>
      </rPr>
      <t>(</t>
    </r>
    <r>
      <rPr>
        <b/>
        <sz val="10"/>
        <color indexed="8"/>
        <rFont val="Times New Roman"/>
        <family val="1"/>
        <charset val="204"/>
      </rPr>
      <t>Послуги</t>
    </r>
    <r>
      <rPr>
        <sz val="10"/>
        <color indexed="8"/>
        <rFont val="Times New Roman"/>
        <family val="1"/>
        <charset val="204"/>
      </rPr>
      <t xml:space="preserve">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канал)</t>
    </r>
    <r>
      <rPr>
        <sz val="10"/>
        <color indexed="8"/>
        <rFont val="Times New Roman"/>
        <family val="1"/>
        <charset val="204"/>
      </rPr>
      <t xml:space="preserve"> ДК 021:2015  642100001 -Послуги телефонного зв'язку та передач даних ) </t>
    </r>
  </si>
  <si>
    <t>Послуги з технічної діагностики та технічного обслуговування  і ремонту стаціонарних скануючих систем для огляду багажу та поштових відправлень за кодом ДК 021:2015   50410000-2 -Послуги з ремонту і технічного обслуговування вимірювальних, випробувальних і контрольних приладі (Послуги з технічної діагностики та технічного обслуговування і ремонту стаціонарних скануючих систем для огляду багажу та поштових відправлень 50410000-2 -Послуги з ремонту і технічного обслуговування вимірювальних, випробувальних і контрольних приладів )</t>
  </si>
  <si>
    <t xml:space="preserve">грн. (п'ятсот сімдесят шість  гривні 00 коп.)                            </t>
  </si>
  <si>
    <t>Супроводження програмного забезпечення  АРМ-НБУ- інформаційній   за кодом ДК 021:2015 72220000-3 -Консультаційні послуги з питань систем та з технічних питань (Супроводження програмного забезпечення  АРМ-НБУ- інформаційній   ДК 021:2015 72220000-3 -Консультаційні послуги з питань систем та з технічних питань)</t>
  </si>
  <si>
    <r>
      <t>Код ДК 021:2015 72220000-3 -</t>
    </r>
    <r>
      <rPr>
        <sz val="10"/>
        <color indexed="8"/>
        <rFont val="Times New Roman"/>
        <family val="1"/>
        <charset val="204"/>
      </rPr>
      <t>Консультаційні послуги з питань систем та з технічних питань</t>
    </r>
  </si>
  <si>
    <t xml:space="preserve">грн. (дев'ять мільйонів п'ятсот вісімдесят три тисячі   гривень 00 коп)                         </t>
  </si>
  <si>
    <t xml:space="preserve">грн.(шість  мільйонів сімсот шістдесят сім тисяч вісімсот гривень 00 коп.)                           </t>
  </si>
  <si>
    <t>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за кодом ДК 021:2015   72260000-5 -Послуги, пов'язані з програмним забезпенням ( Послуги з впровадження системи автоматизації бухгалтерського обліку, звітності та планово-фінансової роботи Держмитслужби у форматі єдиної юридичної особи  код  ДК 021:2015   72260000-5 -Послуги, пов'язані з програмним забезпенням)</t>
  </si>
  <si>
    <t xml:space="preserve">грн.(дванадцять мільйонів двісті тридцять дві тисячі двісті гривень 00 коп.)                           </t>
  </si>
  <si>
    <t>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за кодом ДК 021:2015   72260000-5 -Послуги, пов’язані з програмним забезпеченням (Послуги із розширення функціональних можливостей програмного забезпечення, призначеного для автоматизованої роботи з документами у діловодстві Державної митної служби України, його впровадження та супроводження  ДК 021:2015   72260000-5 -Послуги, пов’язані з програмним забезпеченням )</t>
  </si>
  <si>
    <t>загальний фонд КПКВ 3506010  (довідка про зміни до кошторису від 13 липня 2023 № 86)</t>
  </si>
  <si>
    <t>відкриті торги (з урахуванням собливостей)</t>
  </si>
  <si>
    <r>
      <t>Код ДК 021:2015  22850000-3 -</t>
    </r>
    <r>
      <rPr>
        <sz val="10"/>
        <color indexed="8"/>
        <rFont val="Times New Roman"/>
        <family val="1"/>
        <charset val="204"/>
      </rPr>
      <t>Швидкозшивачі та супутнє приладдя</t>
    </r>
  </si>
  <si>
    <t>Крісла офісні та стільці Код ДК 021:2015 –39110000 - 6   Сидіння, стільці та супутні вироби і частини до них (Крісла офісні та стільці 39110000 - 6   Сидіння, стільці та супутні вироби і частини до них )</t>
  </si>
  <si>
    <t xml:space="preserve">грн. (один мільйон триста п'ятдесят тисяч  гривень 00 коп.)                             </t>
  </si>
  <si>
    <t xml:space="preserve">грн. (п'ятсот тисяч  гривень 00 коп.)                            </t>
  </si>
  <si>
    <t>Комплект матриць та пуансонів митного забезпечення за  код ДК 021:2015 - 19510000 -4 Гумові вироби (Комплект матриць та пуансонів митного забезпечення  ДК 021:2015 -  19512000-8-Вироби з невулканізованої гуми)</t>
  </si>
  <si>
    <t>Постачання електричної енергії за адресою 
м. Київ, вул.Дегтярівська, 11-Г (ДК 021: 2015 09310000-5 Електрична енергія) (Постачання електричної енергії за адресами м. Київ, вул.Дегтярівська, 11-Г: вул.Дегтярівська, 11-А:вул.Саксаганського,66;Київська обл., Вишгородський р-н. с.Лютіж, Урочище Туровча 1 (ДК 021: 2015 09310000-5 Електрична енергія)</t>
  </si>
  <si>
    <t xml:space="preserve">Код  ДК 021: 2015 09310000-5 Електрична енергія (09310000-5 Електрична енергія)   </t>
  </si>
  <si>
    <t>через ЦЗО</t>
  </si>
  <si>
    <t>гривень (один мільйон сімсот п'ятдесят тисяч сто сорок сім  гривень 13 коп)</t>
  </si>
  <si>
    <t xml:space="preserve">грн. ( двісті сорок сім тисяч п'ятсот  гривень 00 коп.)                            </t>
  </si>
  <si>
    <t xml:space="preserve">грн (п'ятдесят  тисяч чотириста гривень 00 коп.)                            </t>
  </si>
  <si>
    <t xml:space="preserve">грн (сто шістдесят чотири тисячі дев'ятсот дев'яносто сім гривень 00 коп.)                                                           . </t>
  </si>
  <si>
    <t xml:space="preserve"> Уніфіковані дата-штампи за кодом ДК 021:2015 - 30190000-7 -Офісне устаткування та приладдя різне ( Уніфіковані дата-штампи: ДК 021:2015 - 30192153-8 Штампи)</t>
  </si>
  <si>
    <t xml:space="preserve">грн.(два мільйони  чотири тисячі двісті п'ятдесят чотири гривні 80 коп.)                                    </t>
  </si>
  <si>
    <t>загальний фонд КПКВ 3506010 Довідка про зміни до кошторису №167 від 30.10.2023                -1242300грн</t>
  </si>
  <si>
    <t>(00 гривень 00 коп)</t>
  </si>
  <si>
    <t>загальний фонд КПКВ 3506010 (під очікувану вартість на 2023 рік) лист№08-1/22-02-01/5.1/6942 від 05.10.2023 Довідка про зміни до кошторису №167 від 30.10.2023                       +1 242 300грн</t>
  </si>
  <si>
    <t>грн. (сім  мільойонів чотириста дев'яносто дев'ять  тисяч вісімсот три гривні 68 коп)</t>
  </si>
  <si>
    <t>листопад 2023 рік</t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</si>
  <si>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(під очікувану вартість на 2024 рік) п 1178.</t>
    </r>
  </si>
  <si>
    <t xml:space="preserve">грн.(чорок тисяч вісімсот шістдесят сім гривень 20 коп.)                           </t>
  </si>
  <si>
    <t>Код ДК 021:2015 70220000-9 -Послуги з надання в в оренду чи лізингу нежитлової нерухомості</t>
  </si>
  <si>
    <t>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5)за кодом  ДК 021:2015 70220000-9 -Послуги з надання в в оренду чи лізингу нежитлової нерухомості (кодом  ДК 021:2015 70220000-9 -Послуги з надання в в оренду чи лізингу нежитлової нерухомостіОрендна плата за користування частиною технологічної стійки (1 юніти), на якій встановлено електронне комунікаційне  обладнання для функціонування волоконно-оптичної лінії зв'язку від ЦА ДМСУ (вул.Дегтярівська,11-г) до МГТС ПАТ "Укртелеком" (вул.Володимирській, 5))</t>
  </si>
  <si>
    <t xml:space="preserve">грн.(дев'ять тисяч  вісімдесят шість гривень 57 коп.)                           </t>
  </si>
  <si>
    <t xml:space="preserve">грн.(три  мільйонів шістдесят сім тисяч вісімсот п'ятдесят три гривні 10 коп.)                           </t>
  </si>
  <si>
    <t xml:space="preserve">листопад </t>
  </si>
  <si>
    <t>загальний фонд КПКВ 3506010 відсутня потреба</t>
  </si>
  <si>
    <t>Митні пломби(при переміщенні товарів під процедурою спільного транзиту) за кодом ДК 021:2015  35120000-1 -Системи та пристрої нагляду та охорони (Митні пломби (при переміщенні товарів під процедурою спільного транзиту) код ДК 021:2015  35121500-3 -Пломби)</t>
  </si>
  <si>
    <r>
      <t xml:space="preserve">Код ДК 021:2015  35120000-1 </t>
    </r>
    <r>
      <rPr>
        <sz val="10"/>
        <color indexed="8"/>
        <rFont val="Times New Roman"/>
        <family val="1"/>
        <charset val="204"/>
      </rPr>
      <t>-Системи та пристрої нагляду та охорони</t>
    </r>
  </si>
  <si>
    <r>
      <t xml:space="preserve">загальний фонд КПКВ 3506010  </t>
    </r>
    <r>
      <rPr>
        <sz val="10"/>
        <rFont val="Times New Roman"/>
        <family val="1"/>
        <charset val="204"/>
      </rPr>
      <t>(зарахунок економії)</t>
    </r>
    <r>
      <rPr>
        <sz val="11"/>
        <rFont val="Times New Roman"/>
        <family val="1"/>
        <charset val="204"/>
      </rPr>
      <t xml:space="preserve"> </t>
    </r>
  </si>
  <si>
    <t xml:space="preserve">грн. (триста сімдесят дві тисячі   гривень 00 коп.)                            </t>
  </si>
  <si>
    <t xml:space="preserve">грн (п'ять мільйонів чотириста вісімдесят п'ять тисяч вісімсот  гривень 00 коп.)                            </t>
  </si>
  <si>
    <r>
      <t xml:space="preserve">Код ДК 021:2015  30190000-7 </t>
    </r>
    <r>
      <rPr>
        <sz val="10"/>
        <color indexed="8"/>
        <rFont val="Times New Roman"/>
        <family val="1"/>
        <charset val="204"/>
      </rPr>
      <t xml:space="preserve">-Офісне устаткування та приладдя різне  </t>
    </r>
  </si>
  <si>
    <t xml:space="preserve">грн. (два мільйона п'ятсот тисячь  гривень 00коп)                     </t>
  </si>
  <si>
    <r>
      <t xml:space="preserve">Код ДК 021:2015-72260000-5 </t>
    </r>
    <r>
      <rPr>
        <sz val="10"/>
        <color theme="1"/>
        <rFont val="Times New Roman"/>
        <family val="1"/>
        <charset val="204"/>
      </rPr>
      <t xml:space="preserve">Послуги, пов’язані з програмним забезпеченням </t>
    </r>
  </si>
  <si>
    <t>Технічна підтримка серверного обладнання за кодом  ДК 021:2015   50310000-1 - Технічне обслуговування і ремонт офісної техніки ( Технічне обслуговування і ремонт офісної технікикодом  ДК 021:2015   50310000-1 -Технічна підтримка серверного обладнання)</t>
  </si>
  <si>
    <t>Технічна підпримка інженерної інфраструктури серверних приміщень за кодом  ДК 021:2015   50710000-5 - Послуги з ремонту і технічного обслуговуванння електричного і механічного устаткування будівель (Послуги з ремонту і технічного обслуговуванння електричного і механічного устаткування будівель код  ДК 021:2015   50710000-5 -Технічна підпримка інженерної інфраструктури серверних приміщень)</t>
  </si>
  <si>
    <r>
      <t xml:space="preserve">Код ДК 021:2015-72260000-5 </t>
    </r>
    <r>
      <rPr>
        <sz val="10"/>
        <color indexed="8"/>
        <rFont val="Times New Roman"/>
        <family val="1"/>
        <charset val="204"/>
      </rPr>
      <t xml:space="preserve">Послуги, пов’язані з програмним забезпеченням </t>
    </r>
  </si>
  <si>
    <r>
      <t xml:space="preserve">загальний фонд КПКВ 3506010    (економія за виконання  договору)     </t>
    </r>
    <r>
      <rPr>
        <b/>
        <u/>
        <sz val="10"/>
        <color indexed="8"/>
        <rFont val="Times New Roman"/>
        <family val="1"/>
        <charset val="204"/>
      </rPr>
      <t xml:space="preserve"> потреба на 2024 рік</t>
    </r>
  </si>
  <si>
    <t>Код ДК 021:2015  72320000-4 Послуги, пов’язані з базами даних</t>
  </si>
  <si>
    <t>відповідно пп5.13 Особливостей</t>
  </si>
  <si>
    <t xml:space="preserve">грн.(дев'яносто одна  тисяча п'ятсот шістдесят гривні 00 коп.)                           </t>
  </si>
  <si>
    <t>Ліцензія на право використання Системи «YOUCONTROL». Комерційна назва «ПОВНИЙ ДОСТУП КОМАНДНА 2» за кодом ДК 021:2015 72320000-4 Послуги, пов’язані з базами даних ( код  ДК 021:2015 72320000-4 Послуги, пов’язані з базами даних-Ліцензія на право використання Системи «YOUCONTROL». Комерційна назва «ПОВНИЙ ДОСТУП КОМАНДНА 2»).</t>
  </si>
  <si>
    <t xml:space="preserve">грн. (дев'ятсот тридцять сім тисяч шістсот гривень 00 коп.)                             </t>
  </si>
  <si>
    <r>
      <t xml:space="preserve">Код ДК 021:2015   71310000-4 </t>
    </r>
    <r>
      <rPr>
        <sz val="10"/>
        <color indexed="8"/>
        <rFont val="Times New Roman"/>
        <family val="1"/>
        <charset val="204"/>
      </rPr>
      <t>Консультаційні послуги у галузях інженерії та будівництва</t>
    </r>
  </si>
  <si>
    <r>
      <t>Код ДК021: 2015 44420000-0</t>
    </r>
    <r>
      <rPr>
        <sz val="10"/>
        <color indexed="8"/>
        <rFont val="Times New Roman"/>
        <family val="1"/>
        <charset val="204"/>
      </rPr>
      <t xml:space="preserve"> Будівельні матеріали
</t>
    </r>
  </si>
  <si>
    <t xml:space="preserve">грн. (сто тисяч  гривень 00 коп.)                            </t>
  </si>
  <si>
    <t>Металеві пломби за кодом  ДК021: 2015 44420000-0 Будівельні матеріали (Металеві пломби код ДК 021: 2015 44423800-9 Металеві пломби)</t>
  </si>
  <si>
    <r>
      <t>Код ДК 021:2015  22810000-1 -</t>
    </r>
    <r>
      <rPr>
        <sz val="10"/>
        <color indexed="8"/>
        <rFont val="Times New Roman"/>
        <family val="1"/>
        <charset val="204"/>
      </rPr>
      <t>Паперові чи картонні реєстраційні журнали</t>
    </r>
  </si>
  <si>
    <t>Послуги із сертифікації енергетичної ефективності будівель за кодом ДК 021:2015   71310000-4 Консультаційні послуги у галузях інженерії та будівництва (Послуги із сертифікації енергетичної ефективності будівель код ДК 021:2015   71314300-5 Консультаційні послуги з питань енергоефективності)</t>
  </si>
  <si>
    <t>Картриджі до багатофункціональних друкуючих пристроїв за  кодом ДК021:2015 30120000-6 Фотокопіювальне та поліграфічне обладнання для офсетного друку (Картриджі до багатофункціональних друкуючих пристроїв код 30125100-2 Картриджі з тонером)</t>
  </si>
  <si>
    <r>
      <t xml:space="preserve">Кодо ДК021:2015 30120000-6 </t>
    </r>
    <r>
      <rPr>
        <sz val="10"/>
        <color indexed="8"/>
        <rFont val="Times New Roman"/>
        <family val="1"/>
        <charset val="204"/>
      </rPr>
      <t xml:space="preserve">Фотокопіювальне та поліграфічне обладнання для офсетного друку </t>
    </r>
  </si>
  <si>
    <t>2210</t>
  </si>
  <si>
    <r>
      <t xml:space="preserve">відкриті торги(з урахуванням собливостей) </t>
    </r>
    <r>
      <rPr>
        <b/>
        <sz val="10"/>
        <color indexed="8"/>
        <rFont val="Times New Roman"/>
        <family val="1"/>
        <charset val="204"/>
      </rPr>
      <t>УСС</t>
    </r>
  </si>
  <si>
    <t xml:space="preserve">довідка про зміни до кошторису </t>
  </si>
  <si>
    <t xml:space="preserve">Монітори комп'ютерні та накопичувачі SSD код ДК 021:2015: 30230000-0 «Комп'ютерне обладнання» (Монітори комп'ютерні код ДК 021:2015: 30231300-0 «Дисплейні екрани»; накопичувачі SSD код  ДК 021:2015: 30233100 – 2 «Комп’ютерні запам’ятовувальні пристрої»)
</t>
  </si>
  <si>
    <r>
      <t xml:space="preserve">Кодом ДК 021:2015 30230000-0 </t>
    </r>
    <r>
      <rPr>
        <sz val="10"/>
        <color indexed="8"/>
        <rFont val="Times New Roman"/>
        <family val="1"/>
        <charset val="204"/>
      </rPr>
      <t>Комп’ютерне обладнання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</si>
  <si>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color indexed="8"/>
        <rFont val="Times New Roman"/>
        <family val="1"/>
        <charset val="204"/>
      </rPr>
      <t>УСС</t>
    </r>
  </si>
  <si>
    <t xml:space="preserve">грн. (один мільйон двісті двадцять дев'ять  тисяч   гривень 00 коп.)                            </t>
  </si>
  <si>
    <r>
      <t xml:space="preserve">                     на 2024 рік</t>
    </r>
    <r>
      <rPr>
        <sz val="10"/>
        <color indexed="8"/>
        <rFont val="Times New Roman"/>
        <family val="1"/>
        <charset val="204"/>
      </rPr>
      <t xml:space="preserve">   </t>
    </r>
  </si>
  <si>
    <t>загальний фонд КПКВ 3506010 0</t>
  </si>
  <si>
    <t xml:space="preserve">загальний фонд КПКВ 3506010  </t>
  </si>
  <si>
    <t>загальний фонд КПКВ 35060100</t>
  </si>
  <si>
    <t xml:space="preserve">загальний фонд КПКВ 3506010                                                                         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</si>
  <si>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>0</t>
    </r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</si>
  <si>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0</t>
    </r>
  </si>
  <si>
    <t>грудень 2023 рік</t>
  </si>
  <si>
    <r>
      <rPr>
        <b/>
        <sz val="10"/>
        <color indexed="8"/>
        <rFont val="Times New Roman"/>
        <family val="1"/>
        <charset val="204"/>
      </rPr>
      <t>спеціальний фонд</t>
    </r>
    <r>
      <rPr>
        <sz val="10"/>
        <color indexed="8"/>
        <rFont val="Times New Roman"/>
        <family val="1"/>
        <charset val="204"/>
      </rPr>
      <t xml:space="preserve"> КПКВ 3506010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</si>
  <si>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рік)</t>
    </r>
  </si>
  <si>
    <t>Лот 1- Послуги захищеного доступу до мережі Інтернет (основний канал) за кодом ДК 021:2015  72410000-7 -Послуги провайдерів (Послуги захищеного доступу до мережі Інтернет (основний канал):ДК 021:2015  72410000-7 -Послуги провайдерів)</t>
  </si>
  <si>
    <r>
      <t>Код ДК 021:2015  72410000-7 -</t>
    </r>
    <r>
      <rPr>
        <sz val="10"/>
        <color indexed="8"/>
        <rFont val="Times New Roman"/>
        <family val="1"/>
        <charset val="204"/>
      </rPr>
      <t xml:space="preserve">Послуги провайдерів 
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</si>
  <si>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на очікувану вартістьна 2024рік</t>
    </r>
    <r>
      <rPr>
        <sz val="10"/>
        <color indexed="8"/>
        <rFont val="Times New Roman"/>
        <family val="1"/>
        <charset val="204"/>
      </rPr>
      <t>)</t>
    </r>
  </si>
  <si>
    <t xml:space="preserve">грн.(два мільйони  чотириста чотири тисячі вісімсот гривень 00 коп.)                                    </t>
  </si>
  <si>
    <t>Лот 2- Послуги захищеного доступу до мережі Інтернет (резервний канал) за кодом ДК 021:2015  72410000-7 -Послуги провайдерів (Послуги захищеного доступу до мережі Інтернет (резервний канал):ДК 021:2015  72410000-7 -Послуги провайдерів)</t>
  </si>
  <si>
    <r>
      <t xml:space="preserve">Лот1-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</t>
    </r>
    <r>
      <rPr>
        <b/>
        <sz val="10"/>
        <color theme="1"/>
        <rFont val="Times New Roman"/>
        <family val="1"/>
        <charset val="204"/>
      </rPr>
      <t>основний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</t>
    </r>
  </si>
  <si>
    <r>
      <t>загальний фонд КПКВ 3506010 (</t>
    </r>
    <r>
      <rPr>
        <b/>
        <sz val="10"/>
        <color indexed="8"/>
        <rFont val="Times New Roman"/>
        <family val="1"/>
        <charset val="204"/>
      </rPr>
      <t>під очікувану вартість на 2024 рік</t>
    </r>
    <r>
      <rPr>
        <sz val="10"/>
        <color indexed="8"/>
        <rFont val="Times New Roman"/>
        <family val="1"/>
        <charset val="204"/>
      </rPr>
      <t>)</t>
    </r>
  </si>
  <si>
    <r>
      <t xml:space="preserve">Лот-2 Послуги телекомунікацій для забезпечення роботи каналів зв'язку Відомчої телекомунікаційної мережі Держмитслужби </t>
    </r>
    <r>
      <rPr>
        <b/>
        <sz val="10"/>
        <color indexed="8"/>
        <rFont val="Times New Roman"/>
        <family val="1"/>
        <charset val="204"/>
      </rPr>
      <t>(резервний канал</t>
    </r>
    <r>
      <rPr>
        <sz val="10"/>
        <color indexed="8"/>
        <rFont val="Times New Roman"/>
        <family val="1"/>
        <charset val="204"/>
      </rPr>
      <t xml:space="preserve">) за кодом ДК 021:2015  642100001 -Послуги телефонного зв'язку та передач даних      </t>
    </r>
  </si>
  <si>
    <t xml:space="preserve">грн.(сім   мільйони вісімсот шістдесят сім  тисяч чотириста шістдесят вісім  гривень 33 коп.)                           </t>
  </si>
  <si>
    <t>листопад на 2023 рік</t>
  </si>
  <si>
    <t xml:space="preserve"> грн. (двісті дев'яносто  тисяч сорок дев'ять  гривень 00 коп)</t>
  </si>
  <si>
    <t xml:space="preserve"> гривень (двісті вісімдесят вісім  тисяч п'ятдесят одна гривня 00 коп)</t>
  </si>
  <si>
    <t>запускали на ЦЗО</t>
  </si>
  <si>
    <t xml:space="preserve">грн. (сто двадцять чотири  тисячі   дев'ятсот гривень 
00 коп)                         </t>
  </si>
  <si>
    <r>
      <t>загальний фонд КПКВ 3506010 пп.5  п.13 п.1178 (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 xml:space="preserve">..) </t>
    </r>
  </si>
  <si>
    <r>
      <t>загальний фонд КПКВ 3506010 пп.5 (3 ) п.13 п.1178 (</t>
    </r>
    <r>
      <rPr>
        <i/>
        <sz val="8"/>
        <color indexed="8"/>
        <rFont val="Times New Roman"/>
        <family val="1"/>
        <charset val="204"/>
      </rPr>
      <t>з технічних причин.</t>
    </r>
    <r>
      <rPr>
        <sz val="8"/>
        <color indexed="8"/>
        <rFont val="Times New Roman"/>
        <family val="1"/>
        <charset val="204"/>
      </rPr>
      <t>)</t>
    </r>
  </si>
  <si>
    <r>
      <t xml:space="preserve">загальний фонд КПКВ 3506010  пп5  п13 п.1178                    ( </t>
    </r>
    <r>
      <rPr>
        <i/>
        <sz val="10"/>
        <color indexed="8"/>
        <rFont val="Times New Roman"/>
        <family val="1"/>
        <charset val="204"/>
      </rPr>
      <t>з технічних причин</t>
    </r>
    <r>
      <rPr>
        <sz val="10"/>
        <color indexed="8"/>
        <rFont val="Times New Roman"/>
        <family val="1"/>
        <charset val="204"/>
      </rPr>
      <t>)</t>
    </r>
  </si>
  <si>
    <t>Папір офісний  А 4,А3 за кодом ДК 021:2015  30190000-7 -Офісне устаткування та приладдя різне   (Код ДК 021:2015  30197630-1-Папір для друку)</t>
  </si>
  <si>
    <t xml:space="preserve">грн. (вісімсот сімдесят три тисячі чотириста  гривень 00 коп.)                            </t>
  </si>
  <si>
    <r>
      <t>Код ДК 021:2015  30190000-7 -</t>
    </r>
    <r>
      <rPr>
        <sz val="10"/>
        <color indexed="8"/>
        <rFont val="Times New Roman"/>
        <family val="1"/>
        <charset val="204"/>
      </rPr>
      <t xml:space="preserve">Офісне устаткування та приладдя різне </t>
    </r>
    <r>
      <rPr>
        <b/>
        <sz val="10"/>
        <color indexed="8"/>
        <rFont val="Times New Roman"/>
        <family val="1"/>
        <charset val="204"/>
      </rPr>
      <t xml:space="preserve">
</t>
    </r>
  </si>
  <si>
    <t xml:space="preserve">загальний фонд КПКВ 3506010                              </t>
  </si>
  <si>
    <t xml:space="preserve">загальний фонд КПКВ 3506010                                    </t>
  </si>
  <si>
    <t xml:space="preserve">грн (вісімнадцять  тисяч п'ятсот гривень 00 коп.)                            </t>
  </si>
  <si>
    <r>
      <t>Блокноти, А5 (15-25 аркушів) за кодом ДК 021:2015  22810000-1 -Паперові чи картонні реєстраційні журнали (код ДК 021:2015  22810000-1 -Паперові чи картонні реєстраційні журнали - Блокноти, А5 (15-25 аркушів)</t>
    </r>
    <r>
      <rPr>
        <sz val="10"/>
        <color rgb="FFFF0000"/>
        <rFont val="Times New Roman"/>
        <family val="1"/>
        <charset val="204"/>
      </rPr>
      <t>)</t>
    </r>
  </si>
  <si>
    <t xml:space="preserve">грн. (двадцять вісім тисяч  п'ятсот гривень 00 коп.)                            </t>
  </si>
  <si>
    <t xml:space="preserve">грн (п'ятсот сімдесят три тисячі  чотириста гривень 00 коп.)                            </t>
  </si>
  <si>
    <t xml:space="preserve">Канцелярське приладдя ( скоби 24/6; скоби 10, затискачі для паперів; папки (куточок,), папки картонні, скотч; файли, коректори,підставка під канцтовари, брошурувальник, обкладенки для брошурування, пружини для брошурування) за кодом ДК 021:2015 30190000-7 -Офісне устаткування та приладдя різне) </t>
  </si>
  <si>
    <t xml:space="preserve">грн. (сімдесят дев'ять тисяч гривень 00 коп.)                            </t>
  </si>
  <si>
    <r>
      <t xml:space="preserve">Код ДК 021:2015 224500000-9 </t>
    </r>
    <r>
      <rPr>
        <sz val="10"/>
        <color indexed="8"/>
        <rFont val="Times New Roman"/>
        <family val="1"/>
        <charset val="204"/>
      </rPr>
      <t>Друкована продукція з елементами захисту</t>
    </r>
  </si>
  <si>
    <t>Швидкозшивачі паперові, пластикові за код ДК 021:2015  22850000-3 -Швидкозшивачі та супутнє приладдя (код ДК 021:2015 22851000-0 -Швидкозшивачі(Швидкозшивачі паперові, пластикові ))</t>
  </si>
  <si>
    <t xml:space="preserve">грн (двісті дев'яносто шість тисяч чотириста гривень 00 коп.)                            </t>
  </si>
  <si>
    <t>Печатки та штампи за кодом ДК 021:2015 19510000-4 Гумові вироби ( Печатки та штампи код ДК 021:2015 19512000-8 Вироби з невулканізованої гуми )</t>
  </si>
  <si>
    <t xml:space="preserve">грн (п'ятнадцять тисяч гривень 00 коп.)                            </t>
  </si>
  <si>
    <t>Бланки  сертифікатів форми EUR-MED</t>
  </si>
  <si>
    <t xml:space="preserve">грн. (сто шістдесят тисяч  гривень 00 коп.)                            </t>
  </si>
  <si>
    <t>Фарба спеціальна флуоресцентна(червона)за кодом ДК 021:2015  44810000-1-Фарби (Фарба спеціальна флуоресцентна(червона) :код  ДК 021:2015  44810000-1-Фарби)</t>
  </si>
  <si>
    <t xml:space="preserve">грн (сто дев'яносто одна  тисяча  гривень00 коп.)                            </t>
  </si>
  <si>
    <t xml:space="preserve">грн (один мільйон чотириста дев'яносто сім тисяч  гривень 00 коп.)                            </t>
  </si>
  <si>
    <t xml:space="preserve"> Уніфікована митна квітанція МД-1, бланки сертифікатів загальної фінансової гарантії та звільнення від гарантії за кодом ДК 021:2015 - 22820000-4 Бланки (Уніфікована митна квітанція МД-1,бланки сертифікатів загальної фінансової гарантії та звільнення від гарантії -  ДК 021:2015 - 22820000-4 Бланки)</t>
  </si>
  <si>
    <t xml:space="preserve">грн. (сто п'ятдесят дві тисячі гривень 00 коп.)                            </t>
  </si>
  <si>
    <r>
      <t xml:space="preserve">Код 021: 2015 22820000-4 </t>
    </r>
    <r>
      <rPr>
        <sz val="10"/>
        <color indexed="8"/>
        <rFont val="Times New Roman"/>
        <family val="1"/>
        <charset val="204"/>
      </rPr>
      <t>Бланки</t>
    </r>
  </si>
  <si>
    <t>Митні декларації на мовах за кодом ДК 021: 2015 22820000-4 Бланки (Митні декларації на мовах  код  ДК 021: 2015 22820000-4 Бланки)</t>
  </si>
  <si>
    <t xml:space="preserve">грн. (один мільйон чотириста сімнадцять тисяч п'ятсот гривень 00 коп.)                            </t>
  </si>
  <si>
    <t>Спеціальний  штамп резервної процедури за кодом ДК 021:2015  30190000-7 -Офісне устаткування та приладдя різне  (кодом ДК 021:2015  30192153-8- Штампи (Спеціальний  штамп резервної процедури)</t>
  </si>
  <si>
    <r>
      <t>Код ДК 021: 2015 22810000-1</t>
    </r>
    <r>
      <rPr>
        <sz val="10"/>
        <color indexed="8"/>
        <rFont val="Times New Roman"/>
        <family val="1"/>
        <charset val="204"/>
      </rPr>
      <t xml:space="preserve"> Паперові чи картонні реєстраційні журнали</t>
    </r>
  </si>
  <si>
    <t>Журнали обліку (виготовлення облікових форм) за кодом ДК 021: 2015 22810000-1 Паперові чи картонні реєстраційні журнали (ДК 021: 2015 22810000-1 Паперові чи картонні реєстраційні журнали (Журнали обліку (виготовлення облікових форм))</t>
  </si>
  <si>
    <t xml:space="preserve">грн. (шість тисяч   гривень 00 коп.)                            </t>
  </si>
  <si>
    <r>
      <t xml:space="preserve">Код ДК 021: 2015 38310000-1 </t>
    </r>
    <r>
      <rPr>
        <sz val="10"/>
        <color indexed="8"/>
        <rFont val="Times New Roman"/>
        <family val="1"/>
        <charset val="204"/>
      </rPr>
      <t>Високоточні терези</t>
    </r>
  </si>
  <si>
    <t>Ваги товарні за кодом ДК 021: 2015 38310000-1 Високоточні терези (кодом ДК 021: 2015 38310000-1 Високоточні терези (Ваги товарні))</t>
  </si>
  <si>
    <r>
      <t xml:space="preserve">Код ДК 021: 2015 38330000-7  </t>
    </r>
    <r>
      <rPr>
        <sz val="10"/>
        <color indexed="8"/>
        <rFont val="Times New Roman"/>
        <family val="1"/>
        <charset val="204"/>
      </rPr>
      <t xml:space="preserve">Ручні прилади для вимірювання відстаней </t>
    </r>
  </si>
  <si>
    <t>Далекомір з активним випромінюванням за кодом  ДК 021: 2015 38330000-7  Ручні прилади для вимірювання відстаней (код  ДК 021: 2015 38330000-7  Ручні прилади для вимірювання відстаней (Далекомір з активним випромінюванням))</t>
  </si>
  <si>
    <t xml:space="preserve">грн ( сто шістдесят вісім тисяч гривень 00 коп.)                            </t>
  </si>
  <si>
    <t xml:space="preserve">грн (сто дві тисячі шістсот гривень 00 коп.)                            </t>
  </si>
  <si>
    <t>Комплект експрес-аналізаторів наркотичних речовин за кодом ДК 021: 2015 38430000-8 Детектори та аналізатори (Тести Mecke’s для виявлення Опіатів (героїну, кодеїну, оксікодону) - код ДК 021:2015 – 38432000-2 - Аналізатори; Фентаніл тест для виявлення фентанілу, ацетил-фентанілу, героїну - код ДК 021:2015 – 38432000-2 - Аналізатори; Тести Marquis для виявлення опійних алкалоїдів, героїну, амфетамінів, метамфетаміну - код ДК 021:2015 – 38432000-2 - Аналізатори)</t>
  </si>
  <si>
    <r>
      <t>Код ДК 021: 2015 38430000-8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</si>
  <si>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(один мільйон счотириста одинадцять тисяч шістсот гривень 30 коп.)                            </t>
  </si>
  <si>
    <r>
      <t xml:space="preserve">Код ДК 021: 2015 31520000-7 </t>
    </r>
    <r>
      <rPr>
        <sz val="10"/>
        <color indexed="8"/>
        <rFont val="Times New Roman"/>
        <family val="1"/>
        <charset val="204"/>
      </rPr>
      <t>Світильники та освітлювальна апаратура</t>
    </r>
  </si>
  <si>
    <t>Ліхтаріза кодом ДК 021: 2015 31520000-7 Світильники та освітлювальна апаратура (код ДК 021: 2015 31521320-3 Портативні ліхтарі (Ліхтарі))</t>
  </si>
  <si>
    <t xml:space="preserve">грн. (дев'яносто одна тисяча  дев'ятсот  гривень 00 коп.)                            </t>
  </si>
  <si>
    <t>Металодетектор портативний за кодом ДК  021: 2015 35120000-1 Системи та пристрої нагляду та охорони (код ДК  021: 2015 35124000-9 Металодетектори (Металодетектор портативний))</t>
  </si>
  <si>
    <r>
      <t xml:space="preserve">Код ДК021: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</si>
  <si>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t xml:space="preserve">грн. (п'ятдесят дві тисячі сімсот  гривень 00 коп.)                            </t>
  </si>
  <si>
    <r>
      <t>Код ДК 021: 2015 38340000-0</t>
    </r>
    <r>
      <rPr>
        <sz val="10"/>
        <color indexed="8"/>
        <rFont val="Times New Roman"/>
        <family val="1"/>
        <charset val="204"/>
      </rPr>
      <t xml:space="preserve"> Прилади для вимірювання величин</t>
    </r>
  </si>
  <si>
    <t>Прилади дозиментричного контролю за кодом ДК 021: 2015 38340000-0 Прилади для вимірювання величин (код ДК 021: 2015 38340000-0 Прилади для вимірювання величин (Прилади дозиментричного контролю))</t>
  </si>
  <si>
    <t xml:space="preserve">Картриджи для друкувальної техніки БФП </t>
  </si>
  <si>
    <t xml:space="preserve">грн. (два мільйони шістдесят три  тисячі двісті  гривень 00 коп.)                            </t>
  </si>
  <si>
    <t xml:space="preserve">загальний фонд КПКВ 3506010                                   </t>
  </si>
  <si>
    <r>
      <t>Код ДК 021: 2015 32550000-3</t>
    </r>
    <r>
      <rPr>
        <sz val="10"/>
        <color indexed="8"/>
        <rFont val="Times New Roman"/>
        <family val="1"/>
        <charset val="204"/>
      </rPr>
      <t xml:space="preserve"> Телефонне обладнання</t>
    </r>
  </si>
  <si>
    <t xml:space="preserve">грн. (п'ять тисяч  дев'ятсот  гривень 00 коп.)                             </t>
  </si>
  <si>
    <t>Телефонний кабель 4-пров.плоский, мідний, білий; Коннектор телефонний RJI2 6P4C за кодом ДК 021: 2015 32550000-3 Телефонне обладнання (код ДК 021: 2015 32551000-0 Телефонні кабелі та супутня продукція  (Телефонні кабелі і супутня продукція (Телефонний кабель 4-пров.плоский, мідний, білий; Коннектор телефонний RJI2 6P4C ))</t>
  </si>
  <si>
    <r>
      <t>Код ДК 021: 2015 32520000-4</t>
    </r>
    <r>
      <rPr>
        <sz val="10"/>
        <color indexed="8"/>
        <rFont val="Times New Roman"/>
        <family val="1"/>
        <charset val="204"/>
      </rPr>
      <t xml:space="preserve"> Телекомунікаційні кабелі та обладнання</t>
    </r>
  </si>
  <si>
    <t xml:space="preserve">грн. (сто п'ядесят сім тисяч двісті гривень 00 коп.)                             </t>
  </si>
  <si>
    <t xml:space="preserve">Кабель UTP кат. 5e (м.); Патч-корд UTP 1 м,2м, 3м;5м; Конектор RJ 45 кат.5е,6 неекранований ;Розетки,обжимка, Скотч-лок ізольований з гелем та ін. за кодом  ДК 021: 2015 32520000-4 Телекомунікаційні кабелі та обладнання(код  ДК 021: 2015 32521000-1 Телекомунікаційні кабелі(Кабель UTP кат. 5e (305м.); код  ДК 021: 2015 32522000-8- Телекомунікаційне обладнання (Патч-корд UTP 1 м,2м, 3м;5м),конектори RJ 45 кат.5е,6 неекранований ; міні свічі,розетки,обжимка, крановський ключ, стрипер та ін.) ) </t>
  </si>
  <si>
    <t>загальний фонд КПКВ 3506010 (відповідно до пп5. п13  постанови КМУ від 12.10.2022 №1178 (технічні причини)</t>
  </si>
  <si>
    <t>гривень(шістсот двадцять тисяч   гривень 00коп)</t>
  </si>
  <si>
    <t>Підключення Держмитслужби до системи електронної пошти НБ України (ДК 021:2015  64210000-1 -Послуги телефонного зв'язку та передачі данних) Надання послуг системою електронної пошти Національного банку України (ДК 021:2015  64210000-1 -Послуги телефонного зв'язку та передачі данних)</t>
  </si>
  <si>
    <t xml:space="preserve">грн. (п'ятдесят тисяч чотириста гривень 00 коп.)                             </t>
  </si>
  <si>
    <t xml:space="preserve">грн. (шість тисяч гривень 00 коп.)                             </t>
  </si>
  <si>
    <t xml:space="preserve">грн. (вісімсот дві тисячі вісімсот  гривень 00коп.)                          </t>
  </si>
  <si>
    <t>пп.5 п13 постанови 1178</t>
  </si>
  <si>
    <r>
      <t>Код ДК 021:2015 70220000-9 -</t>
    </r>
    <r>
      <rPr>
        <sz val="10"/>
        <color indexed="8"/>
        <rFont val="Times New Roman"/>
        <family val="1"/>
        <charset val="204"/>
      </rPr>
      <t>Послуги з надання в в оренду чи лізингу нежитлової нерухомості</t>
    </r>
  </si>
  <si>
    <t xml:space="preserve">Оренда обладнання 
</t>
  </si>
  <si>
    <t>Послуги з реєстрації  SSL -сертифікатів за кодом ДК 021:2015  72410000-7 -Послуги провайдерів (код ДК 021:2015  72410000-7 -Послуги провайдерів (Послуги з реєстрації  SSL -сертифікатів))</t>
  </si>
  <si>
    <r>
      <t>Код ДК 021:2015   48620000-0 -</t>
    </r>
    <r>
      <rPr>
        <sz val="10"/>
        <color indexed="8"/>
        <rFont val="Times New Roman"/>
        <family val="1"/>
        <charset val="204"/>
      </rPr>
      <t>Операційні системи</t>
    </r>
  </si>
  <si>
    <t>Придбання корпоративної ліцензії програмного забезпечення  Microsoft Office за кодом ДК 021:2015   48620000-0 -Операційні системи (код ДК 021:2015   48624000-8 пакети програмного забезпечення для операційних систем для персональних комп'ютерів (Придбання корпоративної ліцензії програмного забезпечення  Microsoft Office)</t>
  </si>
  <si>
    <r>
      <t>Код ДК 021:2015  48760000-3 -</t>
    </r>
    <r>
      <rPr>
        <sz val="10"/>
        <rFont val="Times New Roman"/>
        <family val="1"/>
        <charset val="204"/>
      </rPr>
      <t xml:space="preserve">Пакети програмного забезпечення для захисту від вірусів
</t>
    </r>
  </si>
  <si>
    <t xml:space="preserve">грн. (чотири мільйони вісімсот двадцять дві тисячі двісті гривень 00 коп.)                            </t>
  </si>
  <si>
    <t xml:space="preserve">грн. (шістдесят дві тисячі п'ятсот гривень 00 коп.)                            </t>
  </si>
  <si>
    <t xml:space="preserve">грн. (чотириста вісімдесят тисяч  гривень 00 коп.)                            </t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</si>
  <si>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</si>
  <si>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t xml:space="preserve">грн. (п'ятдесят тисячігривень 00 коп.)                            </t>
  </si>
  <si>
    <t xml:space="preserve">грн. (сто дев'яносто тисяч гривні 00 коп.)                            </t>
  </si>
  <si>
    <r>
      <t>Код ДК 021:2015 50410000-2 -</t>
    </r>
    <r>
      <rPr>
        <sz val="10"/>
        <color indexed="8"/>
        <rFont val="Times New Roman"/>
        <family val="1"/>
        <charset val="204"/>
      </rPr>
      <t xml:space="preserve">Послуги з ремонту і технічного обслуговування вимірювальних, випробувальних і контрольних приладів </t>
    </r>
  </si>
  <si>
    <r>
      <t xml:space="preserve">Код ДК 021:2015 50410000-2 </t>
    </r>
    <r>
      <rPr>
        <sz val="10"/>
        <color indexed="8"/>
        <rFont val="Times New Roman"/>
        <family val="1"/>
        <charset val="204"/>
      </rPr>
      <t xml:space="preserve"> -Послуги з ремонту і технічного обслуговування вимірювальних, випробувальних і контрольних приладів </t>
    </r>
  </si>
  <si>
    <t>Повірка лічильників теплової енергії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(Повірка лічильників теплової енергії))</t>
  </si>
  <si>
    <t>Поточний ремонт  лічильників теплопостачання  за кодом ДК 021:2015 50410000-2 -Послуги з ремонту і технічного обслуговування вимірювальних, випробувальних і контрольних приладів  (код ДК 021:2015 50413000-3 -Послуги з ремонту і технічного обслуговування контрольних приладів (Поточний ремонт  лічильників теплопостачання))</t>
  </si>
  <si>
    <t xml:space="preserve">Перезарядка вогнегасників за кодом ДК 021:2015 50410000-2 -Послуги з ремонту і технічного обслуговування вимірювальних, випробувальних і контрольних приладів </t>
  </si>
  <si>
    <t xml:space="preserve">грн. (дев'ять тисяч чотириста гривень 00 коп.)                           </t>
  </si>
  <si>
    <r>
      <t>Код ДК 021:2015 48510000-6 -</t>
    </r>
    <r>
      <rPr>
        <sz val="10"/>
        <color indexed="8"/>
        <rFont val="Times New Roman"/>
        <family val="1"/>
        <charset val="204"/>
      </rPr>
      <t xml:space="preserve">Пакети комунікаційного програмного забезпечення
</t>
    </r>
  </si>
  <si>
    <r>
      <t>Код ДК 021:2015 50310000-1 -</t>
    </r>
    <r>
      <rPr>
        <sz val="10"/>
        <color indexed="8"/>
        <rFont val="Times New Roman"/>
        <family val="1"/>
        <charset val="204"/>
      </rPr>
      <t xml:space="preserve">Технічне обслуговування і ремонт офісної техніки
</t>
    </r>
  </si>
  <si>
    <t>Повірка та технічне обслуговування технічних засобів митного контролю, що містять у своєму складі джерела іонізуючого випромінювання за кодом ДК 021:2015 50410000-2 -Послуги з ремонту і технічного обслуговування вимірювальних, випробувальних і контрольних приладів  (код ДК 021:2015 50410000-2 -Послуги з ремонту і технічного обслуговування вимірювальних, випробувальних і контрольних приладів  (Повірка та технічне обслуговування технічних засобів митного контролю, що містять у своєму складі джерела іонізуючого випромінювання))</t>
  </si>
  <si>
    <t>Технічна діагностика та технічне обслуговування скануючої системи мобільного типу для огляду транспортних засобів та контейнерів (Vacis) за кодом ДК 021:2015   50530000-9 -Послуги з ремонту і технічного обслуговування техніки (код ДК 021:2015   50530000-9 -Послуги з ремонту і технічного обслуговування техніки (Технічна діагностика та технічне обслуговування скануючої системи мобільного типу для огляду транспортних засобів та контейнерів (Vacis))</t>
  </si>
  <si>
    <t xml:space="preserve">грн. (два мільйони триста дві  тисячі чотириста  гривень 00 коп.)                            </t>
  </si>
  <si>
    <r>
      <t>Код ДК 021:2015 73220000-0 -</t>
    </r>
    <r>
      <rPr>
        <sz val="10"/>
        <color indexed="8"/>
        <rFont val="Times New Roman"/>
        <family val="1"/>
        <charset val="204"/>
      </rPr>
      <t xml:space="preserve"> Консультаційні послуги у сфері розробок</t>
    </r>
  </si>
  <si>
    <t>Розробка паспорту (виготовлення технічної документації) за кодом ДК 021:2015 73220000-0 - Консультаційні послуги у сфері розробок (код ДК 021:2015 73220000-0 - Консультаційні послуги у сфері розробок (Розробка паспорту (виготовлення технічної документації))</t>
  </si>
  <si>
    <t xml:space="preserve">грн. (чотириста вісімнадцять тисяч  гривень 00 коп.)                            </t>
  </si>
  <si>
    <t xml:space="preserve">грн.( сім  мільйонів вісімсот двадцять тисяч  гривень 00 коп.)                             </t>
  </si>
  <si>
    <t xml:space="preserve">грн. ( п'ятсот вісімдесят тисяч  гривень 00 коп.)                             </t>
  </si>
  <si>
    <t>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 за кодом ДК 021:2015-72260000-5 Послуги, пов’язані з програмним забезпеченням (код ДК 021:2015-72260000-5 Послуги, пов’язані з програмним забезпеченням (Ліцензії на продовження права користування програмним забезпеченням для обладнання захисту електронної пошти (Cisco Secure Email Essential Inbound Malware Defense andANYL), (ESA McAfee Anti-Malware License)на 2000 поштових скриньок)</t>
  </si>
  <si>
    <t xml:space="preserve">Загальний фонд КПКВ 3506010   </t>
  </si>
  <si>
    <t xml:space="preserve">грн. (два мільйона сто дев'ять тисяч шістсот гривень 00 коп)                     </t>
  </si>
  <si>
    <t>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 за кодом 72260000-5 Послуги, пов’язані з програмним забезпеченням (код 72260000-5 Послуги, пов’язані з програмним забезпеченням (Ліцензії на продовження права користування програмним забезпеченням для адміністрування поштових карантинів (Centralized Email Management Reporting License), на 2000 поштових скриньок))</t>
  </si>
  <si>
    <r>
      <t xml:space="preserve">Код ДК 021:2015   48610000-7 </t>
    </r>
    <r>
      <rPr>
        <sz val="10"/>
        <color indexed="8"/>
        <rFont val="Times New Roman"/>
        <family val="1"/>
        <charset val="204"/>
      </rPr>
      <t>Системи баз даних</t>
    </r>
  </si>
  <si>
    <t xml:space="preserve">грн. (три мільйони чотириста вісімдесят  тисяч  гривень 00 коп.)                            </t>
  </si>
  <si>
    <r>
      <t xml:space="preserve"> відкриті торги 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b/>
        <sz val="10"/>
        <color indexed="8"/>
        <rFont val="Times New Roman"/>
        <family val="1"/>
        <charset val="204"/>
      </rPr>
      <t xml:space="preserve">) </t>
    </r>
  </si>
  <si>
    <t xml:space="preserve">грн. (дев'ятсот шістдесят тисяч гривень 00 коп.)                            </t>
  </si>
  <si>
    <r>
      <t>Код ДК 021:2015 48730000-4 -</t>
    </r>
    <r>
      <rPr>
        <sz val="10"/>
        <color indexed="8"/>
        <rFont val="Times New Roman"/>
        <family val="1"/>
        <charset val="204"/>
      </rPr>
      <t>Пакети програмного забезпечення безпеки</t>
    </r>
  </si>
  <si>
    <t>Програмне забезпечення запобігання витоку інформації та контролю даних за кодом ДК 021:2015 48730000-4 -Пакети програмного забезпечення безпеки (код ДК 021:2015 48732000-8 -Пакети програмного забезпеченнядля захисту даних (Програмне забезпечення запобігання витоку інформації та контролю даних))</t>
  </si>
  <si>
    <t xml:space="preserve">грн. (один мільйон п'ятсот тисяч гривень 00 коп.)                            </t>
  </si>
  <si>
    <r>
      <t xml:space="preserve">Код ДК 021:2015   48710000-8 </t>
    </r>
    <r>
      <rPr>
        <sz val="10"/>
        <color indexed="8"/>
        <rFont val="Times New Roman"/>
        <family val="1"/>
        <charset val="204"/>
      </rPr>
      <t>Пакети програмного забезпечення для резервного копіювання чи відновлення даних</t>
    </r>
  </si>
  <si>
    <t xml:space="preserve">Система резервного копіювання та відновлення інформації за кодом ДК 021:2015   48710000-8 Пакети програмного забезпечення для резервного копіювання чи відновлення даних (кодом ДК 021:2015   48710000-8 Пакети програмного забезпечення для резервного копіювання чи відновлення даних (система резервного копіювання та відновлення інформації ) </t>
  </si>
  <si>
    <t>Програмне забезпечення для мережевих сканерів безпеки та сканерів вразливостей за кодом  ДК 021:2015   48610000-7 Системи баз даних (код ДК 021:2015   48611000-4 Пакети програмного забезпечення для баз даних (Програмне забезпечення для мережевих сканерів безпеки та сканерів вразливостей)</t>
  </si>
  <si>
    <t xml:space="preserve">грн. (двісті сімдесят тисяч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</si>
  <si>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собливостей) </t>
    </r>
  </si>
  <si>
    <t xml:space="preserve">грн. ( три мільйони шістсот тисяч гривень 00 коп.)                            </t>
  </si>
  <si>
    <t>Програмне забезпечення для ідентифікації та аутентифікації користувачів, для внутрішніх систем без доступу до мережі Інтернет за кодом ДК 021:2015   48610000-7 Системи баз даних (код ДК 021:2015   48611000-4 Пакети програмного забезпечення для баз даних (Програмне забезпечення для ідентифікації та аутентифікації користувачів, для внутрішніх систем без доступу до мережі Інтернет)</t>
  </si>
  <si>
    <r>
      <t>Код ДК 021:2015 72590000-7 -</t>
    </r>
    <r>
      <rPr>
        <sz val="10"/>
        <color indexed="8"/>
        <rFont val="Times New Roman"/>
        <family val="1"/>
        <charset val="204"/>
      </rPr>
      <t>Професійні послуги у комп'ютерній сфері</t>
    </r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</si>
  <si>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собливостей) </t>
    </r>
    <r>
      <rPr>
        <b/>
        <i/>
        <sz val="10"/>
        <rFont val="Times New Roman"/>
        <family val="1"/>
        <charset val="204"/>
      </rPr>
      <t>УСС</t>
    </r>
  </si>
  <si>
    <t xml:space="preserve">грн. (п'ять  мільйонів чотириста тисяч гривень 00 коп.)                            </t>
  </si>
  <si>
    <t>УСС</t>
  </si>
  <si>
    <t>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проведення первинної державної експертизи комплексних систем захисту інформації в системах, що забезпечують функціонування електронних інформаційних ресурсів митних органів ))</t>
  </si>
  <si>
    <t>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за кодом ДК 021:2015 72590000-7 -Професійні послуги у комп'ютерній сфері (код ДК 021:2015 72590000-7 -Професійні послуги у комп'ютерній сфері (Послуги зі створення комплексних систем захисту інформації в системах, що забезпечують функціонування електронних інформаційних ресурсів митних органів ))</t>
  </si>
  <si>
    <t xml:space="preserve">грн. (п'ятсот п'ятдесят  тисяч гривень 00 коп.)                            </t>
  </si>
  <si>
    <t>Послуги з технічного захисту інформаціх (у т.ч. проведення атестації), проведення державної експертизи системи захисту інформації за кодом ДК 021:2015 72220000-3 -Консультаційні послуги з питань систем та з технічних питань (код ДК 021:2015 72220000-3 -Консультаційні послуги з питань систем та з технічних питань (Послуги з технічного захисту інформаціх (у т.ч. проведення атестації), проведення державної експертизи системи захисту інформації ))</t>
  </si>
  <si>
    <r>
      <t xml:space="preserve">Код ДК 021:2015   85110000-3 </t>
    </r>
    <r>
      <rPr>
        <sz val="10"/>
        <color indexed="8"/>
        <rFont val="Times New Roman"/>
        <family val="1"/>
        <charset val="204"/>
      </rPr>
      <t>Послуги лікувальних закладів та супутні послуги</t>
    </r>
  </si>
  <si>
    <t>Періодичний медичний огляд працівників, які працюють з технічними засобами іонізуючого випромінювання (радіологічний) за кодом ДК 021:2015   85110000-3 Послуги лікувальних закладів та супутні послуги (Код ДК 021:2015   85111000-0 Послуги лікувальних закладів (Періодичний медичний огляд працівників, які працюють з технічними засобами іонізуючого випромінювання (радіологічний) ))</t>
  </si>
  <si>
    <t xml:space="preserve">грн. (чотири  тисячі  гривень 00 коп.)                            </t>
  </si>
  <si>
    <t xml:space="preserve">грн. (двісті дев'ятсот дев'яносто тисяч сімсот шістдесят гривень 00коп)                     </t>
  </si>
  <si>
    <t xml:space="preserve">грн.(шістсот двадцять тисяч шістсот чотири гривні 00 коп.)                                    </t>
  </si>
  <si>
    <t>грудень2023 рік</t>
  </si>
  <si>
    <t xml:space="preserve">грн. (п'ять тисяч вісімсот сорок гривень 00 коп.)                           </t>
  </si>
  <si>
    <t>Апаратно-програмний комплекс захищеного доступу до мережі Інтернет Secure Web Gateway (SWG) за кодом ДК 021:2015  32420000-3 - Мережеве обладнання (код ДК 021:2015  32420000-3 - Мережеве обладнання (Апаратно-програмний комплекс захищеного доступу до мережі Інтернет Secure Web Gateway (SWG) ))</t>
  </si>
  <si>
    <t xml:space="preserve">грн. (п'ять мільйонів триста дев'яносто п'ять тисяч триста  гривень 00 коп.)                            </t>
  </si>
  <si>
    <r>
      <rPr>
        <b/>
        <sz val="10"/>
        <color indexed="8"/>
        <rFont val="Times New Roman"/>
        <family val="1"/>
        <charset val="204"/>
      </rPr>
      <t xml:space="preserve">Код ДК 021:2015  32420000-3 </t>
    </r>
    <r>
      <rPr>
        <sz val="10"/>
        <color indexed="8"/>
        <rFont val="Times New Roman"/>
        <family val="1"/>
        <charset val="204"/>
      </rPr>
      <t>- Мережеве обладнання</t>
    </r>
  </si>
  <si>
    <t>Програмно-апаратний комплекс за архітектурою блейд-серверів за кодом ДК 021:2015  32420000-3 - Мережеве обладнання (Код ДК 021:2015  32420000-3 - Мережеве обладнання (Програмно-апаратний комплекс за архітектурою блейд-серверів))</t>
  </si>
  <si>
    <r>
      <t xml:space="preserve">Код ДК 021:2015  30210000-4 - </t>
    </r>
    <r>
      <rPr>
        <sz val="10"/>
        <color indexed="8"/>
        <rFont val="Times New Roman"/>
        <family val="1"/>
        <charset val="204"/>
      </rPr>
      <t>Машини для обробки даних (апаратна частина)</t>
    </r>
  </si>
  <si>
    <t>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 за кодом ДК 021:2015  30210000-4 - Машини для обробки даних (апаратна частина) (Код ДК 021:2015  30210000-4 - Машини для обробки даних (апаратна частина) (Апаратно-програмний комплекс програмно-керованої платформи криптографічного захисту інформації для забезпечення віддаленого доступу територіальних підрозділів до інформаційних ресурсів (апаратний засіб, ліцензії, послуги з встановлення та налаштування комплексу криптографічного захисту інформації))</t>
  </si>
  <si>
    <t xml:space="preserve">грн. (двадцять мільйонів п'ятсот вісімдесят дві тисячі двісті  гривень 00 коп.)                            </t>
  </si>
  <si>
    <t xml:space="preserve">загальний фонд КПКВ 3506010
</t>
  </si>
  <si>
    <t>Скануючі системи стаціонарного типу для огляду багажу та поштових відправлень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немедичного призначення (Скануючі системи стаціонарного типу для огляду багажу та поштових відправлень)</t>
  </si>
  <si>
    <r>
      <t>Код ДК 021:2015  38580000-4 -</t>
    </r>
    <r>
      <rPr>
        <sz val="10"/>
        <rFont val="Times New Roman"/>
        <family val="1"/>
        <charset val="204"/>
      </rPr>
      <t xml:space="preserve">Рентгенологічне та радіологічне обладнання немедичного призначення
</t>
    </r>
  </si>
  <si>
    <t xml:space="preserve">грн (тридцять  мільйонів  гривень.)                                          </t>
  </si>
  <si>
    <r>
      <t>Код ДК 021:2015 38540000-2 -</t>
    </r>
    <r>
      <rPr>
        <sz val="10"/>
        <color indexed="8"/>
        <rFont val="Times New Roman"/>
        <family val="1"/>
        <charset val="204"/>
      </rPr>
      <t>Випробувальні та вимірювальні пристрої і апарати</t>
    </r>
  </si>
  <si>
    <t xml:space="preserve">грн. (один мільйон чотириста двадцять три тисячі п'ятсот  гривень 00 коп.)                            </t>
  </si>
  <si>
    <r>
      <t>відкриті торги(</t>
    </r>
    <r>
      <rPr>
        <i/>
        <sz val="10"/>
        <color indexed="8"/>
        <rFont val="Times New Roman"/>
        <family val="1"/>
        <charset val="204"/>
      </rPr>
      <t xml:space="preserve">з урахуванням собливостей) </t>
    </r>
  </si>
  <si>
    <t xml:space="preserve">грн. (десять мільйонів чотириста дев'ять  тисяч триста гривень 00 коп.)                            </t>
  </si>
  <si>
    <t>Комплект для виявлення контрабанди СТ-40 (з приладом Buster) за кодом 021: 2015 35120000-1 Системи та пристрої нагляду та охорони (Код 021: 2015 35120000-1 Системи та пристрої нагляду та охорони (Комплект для виявлення контрабанди СТ-40 (з приладом Buster))</t>
  </si>
  <si>
    <r>
      <t xml:space="preserve">Код ДК 021: 2015 35120000-1 </t>
    </r>
    <r>
      <rPr>
        <sz val="10"/>
        <color indexed="8"/>
        <rFont val="Times New Roman"/>
        <family val="1"/>
        <charset val="204"/>
      </rPr>
      <t>Системи та пристрої нагляду та охорони</t>
    </r>
  </si>
  <si>
    <r>
      <t>Код ДК 021: 2015 35120000-1</t>
    </r>
    <r>
      <rPr>
        <sz val="10"/>
        <color indexed="8"/>
        <rFont val="Times New Roman"/>
        <family val="1"/>
        <charset val="204"/>
      </rPr>
      <t xml:space="preserve"> Системи та пристрої нагляду та охорони</t>
    </r>
  </si>
  <si>
    <t>Комплект оглядових дзеркал за кодом ДК 021: 2015 35120000-1 Системи та пристрої нагляду та охорони (код ДК 021: 2015 35120000-1 Системи та пристрої нагляду та охорони (Комплект оглядових дзеркал))</t>
  </si>
  <si>
    <t xml:space="preserve">грн. (один мільйон дванадцять тисяч триста   гривень 00 коп.)                            </t>
  </si>
  <si>
    <r>
      <t>відкриті торги(</t>
    </r>
    <r>
      <rPr>
        <i/>
        <sz val="10"/>
        <rFont val="Times New Roman"/>
        <family val="1"/>
        <charset val="204"/>
      </rPr>
      <t>з урахуванням собливостей</t>
    </r>
    <r>
      <rPr>
        <sz val="10"/>
        <rFont val="Times New Roman"/>
        <family val="1"/>
        <charset val="204"/>
      </rPr>
      <t xml:space="preserve">) </t>
    </r>
  </si>
  <si>
    <r>
      <t>Код ДК 021:2015 38430000-8-</t>
    </r>
    <r>
      <rPr>
        <sz val="10"/>
        <color indexed="8"/>
        <rFont val="Times New Roman"/>
        <family val="1"/>
        <charset val="204"/>
      </rPr>
      <t xml:space="preserve"> Детектори та аналізатори</t>
    </r>
  </si>
  <si>
    <t xml:space="preserve">грн. ( п'ятдесят дві тисячі вісімсот гривень 00 коп.)                            </t>
  </si>
  <si>
    <t>Портативний аналізатор щільності та концентрації за кодом ДК 021:2015 38430000-8- Детектори та аналізатори (код ДК 021:2015 38432000-2- Аналізатори (Портативний аналізатор щільності та концентрації))</t>
  </si>
  <si>
    <r>
      <t xml:space="preserve">Код ДК 021:2015  35810000-5 - </t>
    </r>
    <r>
      <rPr>
        <sz val="10"/>
        <color indexed="8"/>
        <rFont val="Times New Roman"/>
        <family val="1"/>
        <charset val="204"/>
      </rPr>
      <t>Індивідуальне обмундирування</t>
    </r>
  </si>
  <si>
    <t>Індивідуальний радіаційний пейджер за кодом ДК 021:2015  35810000-5 - Індивідуальне обмундирування (Код ДК 021:2015  35810000-5 - Індивідуальне обмундирування (Індивідуальний радіаційний пейджер)</t>
  </si>
  <si>
    <r>
      <t xml:space="preserve">Код ДК 021:2015  38420000-5 </t>
    </r>
    <r>
      <rPr>
        <sz val="10"/>
        <rFont val="Times New Roman"/>
        <family val="1"/>
        <charset val="204"/>
      </rPr>
      <t>Прилади для вимірювання витрати, рівня та тиску рідин і газів</t>
    </r>
  </si>
  <si>
    <t>Пробовідбірник для зріджених газів за кодом ДК 021:2015  38420000-5 Прилади для вимірювання витрати, рівня та тиску рідин і газів (Код ДК 021:2015  38424000-3 Контрольно-вимірювальне обладнання (Пробовідбірник для зріджених газів))</t>
  </si>
  <si>
    <t xml:space="preserve">грн. (сімдесят дві тисячі гривень 00коп)                     </t>
  </si>
  <si>
    <t xml:space="preserve">грн. (шістдесят чотири тисячі вісімсот  гривень 00коп)                     </t>
  </si>
  <si>
    <r>
      <t>загальний фонд КПКВ</t>
    </r>
    <r>
      <rPr>
        <b/>
        <sz val="10"/>
        <color indexed="8"/>
        <rFont val="Times New Roman"/>
        <family val="1"/>
        <charset val="204"/>
      </rPr>
      <t xml:space="preserve"> 3506100</t>
    </r>
  </si>
  <si>
    <r>
      <t>Код ДК 021:2015  38580000-4 -</t>
    </r>
    <r>
      <rPr>
        <sz val="10"/>
        <color indexed="8"/>
        <rFont val="Times New Roman"/>
        <family val="1"/>
        <charset val="204"/>
      </rPr>
      <t>Рентгенологічне та радіологічне обладнання немедичного призначення</t>
    </r>
  </si>
  <si>
    <t xml:space="preserve">Скануючі системи стаціонарного типу для вантажних транспортних засобів і контейнерів за кодом ДК 021:2015  38580000-4 -Рентгенологічне та радіологічне обладнання немедичного призначення) (код ДК 021:2015 - 38580000-4Рентгенологічне та радіологічне обладнання немнемедичного призначення (Скануючі системи стаціонарного типу для вантажних транспортних засобів і контейнерів) </t>
  </si>
  <si>
    <r>
      <rPr>
        <b/>
        <sz val="10"/>
        <rFont val="Times New Roman"/>
        <family val="1"/>
        <charset val="204"/>
      </rPr>
      <t>Код ДК 021:2015  45200000-9</t>
    </r>
    <r>
      <rPr>
        <sz val="10"/>
        <rFont val="Times New Roman"/>
        <family val="1"/>
        <charset val="204"/>
      </rPr>
      <t xml:space="preserve"> -Роботи,пов'язані з об'єктами завершеного чи не завершеного будівництва та об'єктами цивільного будівництва</t>
    </r>
  </si>
  <si>
    <t>спеціальний фонд КПКВ 3506610</t>
  </si>
  <si>
    <t xml:space="preserve">грн. (одинадцять мільйонів двісті  тисяч  гривень 00 коп.)                            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</si>
  <si>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</si>
  <si>
    <t>Будівництво пішоходного переходу в пункті-пропуску "Рава-Руська"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(Код ДК 021:2015  45200000-9 -Роботи,пов'язані з об'єктами завершеного чи не завершеного будівництва та об'єктами цивільного будівництва (Будівництво пішоходного переходу в пункті-пропуску "Рава-Руська" на українсько-польському кордоні)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</si>
  <si>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 </t>
    </r>
    <r>
      <rPr>
        <sz val="10"/>
        <color indexed="8"/>
        <rFont val="Times New Roman"/>
        <family val="1"/>
        <charset val="204"/>
      </rPr>
      <t xml:space="preserve">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</t>
    </r>
  </si>
  <si>
    <r>
      <t>відкриті торги (</t>
    </r>
    <r>
      <rPr>
        <i/>
        <sz val="10"/>
        <color indexed="8"/>
        <rFont val="Times New Roman"/>
        <family val="1"/>
        <charset val="204"/>
      </rPr>
      <t>з урахуванням особливостей</t>
    </r>
    <r>
      <rPr>
        <sz val="10"/>
        <color indexed="8"/>
        <rFont val="Times New Roman"/>
        <family val="1"/>
        <charset val="204"/>
      </rPr>
      <t>)</t>
    </r>
  </si>
  <si>
    <r>
      <rPr>
        <b/>
        <sz val="10"/>
        <color theme="1"/>
        <rFont val="Times New Roman"/>
        <family val="1"/>
        <charset val="204"/>
      </rPr>
      <t>грн</t>
    </r>
    <r>
      <rPr>
        <sz val="10"/>
        <color theme="1"/>
        <rFont val="Times New Roman"/>
        <family val="1"/>
        <charset val="204"/>
      </rPr>
      <t xml:space="preserve">(п'ятдесят три мільйони сорок сім тисяч п'ятсот гривень 00 коп.)     </t>
    </r>
    <r>
      <rPr>
        <sz val="10"/>
        <color rgb="FFFF0000"/>
        <rFont val="Times New Roman"/>
        <family val="1"/>
        <charset val="204"/>
      </rPr>
      <t xml:space="preserve"> </t>
    </r>
  </si>
  <si>
    <r>
      <t>відкриті торги(</t>
    </r>
    <r>
      <rPr>
        <i/>
        <sz val="10"/>
        <color indexed="8"/>
        <rFont val="Times New Roman"/>
        <family val="1"/>
        <charset val="204"/>
      </rPr>
      <t>з урахуванням собливостей</t>
    </r>
    <r>
      <rPr>
        <sz val="10"/>
        <color indexed="8"/>
        <rFont val="Times New Roman"/>
        <family val="1"/>
        <charset val="204"/>
      </rPr>
      <t xml:space="preserve">) </t>
    </r>
  </si>
  <si>
    <t xml:space="preserve">грн (сто шістдесят дев'ять тисяч двісті гривень 00 коп.)                            </t>
  </si>
  <si>
    <t xml:space="preserve">грн (триста п'ятдесят тисяч  гривень 00 коп.)                            </t>
  </si>
  <si>
    <t xml:space="preserve">Лот -3 постачання теплової енергії  за адресою м. Київ, вул.Саксаганського, 66 (ДК 021: 2015 09320000-8 Пара, гаряча вода та пов'язана продукція) (постачання електроенергії за адресою м. Київ, вул.Саксаганського, 66 : ДК 021: 2015 09320000-8 Пара, гаряча вода та пов'язана продукція) </t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</si>
  <si>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>водопостачанням</t>
    </r>
    <r>
      <rPr>
        <sz val="10"/>
        <color indexed="8"/>
        <rFont val="Times New Roman"/>
        <family val="1"/>
        <charset val="204"/>
      </rPr>
      <t xml:space="preserve"> (за адресами м. Київ, вул. Дегтярівська, 11-Г; вул Дегтярівська 11А; вул.Саксаганського,66) (Послуги з централізованого водопостачанням (за адресами: м. Київ, вул.Дегтярівська, 11-Г; вул Дегтярівська 11А; вул.Саксаганського,66): ДК 021: 2015 65110000-7 Розподіл води)</t>
    </r>
  </si>
  <si>
    <r>
      <t xml:space="preserve">Послуги з централізованого </t>
    </r>
    <r>
      <rPr>
        <b/>
        <sz val="10"/>
        <color indexed="8"/>
        <rFont val="Times New Roman"/>
        <family val="1"/>
        <charset val="204"/>
      </rPr>
      <t xml:space="preserve">водовідведення </t>
    </r>
    <r>
      <rPr>
        <sz val="10"/>
        <color indexed="8"/>
        <rFont val="Times New Roman"/>
        <family val="1"/>
        <charset val="204"/>
      </rPr>
      <t>(за адресами м. Київ, вул. Дегтярівська, 11-Г; вул Дегтярівська 11А; вул.Саксаганського,66) (Послуги з централізованого водовідведення (за адресами м. Київ, вул.Дегтярівська, 11-Г; вул Дегтярівська 11А; вул.Саксаганського,66): ДК 021: 2015 90430000-0 Послуги з відведення стічних вод)</t>
    </r>
  </si>
  <si>
    <t>Бланки службових посвідчень з безконтактним електронним носієм за кодом ДК 021:2015 22450000-9 Друкована продукція з елементами захисту (код ДК 021:2015 22455000-4-Посвідчення особи(Бланки службових посвідчень з безконтактним електронним носієм))</t>
  </si>
  <si>
    <t>Придбання конвертів за кодом ДК 021:2015 - 30190000-7 -Офісне устаткування та приладдя різне) (Придбання конвертів: код ДК 021:2015 -  30199230-1- Конверти)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</si>
  <si>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</si>
  <si>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</si>
  <si>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>УСС</t>
    </r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</si>
  <si>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собливостей) </t>
    </r>
  </si>
  <si>
    <t xml:space="preserve">відкриті торги(з урахуваннямо особливостей) </t>
  </si>
  <si>
    <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урахуваннямо особливостей) </t>
    </r>
  </si>
  <si>
    <t>Придбання води за кодом ДК 021:2015 15980000-1 Безалкогольні напої (Придбання води: ДК 021:2015 15981000-8 Мінеральна вода)</t>
  </si>
  <si>
    <t>Код ДК 021:2015 15980000-1 Безалкогольні напої (15981000-8 Мінеральна вода)</t>
  </si>
  <si>
    <r>
      <t>відкриті торги(</t>
    </r>
    <r>
      <rPr>
        <i/>
        <sz val="10"/>
        <rFont val="Times New Roman"/>
        <family val="1"/>
        <charset val="204"/>
      </rPr>
      <t>з урахуванням особливостей</t>
    </r>
    <r>
      <rPr>
        <sz val="10"/>
        <rFont val="Times New Roman"/>
        <family val="1"/>
        <charset val="204"/>
      </rPr>
      <t xml:space="preserve">)  </t>
    </r>
    <r>
      <rPr>
        <b/>
        <sz val="10"/>
        <rFont val="Times New Roman"/>
        <family val="1"/>
        <charset val="204"/>
      </rPr>
      <t>УСС</t>
    </r>
  </si>
  <si>
    <r>
      <t xml:space="preserve"> 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</si>
  <si>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r>
      <rPr>
        <b/>
        <sz val="10"/>
        <rFont val="Times New Roman"/>
        <family val="1"/>
        <charset val="204"/>
      </rPr>
      <t>Код ДК 021:2015  72410000-7</t>
    </r>
    <r>
      <rPr>
        <sz val="10"/>
        <rFont val="Times New Roman"/>
        <family val="1"/>
        <charset val="204"/>
      </rPr>
      <t xml:space="preserve"> -Послуги провайдерів </t>
    </r>
  </si>
  <si>
    <t>Пакети антивірусного  програмного забезпечення за кодом ДК 021:2015 48760000-3 -Пакети програмного забезпечення для захисту від вірусів (код ДК 021:2015 48761000-0 Пакети антивірусного програмного забезпечення (Пакети анивірусного  програмного забезпечення)</t>
  </si>
  <si>
    <r>
      <t>відкриті торги</t>
    </r>
    <r>
      <rPr>
        <i/>
        <sz val="10"/>
        <rFont val="Times New Roman"/>
        <family val="1"/>
        <charset val="204"/>
      </rPr>
      <t xml:space="preserve">(з урахуванням особливостей) </t>
    </r>
  </si>
  <si>
    <r>
      <t xml:space="preserve">відкриті торги(з урахуванням особливостей) </t>
    </r>
    <r>
      <rPr>
        <b/>
        <sz val="10"/>
        <color indexed="8"/>
        <rFont val="Times New Roman"/>
        <family val="1"/>
        <charset val="204"/>
      </rPr>
      <t xml:space="preserve"> УСС</t>
    </r>
  </si>
  <si>
    <t>Консультаційні послуги в рамках реалізації Проекту з розбудови прикордонної дорожньої інфраструктури та облаштування пунктів пропуску за кодом ДК 021:2015   71310000-4 Консультаційні послуги у галузях інженерії та будівництва (Консультаційні послуги в рамках реалізації Проекту з розбудови прикордонної дорожньої інфраструктури та облаштування пунктів пропуску:    ДК 021:2015 71310000-4 Консультаційні послуги у галузях інженерії та будівництва)</t>
  </si>
  <si>
    <t>Оглядовий відеоендоскоп за кодом ДК 021:2015 38540000-2 -Випробувальні та вимірювальні пристрої і апарати (Оглядовий відеоендоскоп: ДК 021:2015 38540000-2 -Випробувальні та вимірювальні пристрої і апарати)</t>
  </si>
  <si>
    <t>Код ДК 021:2015  45200000-9 -Роботи,пов'язані з об'єктами завершеного чи не завершеного будівництва та об'єктами цивільного будівництва</t>
  </si>
  <si>
    <t>Будівництво ділянки для легкового автотранспорту та автобусів у пункті пропуску для автомобільного сполучення "Краківець" та відновлення інфраструктури української частини існуючого пункту пропуску "Краківець" на українсько-польському кордоні за кодом код ДК 021:2015  45220000-5 -Інженерні та будівельні роботи. Construction of a section for passenger vehicles and buses at the checkpoint for road traffic "Krakivets" and restoration of the infrastructure of the Ukrainian part of the existing checkpoint "Krakivets" in Ukrainian - the Polish border by code DK 021:2015 45220000-5 - Engineering and construction works</t>
  </si>
  <si>
    <r>
      <rPr>
        <b/>
        <sz val="10"/>
        <color indexed="8"/>
        <rFont val="Times New Roman"/>
        <family val="1"/>
        <charset val="204"/>
      </rPr>
      <t xml:space="preserve">Спеціальний фонд </t>
    </r>
    <r>
      <rPr>
        <sz val="10"/>
        <color indexed="8"/>
        <rFont val="Times New Roman"/>
        <family val="1"/>
        <charset val="204"/>
      </rPr>
      <t xml:space="preserve">КПКВ 3506610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               </t>
    </r>
    <r>
      <rPr>
        <b/>
        <sz val="10"/>
        <color indexed="8"/>
        <rFont val="Times New Roman"/>
        <family val="1"/>
        <charset val="204"/>
      </rPr>
      <t xml:space="preserve">закупівля під очікувану вартість </t>
    </r>
  </si>
  <si>
    <t>євро</t>
  </si>
  <si>
    <r>
      <t xml:space="preserve">загальний фонд КПКВ 3506010  </t>
    </r>
    <r>
      <rPr>
        <b/>
        <sz val="10"/>
        <color indexed="8"/>
        <rFont val="Times New Roman"/>
        <family val="1"/>
        <charset val="204"/>
      </rPr>
      <t xml:space="preserve"> повторне оприлюднення закупівлі</t>
    </r>
  </si>
  <si>
    <t>РІЧНИЙ ПЛАН ЗАКУПІВЕЛЬ Держмитслужби (апарат) зі змінами</t>
  </si>
  <si>
    <t xml:space="preserve">грн.(чотирнадцять  мільйонів  триста сорок дев'ять тисяч двісті дев'яносто три  гривні 34 коп.)                           </t>
  </si>
  <si>
    <t xml:space="preserve">грн.(один мільйон дев'ятсот  тисяч вісімсот тридцять чотири гривні 33 коп.)    основний канал-1289795 грн;      резервний канал-611039,33 грн                </t>
  </si>
  <si>
    <t xml:space="preserve">грн. (вісімсот сімдесят тисяч п'ятсот п'ядесят два  гривні 00коп)                     </t>
  </si>
  <si>
    <t>дія договору відповідно до п.п.4 п.19 Особливостей</t>
  </si>
  <si>
    <t xml:space="preserve"> гривень (  дев'ятсот сорок чотири тисячі  п'ятсот десять гривень 98 коп)</t>
  </si>
  <si>
    <t xml:space="preserve"> грн (чотири  мільйони триста сорок п'ять тисяч  шістсот шістдесят шість гривень 62 коп)</t>
  </si>
  <si>
    <t xml:space="preserve"> гривень (п'ятсот сорок дві тисячі вісімсот двадцять дві гривні 40 коп)</t>
  </si>
  <si>
    <t>загальний фонд КПКВ 3506010 пп.5 (3 ) п.13 п.1178 (з технічних причин.)</t>
  </si>
  <si>
    <r>
      <rPr>
        <b/>
        <sz val="10"/>
        <color indexed="8"/>
        <rFont val="Times New Roman"/>
        <family val="1"/>
        <charset val="204"/>
      </rPr>
      <t xml:space="preserve">спеціальний  фонд КПКВ 3506610 </t>
    </r>
    <r>
      <rPr>
        <sz val="10"/>
        <color indexed="8"/>
        <rFont val="Times New Roman"/>
        <family val="1"/>
        <charset val="204"/>
      </rPr>
      <t xml:space="preserve">                            Джерело фінансівання -відповідно Договору між Урядом України та Урядом Республіки Польща про надання кредиту на умовах пов'язаної допомоги від 09.09.2015 ратифікованого Законом України від 03 лютого 2016 року №977-VІІІ (</t>
    </r>
    <r>
      <rPr>
        <b/>
        <sz val="10"/>
        <color indexed="8"/>
        <rFont val="Times New Roman"/>
        <family val="1"/>
        <charset val="204"/>
      </rPr>
      <t>під очікувану вартість</t>
    </r>
    <r>
      <rPr>
        <sz val="10"/>
        <color indexed="8"/>
        <rFont val="Times New Roman"/>
        <family val="1"/>
        <charset val="204"/>
      </rPr>
      <t>)</t>
    </r>
  </si>
  <si>
    <r>
      <t>Рекон</t>
    </r>
    <r>
      <rPr>
        <sz val="10"/>
        <color theme="1"/>
        <rFont val="Times New Roman"/>
        <family val="1"/>
        <charset val="204"/>
      </rPr>
      <t xml:space="preserve">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 (Реконструкція міжнародного пункту пропуску для автомобільного сполучення "Шегині" на українсько-польському кордоні за кодом ДК 021:2015  45200000-9 -Роботи,пов'язані з об'єктами завершеного чи не завершеного будівництва та об'єктами цивільного будівництва) Reconstruction of the International Crossing Point for Road Service «Sheghini» on the Ukrainian-Polish Border code DK 021:2015: 45200000-9 Works Related to Completed or Uncompleted Construction Projects and Civil Works Facilities.
</t>
    </r>
  </si>
  <si>
    <r>
      <t>(двадцять три  мільйони шістсот дев'яносто шість  тисяч п'ятсот десять</t>
    </r>
    <r>
      <rPr>
        <b/>
        <sz val="10"/>
        <color theme="1"/>
        <rFont val="Times New Roman"/>
        <family val="1"/>
        <charset val="204"/>
      </rPr>
      <t xml:space="preserve"> євро 00.</t>
    </r>
    <r>
      <rPr>
        <sz val="10"/>
        <color theme="1"/>
        <rFont val="Times New Roman"/>
        <family val="1"/>
        <charset val="204"/>
      </rPr>
      <t xml:space="preserve"> )                                                                  </t>
    </r>
  </si>
  <si>
    <t>-870522; -576;-106000;          -1000 000</t>
  </si>
  <si>
    <r>
      <t>Код ДК 021:2015  72250000-2 -</t>
    </r>
    <r>
      <rPr>
        <sz val="10"/>
        <color indexed="8"/>
        <rFont val="Times New Roman"/>
        <family val="1"/>
        <charset val="204"/>
      </rPr>
      <t>Послуги, пов'язані із системами та підпримкою</t>
    </r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</si>
  <si>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 </t>
    </r>
  </si>
  <si>
    <r>
      <t xml:space="preserve">загальний фонд КПКВ 3506010агальний фонд КПКВ 3506010 ( </t>
    </r>
    <r>
      <rPr>
        <b/>
        <sz val="10"/>
        <color indexed="8"/>
        <rFont val="Times New Roman"/>
        <family val="1"/>
        <charset val="204"/>
      </rPr>
      <t>пп15 п.5 ст3 Закону</t>
    </r>
    <r>
      <rPr>
        <sz val="10"/>
        <color indexed="8"/>
        <rFont val="Times New Roman"/>
        <family val="1"/>
        <charset val="204"/>
      </rPr>
      <t>)</t>
    </r>
  </si>
  <si>
    <r>
      <t xml:space="preserve">загальний фонд КПКВ 3506010 </t>
    </r>
    <r>
      <rPr>
        <b/>
        <sz val="10"/>
        <color indexed="8"/>
        <rFont val="Times New Roman"/>
        <family val="1"/>
        <charset val="204"/>
      </rPr>
      <t>( пп15 п.5 ст3 Закону)</t>
    </r>
  </si>
  <si>
    <t xml:space="preserve">грн. (один мільйон двісті двадцять п'ять тисяч триста сімдесят дві  гривні 00 коп.)                            </t>
  </si>
  <si>
    <r>
      <rPr>
        <sz val="10"/>
        <color indexed="8"/>
        <rFont val="Times New Roman"/>
        <family val="1"/>
        <charset val="204"/>
      </rPr>
      <t>відкриті торги</t>
    </r>
    <r>
      <rPr>
        <i/>
        <sz val="10"/>
        <color indexed="8"/>
        <rFont val="Times New Roman"/>
        <family val="1"/>
        <charset val="204"/>
      </rPr>
      <t>(з урахуванням особливостей)</t>
    </r>
    <r>
      <rPr>
        <b/>
        <i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8"/>
        <rFont val="Times New Roman"/>
        <family val="1"/>
        <charset val="204"/>
      </rPr>
      <t>УСС</t>
    </r>
  </si>
  <si>
    <t>Послуги з супроводження, технічної підтримки адаптації системи автоматизації обліку програмного забезпечення "Master" за кодом ДК 021:2015  72250000-2 -Послуги, пов'язані із системами та підпримкою (код ДК 021:2015  72250000-2 -Послуги, пов'язані із системами та підпримкою -Послуги з супроводження, технічної підтримки адаптації системи автоматизації обліку програмного забезпечення "Master")</t>
  </si>
  <si>
    <r>
      <t>Код ДК 021:2015  72260000-5 -</t>
    </r>
    <r>
      <rPr>
        <sz val="10"/>
        <color indexed="8"/>
        <rFont val="Times New Roman"/>
        <family val="1"/>
        <charset val="204"/>
      </rPr>
      <t>Послуги, пов'язані з програмним забезпеченням</t>
    </r>
  </si>
  <si>
    <t>Послуги із поставки оновлення програмного забезпечення "Master": Комплексний облік для бюджетних установ" за кодом ДК 021:2015  72260000-5 -Послуги, пов'язані з програмним забезпеченням (код ДК 021:2015  72260000-5 -Послуги, пов'язані з програмним забезпеченням --Послуги із поставки оновлення програмного забезпечення "Master": Комплексний облік для бюджетних установ")</t>
  </si>
  <si>
    <t xml:space="preserve">грн. (чотириста двадцять п'ять тисяч двісті гривень 00 коп.)                            </t>
  </si>
  <si>
    <t xml:space="preserve">грн. (п'ятсот сімдесят чотири тисячі вісімсот гривень 00 коп.)                            </t>
  </si>
  <si>
    <t>звіт про  договір про закупівлю</t>
  </si>
  <si>
    <t>грн. (сім тисяч сто п'ять  гривень 91коп)</t>
  </si>
  <si>
    <t>Послуги із забезпечення перетікань реактивної електричної енергії за адресою вул. Дегтярівська,11г  (ДК 021: 2015 65310000-9 Розподіл електричної енергії (Послуги із забезпечення перетікань реактивної електричної енергії за адресою вул. Дегтярівська,11г : ДК 021: 2015 65310000-9 Розподіл електричної енергії)</t>
  </si>
  <si>
    <r>
      <t xml:space="preserve"> відкриті торги</t>
    </r>
    <r>
      <rPr>
        <i/>
        <sz val="10"/>
        <rFont val="Times New Roman"/>
        <family val="1"/>
        <charset val="204"/>
      </rPr>
      <t xml:space="preserve"> (з урахуванням собливостей)</t>
    </r>
    <r>
      <rPr>
        <b/>
        <i/>
        <sz val="10"/>
        <rFont val="Times New Roman"/>
        <family val="1"/>
        <charset val="204"/>
      </rPr>
      <t xml:space="preserve"> </t>
    </r>
  </si>
  <si>
    <t>Програмне забезпечення Система контролю привілейованих користувачів Privileged Access Managcment (РАМ) та послуги з його впровадженняза кодом ДК 021:2015  72260000-5 -Послуги, пов'язані з програмним забезпеченням (Програмне забезпечення Система контролю привілейованих користувачів Privileged Access Managcment (РАМ) та послуги з його впровадження : ДК 021:2015  72260000-5 -Послуги, пов'язані з програмним забезпеченням)</t>
  </si>
  <si>
    <t>Код ДК 021:2015  72220000-3 -Консультаційні послуги з питань систем та з технічних питань</t>
  </si>
  <si>
    <r>
      <t xml:space="preserve">відкриті торги </t>
    </r>
    <r>
      <rPr>
        <i/>
        <sz val="10"/>
        <color indexed="8"/>
        <rFont val="Times New Roman"/>
        <family val="1"/>
        <charset val="204"/>
      </rPr>
      <t xml:space="preserve">(з урахуванням особливостей) </t>
    </r>
  </si>
  <si>
    <t xml:space="preserve">грн. (триста тринадцять тисят сто чотири гривні 00 коп.)                            </t>
  </si>
  <si>
    <t>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 за кодом ДК 021:2015 73430000-5 -Випробування та оцінювання (Послуги з проведення періодичного інструментального контролю захисту інформації в комплексних системах захисту інформації двох АС класу "1" у режимних приміщеннях: код ДК 021:2015 73430000-5 -Випробування та оцінювання)</t>
  </si>
  <si>
    <t>Код ДК 021:2015  73430000-5 -Випробування та оцінювання</t>
  </si>
  <si>
    <t>Закупівля без використання електронної системи</t>
  </si>
  <si>
    <t xml:space="preserve">грн. (сімдесят шість тисяч вісімсот дев'яносто шість гривень 00 коп.)                            </t>
  </si>
  <si>
    <t xml:space="preserve">загальний фонд КПКВ 3506010 пп1, п5 ст3 Закону України
</t>
  </si>
  <si>
    <t>продовження дії договору 2023рік</t>
  </si>
  <si>
    <t xml:space="preserve">Послуги з розподілу електричної енергії за адресою вул. Саксаганського,66 за кодом ДК 021: 2015 65310000-9 Розподіл електричної енергії) (Послуги з розподілу електричної енергії за адресою вул. Саксаганського,66: ДК 021: 2015 65310000-9 Розподіл електричної енергії) </t>
  </si>
  <si>
    <t>грн. (тридцять шість тисяч вісімсот шістдесят дві  гривні 56 коп)</t>
  </si>
  <si>
    <t>грн. (один мільйон п'ятсот десять тисяч дев'ятсот сімдесят вісім гривень 82 коп)</t>
  </si>
  <si>
    <t>грн. (двадцять сім тисяч шістсот сорок шість тисяч  гривень 92 коп)</t>
  </si>
  <si>
    <t>грн. (десять мільйонів сто сорок вісім тисяч сто п'ять гривень79 коп)</t>
  </si>
  <si>
    <t xml:space="preserve">Послуги з розподілу електричної енергії за адресою вул. Дегтярівська 11Г за кодом ДК 021: 2015 65310000-9 Розподіл електричної енергії) (Послуги з розподілу електричної енергії за адресою вул. Дегтярівська 11Г: ДК 021: 2015 65310000-9 Розподіл електричної енергії) </t>
  </si>
  <si>
    <t xml:space="preserve">Послуги з розподілу електричної енергії за адресою вул. Дегтярівська,11а,за кодом ДК 021: 2015 65310000-9 Розподіл електричної енергії) (Послуги з розподілу електричної енергії за адресою вул. Дегтярівська,11а: ДК 021: 2015 65310000-9 Розподіл електричної енергії) </t>
  </si>
  <si>
    <t>Код  ДК 021: 2015 65310000-9 Розподіл електричної енергії</t>
  </si>
  <si>
    <t>Система безпеки (з монтажем) в т.ч. ( Металодетектор арочний Garrett MZ 6100 Garrett-2шт; Зчитувач карт вуличний U-Prox  SL steel -2 шт; Мережевий контролер U-Prox IP400 U-Prox (під новий корпус (білий)-блок живлення PSC-60A-C-1шт.;Швидкісний шлагбаум Gant TURBO 2S зі стрілою  4м-1шт.; ПЗ для розпізнання автономерів НОМЕРОК Lite 2 канали -1шт.; Тривожна кнопка (Поліція охорони)-1шт.; Доглядове дзеркало ESP DM-160-LM-4 шт.; Монтажні роботи)</t>
  </si>
  <si>
    <r>
      <rPr>
        <b/>
        <sz val="10"/>
        <color indexed="8"/>
        <rFont val="Times New Roman"/>
        <family val="1"/>
        <charset val="204"/>
      </rPr>
      <t>Код ДК 021:2015  32320000-2 -</t>
    </r>
    <r>
      <rPr>
        <sz val="10"/>
        <color indexed="8"/>
        <rFont val="Times New Roman"/>
        <family val="1"/>
        <charset val="204"/>
      </rPr>
      <t xml:space="preserve"> Телевізійне й аудіовізувальне обладнання</t>
    </r>
  </si>
  <si>
    <r>
      <rPr>
        <b/>
        <sz val="10"/>
        <color indexed="8"/>
        <rFont val="Times New Roman"/>
        <family val="1"/>
        <charset val="204"/>
      </rPr>
      <t xml:space="preserve">Код ДК 021:2015  32320000-2 - </t>
    </r>
    <r>
      <rPr>
        <sz val="10"/>
        <color indexed="8"/>
        <rFont val="Times New Roman"/>
        <family val="1"/>
        <charset val="204"/>
      </rPr>
      <t>Телевізійне й аудіовізувальне обладнання</t>
    </r>
  </si>
  <si>
    <t xml:space="preserve">грн. (п'ятсот дев'яносто шість тисяч чотириста гривень 00 коп.)                            </t>
  </si>
  <si>
    <t xml:space="preserve">грн. (сорок вісім мільйонів сімсот вісімдесят три тисяч вісімсот шістдесят одна гривня 00 коп.)                            </t>
  </si>
  <si>
    <t xml:space="preserve">грн. (чотириста шістнадцять тисячсто тридцять дев'ять гривень 00 коп.)                            </t>
  </si>
  <si>
    <t>Система відеоспостереження з монтажем (в т.ч:Відеореєстратор UNV NVR302-16S2-P16 16 каналів-4шт.;IP камера UNV IPC322LR3-VSPF28-E (2MP 2,8 мм)-7шт.;IP камера UNV IPC3612LB-ADF28K-G 2МП 2.8 мм-29 шт.;Жорсткий диск Western Digital WD84PURZ Purple 8TB 128MB 5640rpm 3.5 SATA III-8шт.;Кабель мережевий OK-Net FTP cat.5e patch 20 305м (F/UTP-cat.5Е-SL patch AWG26) (КГПВЭ-ВП (100) 4*2*0,48)-8шт.;TP-RJ45c5SH RJ45 конектор, екранований, 5-e кат. 8P8C-100шт.;Монтажний комплект-40шт.;Монтаж та налаштування зовнішньої камери-7шт.;Монтаж та налаштування внутрішньої камери-29шт.;Прокладка кабельних ліній (за метр)-2160шт.;Монтаж та налаштування відеореєстратора-4шт.</t>
  </si>
  <si>
    <t>Послуги інженера-консультанта для виготовлення проектно-кошторисної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«Ягодин – Дорогуск» та «Мостиська – Пшемисль» Волинської та Львівської митниць за кодом ДК 021:2015: 71530000-2 – Консультаційні послуги в галузі будівництва (Послуги інженера-консультанта для виготовлення проектно-кошторисної документації на будівництво інфраструктури для влаштування скануючих систем стаціонарного типу для огляду залізничних вагонів та контейнерів для облаштування пунктів пропуску «Ягодин – Дорогуск» та «Мостиська – Пшемисль» Волинської та Львівської митниць: ДК 021:2015: 71530000-2 – Консультаційні послуги в галузі будівництва)</t>
  </si>
  <si>
    <t xml:space="preserve">грн. (два мільйони дев'яносто тисяч гривень 00 коп.)                            </t>
  </si>
  <si>
    <t xml:space="preserve">грн. (шістсот шістдесят мільйонів триста десять тисяч гривень 00коп)                     </t>
  </si>
  <si>
    <r>
      <t>Код ДК 021:2015  71530000-2 –</t>
    </r>
    <r>
      <rPr>
        <sz val="10"/>
        <color indexed="8"/>
        <rFont val="Times New Roman"/>
        <family val="1"/>
        <charset val="204"/>
      </rPr>
      <t xml:space="preserve"> Консультаційні послуги в галузі будівництва</t>
    </r>
  </si>
  <si>
    <r>
      <rPr>
        <b/>
        <sz val="10"/>
        <rFont val="Times New Roman"/>
        <family val="1"/>
        <charset val="204"/>
      </rPr>
      <t>Код ДК 021:2015  45220000-5</t>
    </r>
    <r>
      <rPr>
        <sz val="10"/>
        <rFont val="Times New Roman"/>
        <family val="1"/>
        <charset val="204"/>
      </rPr>
      <t xml:space="preserve"> -Інженерні та будівельні роботи</t>
    </r>
  </si>
  <si>
    <r>
      <rPr>
        <b/>
        <sz val="10"/>
        <color indexed="8"/>
        <rFont val="Times New Roman"/>
        <family val="1"/>
        <charset val="204"/>
      </rPr>
      <t>Загальний фонд КПКВ 3506100</t>
    </r>
    <r>
      <rPr>
        <sz val="10"/>
        <color indexed="8"/>
        <rFont val="Times New Roman"/>
        <family val="1"/>
        <charset val="204"/>
      </rPr>
      <t xml:space="preserve">
</t>
    </r>
    <r>
      <rPr>
        <b/>
        <sz val="10"/>
        <color indexed="8"/>
        <rFont val="Times New Roman"/>
        <family val="1"/>
        <charset val="204"/>
      </rPr>
      <t>Закупівля проводиться під очікувану вартість</t>
    </r>
    <r>
      <rPr>
        <sz val="10"/>
        <color indexed="8"/>
        <rFont val="Times New Roman"/>
        <family val="1"/>
        <charset val="204"/>
      </rPr>
      <t xml:space="preserve"> (лист Держмитслужби від 26.02.2024 № 1/22-02-01/5.1/1220 щодо внесення змін до розпису державного бюджету, в частині перерозподілу коштів)</t>
    </r>
  </si>
  <si>
    <t>(найменування замовника, код за ЄДРПОУ, категорія)</t>
  </si>
  <si>
    <t>2. Код ЄДРПОУ замовника 43115923
3. Категорія:  Юридична особа, яка забезпечує потреби держави або територіальної громади</t>
  </si>
  <si>
    <t>ДК 021-2015: 15980000-1 — Безалкогольні напої (вода мінеральна 0,5 л. (скло))</t>
  </si>
  <si>
    <t>ДК 021-2015: 15980000-1 — Безалкогольні напої</t>
  </si>
  <si>
    <t xml:space="preserve">грн (тридцять тисяч шістсот  
 грн. 00 коп.)                            </t>
  </si>
  <si>
    <t>грн (сорок одна тисяча чотириста грн. 00 коп.)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</si>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</sst>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3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6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0"/>
      <name val="Times New Roman"/>
      <family val="1"/>
      <charset val="204"/>
    </font>
    <font>
      <u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2"/>
      <color indexed="8"/>
      <name val="Times Roman"/>
      <family val="1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indexed="9"/>
      <name val="Calibri"/>
      <family val="2"/>
      <charset val="204"/>
    </font>
    <font>
      <b/>
      <sz val="10"/>
      <color indexed="9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8"/>
      <name val="Times Roman"/>
      <family val="1"/>
    </font>
    <font>
      <sz val="11"/>
      <color indexed="10"/>
      <name val="Calibri"/>
      <family val="2"/>
      <charset val="204"/>
    </font>
    <font>
      <sz val="11"/>
      <name val="Calibri"/>
      <family val="2"/>
      <charset val="204"/>
    </font>
    <font>
      <i/>
      <sz val="10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8"/>
      <color rgb="FFFFFF00"/>
      <name val="Calibri"/>
      <family val="2"/>
      <charset val="204"/>
      <scheme val="minor"/>
    </font>
    <font>
      <sz val="16"/>
      <color rgb="FFFFFF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20"/>
      <color rgb="FFFFFF00"/>
      <name val="Calibri"/>
      <family val="2"/>
      <charset val="204"/>
      <scheme val="minor"/>
    </font>
    <font>
      <sz val="12"/>
      <color rgb="FFFFFF00"/>
      <name val="Calibri"/>
      <family val="2"/>
      <charset val="204"/>
      <scheme val="minor"/>
    </font>
    <font>
      <sz val="11"/>
      <color rgb="FFFFFF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charset val="204"/>
    </font>
    <font>
      <sz val="9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0"/>
      <color indexed="8"/>
      <name val="Times New Roman"/>
      <family val="1"/>
      <charset val="204"/>
    </font>
    <font>
      <b/>
      <u/>
      <sz val="10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rgb="FFFF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8"/>
      <color rgb="FFFF0000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9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3" tint="0.39997558519241921"/>
      <name val="Times New Roman"/>
      <family val="1"/>
      <charset val="204"/>
    </font>
    <font>
      <sz val="8"/>
      <color indexed="8"/>
      <name val="Times New Roman"/>
      <family val="1"/>
      <charset val="204"/>
    </font>
    <font>
      <i/>
      <sz val="8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3" tint="-0.249977111117893"/>
      <name val="Calibri"/>
      <family val="2"/>
      <charset val="204"/>
      <scheme val="minor"/>
    </font>
    <font>
      <b/>
      <i/>
      <sz val="10"/>
      <color indexed="8"/>
      <name val="Times New Roman"/>
      <family val="1"/>
      <charset val="204"/>
    </font>
    <font>
      <b/>
      <sz val="11"/>
      <color theme="4"/>
      <name val="Calibri"/>
      <family val="2"/>
      <charset val="204"/>
      <scheme val="minor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9"/>
      <color theme="3"/>
      <name val="Calibri"/>
      <family val="2"/>
      <charset val="204"/>
      <scheme val="minor"/>
    </font>
    <font>
      <b/>
      <sz val="10"/>
      <color theme="1"/>
      <name val="Calibri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000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921">
    <xf numFmtId="0" fontId="0" fillId="0" borderId="0" xfId="0"/>
    <xf numFmtId="0" fontId="3" fillId="0" borderId="3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4" fontId="0" fillId="0" borderId="0" xfId="0" applyNumberFormat="1"/>
    <xf numFmtId="0" fontId="4" fillId="4" borderId="1" xfId="0" applyFont="1" applyFill="1" applyBorder="1" applyAlignment="1">
      <alignment vertical="top" wrapText="1"/>
    </xf>
    <xf numFmtId="0" fontId="4" fillId="4" borderId="3" xfId="0" applyFont="1" applyFill="1" applyBorder="1" applyAlignment="1">
      <alignment vertical="top" wrapText="1"/>
    </xf>
    <xf numFmtId="0" fontId="10" fillId="4" borderId="4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3" xfId="0" applyFont="1" applyFill="1" applyBorder="1" applyAlignment="1">
      <alignment vertical="top" wrapText="1"/>
    </xf>
    <xf numFmtId="0" fontId="3" fillId="0" borderId="8" xfId="0" applyFont="1" applyFill="1" applyBorder="1" applyAlignment="1">
      <alignment vertical="center" wrapText="1"/>
    </xf>
    <xf numFmtId="0" fontId="3" fillId="4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vertical="top" wrapText="1"/>
    </xf>
    <xf numFmtId="4" fontId="15" fillId="5" borderId="2" xfId="0" applyNumberFormat="1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top" wrapText="1"/>
    </xf>
    <xf numFmtId="0" fontId="4" fillId="0" borderId="8" xfId="0" applyFont="1" applyFill="1" applyBorder="1" applyAlignment="1">
      <alignment vertical="top" wrapText="1"/>
    </xf>
    <xf numFmtId="4" fontId="9" fillId="2" borderId="2" xfId="0" applyNumberFormat="1" applyFont="1" applyFill="1" applyBorder="1" applyAlignment="1">
      <alignment horizontal="center" wrapText="1"/>
    </xf>
    <xf numFmtId="0" fontId="16" fillId="2" borderId="2" xfId="0" applyFont="1" applyFill="1" applyBorder="1" applyAlignment="1">
      <alignment vertical="center" wrapText="1"/>
    </xf>
    <xf numFmtId="4" fontId="18" fillId="2" borderId="2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4" fontId="15" fillId="4" borderId="4" xfId="0" applyNumberFormat="1" applyFont="1" applyFill="1" applyBorder="1" applyAlignment="1">
      <alignment horizontal="center" vertical="top" wrapText="1"/>
    </xf>
    <xf numFmtId="0" fontId="8" fillId="4" borderId="8" xfId="0" applyFont="1" applyFill="1" applyBorder="1" applyAlignment="1">
      <alignment horizontal="center" vertical="top" wrapText="1"/>
    </xf>
    <xf numFmtId="4" fontId="15" fillId="4" borderId="2" xfId="0" applyNumberFormat="1" applyFont="1" applyFill="1" applyBorder="1" applyAlignment="1">
      <alignment horizontal="center" vertical="justify" wrapText="1"/>
    </xf>
    <xf numFmtId="0" fontId="12" fillId="4" borderId="3" xfId="0" applyFont="1" applyFill="1" applyBorder="1" applyAlignment="1">
      <alignment horizontal="left" vertical="top" wrapText="1"/>
    </xf>
    <xf numFmtId="4" fontId="15" fillId="4" borderId="2" xfId="0" applyNumberFormat="1" applyFont="1" applyFill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8" fillId="0" borderId="8" xfId="0" applyFont="1" applyBorder="1" applyAlignment="1">
      <alignment horizontal="center" vertical="center" wrapText="1"/>
    </xf>
    <xf numFmtId="0" fontId="17" fillId="4" borderId="4" xfId="0" applyFont="1" applyFill="1" applyBorder="1" applyAlignment="1">
      <alignment horizontal="center" vertical="top" wrapText="1"/>
    </xf>
    <xf numFmtId="0" fontId="23" fillId="4" borderId="4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top" wrapText="1"/>
    </xf>
    <xf numFmtId="0" fontId="13" fillId="0" borderId="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 wrapText="1"/>
    </xf>
    <xf numFmtId="0" fontId="17" fillId="4" borderId="2" xfId="0" applyFont="1" applyFill="1" applyBorder="1" applyAlignment="1">
      <alignment horizontal="center" vertical="top" wrapText="1"/>
    </xf>
    <xf numFmtId="4" fontId="25" fillId="0" borderId="0" xfId="0" applyNumberFormat="1" applyFont="1"/>
    <xf numFmtId="0" fontId="4" fillId="0" borderId="8" xfId="0" applyFont="1" applyFill="1" applyBorder="1" applyAlignment="1">
      <alignment vertical="center" wrapText="1"/>
    </xf>
    <xf numFmtId="0" fontId="8" fillId="0" borderId="8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4" fontId="26" fillId="0" borderId="0" xfId="0" applyNumberFormat="1" applyFont="1"/>
    <xf numFmtId="4" fontId="26" fillId="4" borderId="0" xfId="0" applyNumberFormat="1" applyFont="1" applyFill="1"/>
    <xf numFmtId="4" fontId="15" fillId="4" borderId="3" xfId="0" applyNumberFormat="1" applyFont="1" applyFill="1" applyBorder="1" applyAlignment="1">
      <alignment horizontal="center" vertical="top" wrapText="1"/>
    </xf>
    <xf numFmtId="0" fontId="10" fillId="4" borderId="2" xfId="0" applyFont="1" applyFill="1" applyBorder="1" applyAlignment="1">
      <alignment horizontal="center" vertical="top" wrapText="1"/>
    </xf>
    <xf numFmtId="4" fontId="19" fillId="4" borderId="2" xfId="0" applyNumberFormat="1" applyFont="1" applyFill="1" applyBorder="1" applyAlignment="1">
      <alignment horizontal="center" vertical="top" wrapText="1"/>
    </xf>
    <xf numFmtId="0" fontId="16" fillId="0" borderId="8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27" fillId="0" borderId="3" xfId="0" applyFont="1" applyFill="1" applyBorder="1" applyAlignment="1">
      <alignment vertical="top" wrapText="1"/>
    </xf>
    <xf numFmtId="4" fontId="19" fillId="0" borderId="2" xfId="0" applyNumberFormat="1" applyFont="1" applyFill="1" applyBorder="1" applyAlignment="1">
      <alignment horizontal="center" vertical="top" wrapText="1"/>
    </xf>
    <xf numFmtId="0" fontId="16" fillId="0" borderId="10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top" wrapText="1"/>
    </xf>
    <xf numFmtId="0" fontId="28" fillId="0" borderId="3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4" fillId="0" borderId="10" xfId="0" applyFont="1" applyBorder="1" applyAlignment="1">
      <alignment horizontal="left" vertical="top" wrapText="1"/>
    </xf>
    <xf numFmtId="0" fontId="14" fillId="4" borderId="8" xfId="0" applyFont="1" applyFill="1" applyBorder="1" applyAlignment="1">
      <alignment horizontal="center" vertical="top" wrapText="1"/>
    </xf>
    <xf numFmtId="4" fontId="19" fillId="0" borderId="5" xfId="0" applyNumberFormat="1" applyFont="1" applyFill="1" applyBorder="1" applyAlignment="1">
      <alignment horizontal="center" vertical="top" wrapText="1"/>
    </xf>
    <xf numFmtId="0" fontId="24" fillId="4" borderId="8" xfId="0" applyFont="1" applyFill="1" applyBorder="1" applyAlignment="1">
      <alignment horizontal="center" vertical="top" wrapText="1"/>
    </xf>
    <xf numFmtId="4" fontId="9" fillId="2" borderId="2" xfId="0" applyNumberFormat="1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vertical="top" wrapText="1"/>
    </xf>
    <xf numFmtId="0" fontId="1" fillId="4" borderId="3" xfId="0" applyFont="1" applyFill="1" applyBorder="1" applyAlignment="1">
      <alignment vertical="center" wrapText="1"/>
    </xf>
    <xf numFmtId="4" fontId="15" fillId="0" borderId="4" xfId="0" applyNumberFormat="1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2" fillId="4" borderId="11" xfId="0" applyFont="1" applyFill="1" applyBorder="1" applyAlignment="1">
      <alignment horizontal="left" vertical="top" wrapText="1"/>
    </xf>
    <xf numFmtId="0" fontId="29" fillId="0" borderId="0" xfId="0" applyFont="1"/>
    <xf numFmtId="0" fontId="30" fillId="0" borderId="0" xfId="0" applyFont="1"/>
    <xf numFmtId="4" fontId="15" fillId="6" borderId="4" xfId="0" applyNumberFormat="1" applyFont="1" applyFill="1" applyBorder="1" applyAlignment="1">
      <alignment horizontal="center" vertical="top" wrapText="1"/>
    </xf>
    <xf numFmtId="4" fontId="19" fillId="6" borderId="2" xfId="0" applyNumberFormat="1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vertical="top" wrapText="1"/>
    </xf>
    <xf numFmtId="0" fontId="32" fillId="0" borderId="0" xfId="0" applyFont="1"/>
    <xf numFmtId="0" fontId="33" fillId="0" borderId="0" xfId="0" applyFont="1"/>
    <xf numFmtId="0" fontId="16" fillId="6" borderId="1" xfId="0" applyFont="1" applyFill="1" applyBorder="1" applyAlignment="1">
      <alignment vertical="top" wrapText="1"/>
    </xf>
    <xf numFmtId="0" fontId="34" fillId="0" borderId="0" xfId="0" applyFont="1"/>
    <xf numFmtId="0" fontId="3" fillId="0" borderId="3" xfId="0" applyFont="1" applyBorder="1" applyAlignment="1">
      <alignment horizontal="left" vertical="top" wrapText="1"/>
    </xf>
    <xf numFmtId="4" fontId="35" fillId="0" borderId="0" xfId="0" applyNumberFormat="1" applyFont="1"/>
    <xf numFmtId="0" fontId="17" fillId="0" borderId="2" xfId="0" applyFont="1" applyFill="1" applyBorder="1" applyAlignment="1">
      <alignment horizontal="center" vertical="top" wrapText="1"/>
    </xf>
    <xf numFmtId="0" fontId="4" fillId="0" borderId="8" xfId="0" applyFont="1" applyBorder="1" applyAlignment="1">
      <alignment horizontal="left" vertical="top" wrapText="1"/>
    </xf>
    <xf numFmtId="0" fontId="35" fillId="0" borderId="0" xfId="0" applyFont="1"/>
    <xf numFmtId="4" fontId="36" fillId="0" borderId="0" xfId="0" applyNumberFormat="1" applyFont="1"/>
    <xf numFmtId="0" fontId="21" fillId="7" borderId="2" xfId="0" applyFont="1" applyFill="1" applyBorder="1" applyAlignment="1">
      <alignment vertical="center" wrapText="1"/>
    </xf>
    <xf numFmtId="0" fontId="20" fillId="7" borderId="2" xfId="0" applyFont="1" applyFill="1" applyBorder="1" applyAlignment="1">
      <alignment vertical="top" wrapText="1"/>
    </xf>
    <xf numFmtId="4" fontId="18" fillId="7" borderId="2" xfId="0" applyNumberFormat="1" applyFont="1" applyFill="1" applyBorder="1" applyAlignment="1">
      <alignment horizontal="center" vertical="center" wrapText="1"/>
    </xf>
    <xf numFmtId="4" fontId="38" fillId="0" borderId="0" xfId="0" applyNumberFormat="1" applyFont="1" applyAlignment="1">
      <alignment horizontal="left" vertical="top"/>
    </xf>
    <xf numFmtId="4" fontId="36" fillId="4" borderId="0" xfId="0" applyNumberFormat="1" applyFont="1" applyFill="1"/>
    <xf numFmtId="0" fontId="4" fillId="0" borderId="8" xfId="0" applyFont="1" applyFill="1" applyBorder="1" applyAlignment="1">
      <alignment horizontal="center" vertical="top" wrapText="1"/>
    </xf>
    <xf numFmtId="0" fontId="17" fillId="6" borderId="4" xfId="0" applyFont="1" applyFill="1" applyBorder="1" applyAlignment="1">
      <alignment horizontal="center" vertical="top" wrapText="1"/>
    </xf>
    <xf numFmtId="0" fontId="4" fillId="0" borderId="21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40" fillId="0" borderId="3" xfId="0" applyFont="1" applyFill="1" applyBorder="1" applyAlignment="1">
      <alignment horizontal="center" vertical="top" wrapText="1"/>
    </xf>
    <xf numFmtId="0" fontId="41" fillId="0" borderId="3" xfId="0" applyFont="1" applyFill="1" applyBorder="1" applyAlignment="1">
      <alignment horizontal="center" vertical="center" wrapText="1"/>
    </xf>
    <xf numFmtId="0" fontId="42" fillId="0" borderId="3" xfId="0" applyFont="1" applyFill="1" applyBorder="1" applyAlignment="1">
      <alignment horizontal="center" vertical="center" wrapText="1"/>
    </xf>
    <xf numFmtId="0" fontId="16" fillId="6" borderId="10" xfId="0" applyFont="1" applyFill="1" applyBorder="1" applyAlignment="1">
      <alignment horizontal="left" vertical="top" wrapText="1"/>
    </xf>
    <xf numFmtId="4" fontId="43" fillId="6" borderId="2" xfId="0" applyNumberFormat="1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top" wrapText="1"/>
    </xf>
    <xf numFmtId="0" fontId="27" fillId="0" borderId="10" xfId="0" applyFont="1" applyFill="1" applyBorder="1" applyAlignment="1">
      <alignment vertical="top" wrapText="1"/>
    </xf>
    <xf numFmtId="4" fontId="44" fillId="0" borderId="0" xfId="0" applyNumberFormat="1" applyFont="1"/>
    <xf numFmtId="0" fontId="3" fillId="0" borderId="14" xfId="0" applyNumberFormat="1" applyFont="1" applyFill="1" applyBorder="1" applyAlignment="1">
      <alignment vertical="top" wrapText="1"/>
    </xf>
    <xf numFmtId="0" fontId="3" fillId="0" borderId="16" xfId="0" applyNumberFormat="1" applyFont="1" applyFill="1" applyBorder="1" applyAlignment="1">
      <alignment vertical="top" wrapText="1"/>
    </xf>
    <xf numFmtId="0" fontId="46" fillId="0" borderId="0" xfId="0" applyFont="1"/>
    <xf numFmtId="4" fontId="15" fillId="6" borderId="2" xfId="0" applyNumberFormat="1" applyFont="1" applyFill="1" applyBorder="1" applyAlignment="1">
      <alignment horizontal="center" vertical="top" wrapText="1"/>
    </xf>
    <xf numFmtId="4" fontId="19" fillId="4" borderId="4" xfId="0" applyNumberFormat="1" applyFont="1" applyFill="1" applyBorder="1" applyAlignment="1">
      <alignment horizontal="center" vertical="top" wrapText="1"/>
    </xf>
    <xf numFmtId="0" fontId="1" fillId="4" borderId="8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17" fillId="6" borderId="5" xfId="0" applyFont="1" applyFill="1" applyBorder="1" applyAlignment="1">
      <alignment horizontal="center" vertical="top" wrapText="1"/>
    </xf>
    <xf numFmtId="4" fontId="19" fillId="6" borderId="3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left" vertical="top" wrapText="1"/>
    </xf>
    <xf numFmtId="0" fontId="47" fillId="0" borderId="0" xfId="0" applyFont="1"/>
    <xf numFmtId="0" fontId="37" fillId="6" borderId="2" xfId="0" applyFont="1" applyFill="1" applyBorder="1" applyAlignment="1">
      <alignment horizontal="center" vertical="top" wrapText="1"/>
    </xf>
    <xf numFmtId="4" fontId="48" fillId="6" borderId="4" xfId="0" applyNumberFormat="1" applyFont="1" applyFill="1" applyBorder="1" applyAlignment="1">
      <alignment horizontal="center" vertical="top" wrapText="1"/>
    </xf>
    <xf numFmtId="0" fontId="37" fillId="6" borderId="4" xfId="0" applyFont="1" applyFill="1" applyBorder="1" applyAlignment="1">
      <alignment horizontal="center" vertical="top" wrapText="1"/>
    </xf>
    <xf numFmtId="0" fontId="31" fillId="6" borderId="2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vertical="center" wrapText="1"/>
    </xf>
    <xf numFmtId="0" fontId="10" fillId="6" borderId="1" xfId="0" applyFont="1" applyFill="1" applyBorder="1" applyAlignment="1">
      <alignment vertical="top" wrapText="1"/>
    </xf>
    <xf numFmtId="4" fontId="15" fillId="6" borderId="2" xfId="0" applyNumberFormat="1" applyFont="1" applyFill="1" applyBorder="1" applyAlignment="1">
      <alignment horizontal="center" vertical="justify" wrapText="1"/>
    </xf>
    <xf numFmtId="0" fontId="10" fillId="0" borderId="2" xfId="0" applyFont="1" applyFill="1" applyBorder="1" applyAlignment="1">
      <alignment horizontal="center" vertical="top" wrapText="1"/>
    </xf>
    <xf numFmtId="4" fontId="19" fillId="6" borderId="4" xfId="0" applyNumberFormat="1" applyFont="1" applyFill="1" applyBorder="1" applyAlignment="1">
      <alignment horizontal="center" vertical="top" wrapText="1"/>
    </xf>
    <xf numFmtId="4" fontId="43" fillId="6" borderId="10" xfId="0" applyNumberFormat="1" applyFont="1" applyFill="1" applyBorder="1" applyAlignment="1">
      <alignment horizontal="center" vertical="top" wrapText="1"/>
    </xf>
    <xf numFmtId="0" fontId="49" fillId="0" borderId="0" xfId="0" applyFont="1"/>
    <xf numFmtId="0" fontId="31" fillId="4" borderId="1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4" fillId="0" borderId="12" xfId="0" applyFont="1" applyFill="1" applyBorder="1" applyAlignment="1">
      <alignment vertical="top" wrapText="1"/>
    </xf>
    <xf numFmtId="4" fontId="51" fillId="0" borderId="2" xfId="0" applyNumberFormat="1" applyFont="1" applyFill="1" applyBorder="1" applyAlignment="1">
      <alignment horizontal="center" vertical="top" wrapText="1"/>
    </xf>
    <xf numFmtId="4" fontId="43" fillId="0" borderId="2" xfId="0" applyNumberFormat="1" applyFont="1" applyFill="1" applyBorder="1" applyAlignment="1">
      <alignment horizontal="center" vertical="top" wrapText="1"/>
    </xf>
    <xf numFmtId="4" fontId="43" fillId="6" borderId="3" xfId="0" applyNumberFormat="1" applyFont="1" applyFill="1" applyBorder="1" applyAlignment="1">
      <alignment horizontal="center" vertical="top" wrapText="1"/>
    </xf>
    <xf numFmtId="4" fontId="43" fillId="6" borderId="2" xfId="0" applyNumberFormat="1" applyFont="1" applyFill="1" applyBorder="1" applyAlignment="1">
      <alignment horizontal="center" vertical="top" wrapText="1"/>
    </xf>
    <xf numFmtId="4" fontId="19" fillId="6" borderId="3" xfId="0" applyNumberFormat="1" applyFont="1" applyFill="1" applyBorder="1" applyAlignment="1">
      <alignment horizontal="center" vertical="top" wrapText="1"/>
    </xf>
    <xf numFmtId="4" fontId="55" fillId="4" borderId="4" xfId="0" applyNumberFormat="1" applyFont="1" applyFill="1" applyBorder="1" applyAlignment="1">
      <alignment horizontal="center" vertical="top" wrapText="1"/>
    </xf>
    <xf numFmtId="4" fontId="51" fillId="6" borderId="2" xfId="0" applyNumberFormat="1" applyFont="1" applyFill="1" applyBorder="1" applyAlignment="1">
      <alignment horizontal="center" vertical="top" wrapText="1"/>
    </xf>
    <xf numFmtId="0" fontId="17" fillId="6" borderId="2" xfId="0" applyFont="1" applyFill="1" applyBorder="1" applyAlignment="1">
      <alignment horizontal="center" vertical="top" wrapText="1"/>
    </xf>
    <xf numFmtId="4" fontId="48" fillId="6" borderId="2" xfId="0" applyNumberFormat="1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6" borderId="8" xfId="0" applyFont="1" applyFill="1" applyBorder="1" applyAlignment="1">
      <alignment vertical="top" wrapText="1"/>
    </xf>
    <xf numFmtId="0" fontId="8" fillId="6" borderId="8" xfId="0" applyFont="1" applyFill="1" applyBorder="1" applyAlignment="1">
      <alignment horizontal="center" vertical="center" wrapText="1"/>
    </xf>
    <xf numFmtId="0" fontId="0" fillId="6" borderId="0" xfId="0" applyFill="1"/>
    <xf numFmtId="49" fontId="53" fillId="4" borderId="3" xfId="0" applyNumberFormat="1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top" wrapText="1"/>
    </xf>
    <xf numFmtId="4" fontId="15" fillId="6" borderId="10" xfId="0" applyNumberFormat="1" applyFont="1" applyFill="1" applyBorder="1" applyAlignment="1">
      <alignment horizontal="center" vertical="top" wrapText="1"/>
    </xf>
    <xf numFmtId="4" fontId="12" fillId="6" borderId="2" xfId="0" applyNumberFormat="1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vertical="center" wrapText="1"/>
    </xf>
    <xf numFmtId="49" fontId="3" fillId="9" borderId="1" xfId="0" applyNumberFormat="1" applyFont="1" applyFill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4" fontId="19" fillId="9" borderId="2" xfId="0" applyNumberFormat="1" applyFont="1" applyFill="1" applyBorder="1" applyAlignment="1">
      <alignment horizontal="center" vertical="top" wrapText="1"/>
    </xf>
    <xf numFmtId="49" fontId="3" fillId="9" borderId="3" xfId="0" applyNumberFormat="1" applyFont="1" applyFill="1" applyBorder="1" applyAlignment="1">
      <alignment horizontal="center" vertical="center" wrapText="1"/>
    </xf>
    <xf numFmtId="49" fontId="3" fillId="9" borderId="8" xfId="0" applyNumberFormat="1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top" wrapText="1"/>
    </xf>
    <xf numFmtId="0" fontId="6" fillId="9" borderId="3" xfId="0" applyFont="1" applyFill="1" applyBorder="1" applyAlignment="1">
      <alignment horizontal="center" vertical="top" wrapText="1"/>
    </xf>
    <xf numFmtId="0" fontId="6" fillId="9" borderId="8" xfId="0" applyFont="1" applyFill="1" applyBorder="1" applyAlignment="1">
      <alignment horizontal="center" vertical="top" wrapText="1"/>
    </xf>
    <xf numFmtId="4" fontId="19" fillId="9" borderId="3" xfId="0" applyNumberFormat="1" applyFont="1" applyFill="1" applyBorder="1" applyAlignment="1">
      <alignment horizontal="center" vertical="top" wrapText="1"/>
    </xf>
    <xf numFmtId="49" fontId="38" fillId="9" borderId="25" xfId="0" applyNumberFormat="1" applyFont="1" applyFill="1" applyBorder="1" applyAlignment="1">
      <alignment vertical="center" wrapText="1"/>
    </xf>
    <xf numFmtId="0" fontId="6" fillId="9" borderId="17" xfId="0" applyFont="1" applyFill="1" applyBorder="1" applyAlignment="1">
      <alignment horizontal="center" vertical="top" wrapText="1"/>
    </xf>
    <xf numFmtId="0" fontId="13" fillId="9" borderId="18" xfId="0" applyFont="1" applyFill="1" applyBorder="1" applyAlignment="1">
      <alignment horizontal="center" vertical="center" wrapText="1"/>
    </xf>
    <xf numFmtId="49" fontId="3" fillId="9" borderId="17" xfId="0" applyNumberFormat="1" applyFont="1" applyFill="1" applyBorder="1" applyAlignment="1">
      <alignment horizontal="center" vertical="center" wrapText="1"/>
    </xf>
    <xf numFmtId="49" fontId="38" fillId="9" borderId="28" xfId="0" applyNumberFormat="1" applyFont="1" applyFill="1" applyBorder="1" applyAlignment="1">
      <alignment vertical="center" wrapText="1"/>
    </xf>
    <xf numFmtId="49" fontId="35" fillId="0" borderId="0" xfId="0" applyNumberFormat="1" applyFont="1"/>
    <xf numFmtId="4" fontId="43" fillId="6" borderId="4" xfId="0" applyNumberFormat="1" applyFont="1" applyFill="1" applyBorder="1" applyAlignment="1">
      <alignment horizontal="center" vertical="top" wrapText="1"/>
    </xf>
    <xf numFmtId="0" fontId="4" fillId="2" borderId="33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5" fillId="2" borderId="34" xfId="0" applyFont="1" applyFill="1" applyBorder="1" applyAlignment="1">
      <alignment vertical="top" wrapText="1"/>
    </xf>
    <xf numFmtId="0" fontId="5" fillId="2" borderId="35" xfId="0" applyFont="1" applyFill="1" applyBorder="1" applyAlignment="1">
      <alignment horizontal="center" vertical="top" wrapText="1"/>
    </xf>
    <xf numFmtId="0" fontId="4" fillId="2" borderId="29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vertical="top" wrapText="1"/>
    </xf>
    <xf numFmtId="0" fontId="5" fillId="2" borderId="31" xfId="0" applyFont="1" applyFill="1" applyBorder="1" applyAlignment="1">
      <alignment vertical="top" wrapText="1"/>
    </xf>
    <xf numFmtId="4" fontId="19" fillId="6" borderId="10" xfId="0" applyNumberFormat="1" applyFont="1" applyFill="1" applyBorder="1" applyAlignment="1">
      <alignment horizontal="center" vertical="top" wrapText="1"/>
    </xf>
    <xf numFmtId="0" fontId="4" fillId="2" borderId="18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top" wrapText="1"/>
    </xf>
    <xf numFmtId="0" fontId="5" fillId="2" borderId="40" xfId="0" applyFont="1" applyFill="1" applyBorder="1" applyAlignment="1">
      <alignment vertical="top" wrapText="1"/>
    </xf>
    <xf numFmtId="49" fontId="3" fillId="9" borderId="26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 wrapText="1"/>
    </xf>
    <xf numFmtId="0" fontId="1" fillId="4" borderId="8" xfId="0" applyFont="1" applyFill="1" applyBorder="1" applyAlignment="1">
      <alignment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vertical="center" wrapText="1"/>
    </xf>
    <xf numFmtId="4" fontId="9" fillId="2" borderId="34" xfId="0" applyNumberFormat="1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vertical="top" wrapText="1"/>
    </xf>
    <xf numFmtId="4" fontId="12" fillId="6" borderId="23" xfId="0" applyNumberFormat="1" applyFont="1" applyFill="1" applyBorder="1" applyAlignment="1">
      <alignment horizontal="center" vertical="top" wrapText="1"/>
    </xf>
    <xf numFmtId="0" fontId="4" fillId="2" borderId="42" xfId="0" applyFont="1" applyFill="1" applyBorder="1" applyAlignment="1">
      <alignment vertical="center" wrapText="1"/>
    </xf>
    <xf numFmtId="4" fontId="9" fillId="2" borderId="18" xfId="0" applyNumberFormat="1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center" wrapText="1"/>
    </xf>
    <xf numFmtId="4" fontId="15" fillId="5" borderId="3" xfId="0" applyNumberFormat="1" applyFont="1" applyFill="1" applyBorder="1" applyAlignment="1">
      <alignment horizontal="center" vertical="top" wrapText="1"/>
    </xf>
    <xf numFmtId="4" fontId="19" fillId="6" borderId="4" xfId="0" applyNumberFormat="1" applyFont="1" applyFill="1" applyBorder="1" applyAlignment="1">
      <alignment horizontal="center" vertical="center" wrapText="1"/>
    </xf>
    <xf numFmtId="4" fontId="19" fillId="0" borderId="23" xfId="0" applyNumberFormat="1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4" fontId="19" fillId="0" borderId="2" xfId="0" applyNumberFormat="1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8" borderId="8" xfId="0" applyFont="1" applyFill="1" applyBorder="1" applyAlignment="1">
      <alignment horizontal="center" vertical="center" wrapText="1"/>
    </xf>
    <xf numFmtId="0" fontId="35" fillId="0" borderId="0" xfId="0" applyFont="1" applyFill="1"/>
    <xf numFmtId="0" fontId="0" fillId="0" borderId="0" xfId="0" applyFill="1"/>
    <xf numFmtId="0" fontId="17" fillId="0" borderId="5" xfId="0" applyFont="1" applyFill="1" applyBorder="1" applyAlignment="1">
      <alignment horizontal="center" vertical="top" wrapText="1"/>
    </xf>
    <xf numFmtId="4" fontId="19" fillId="0" borderId="4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vertical="top" wrapText="1"/>
    </xf>
    <xf numFmtId="4" fontId="43" fillId="0" borderId="10" xfId="0" applyNumberFormat="1" applyFont="1" applyFill="1" applyBorder="1" applyAlignment="1">
      <alignment horizontal="center" vertical="top" wrapText="1"/>
    </xf>
    <xf numFmtId="0" fontId="37" fillId="0" borderId="2" xfId="0" applyFont="1" applyFill="1" applyBorder="1" applyAlignment="1">
      <alignment horizontal="center" vertical="top" wrapText="1"/>
    </xf>
    <xf numFmtId="4" fontId="12" fillId="0" borderId="3" xfId="0" applyNumberFormat="1" applyFont="1" applyFill="1" applyBorder="1" applyAlignment="1">
      <alignment horizontal="center" vertical="center" wrapText="1"/>
    </xf>
    <xf numFmtId="0" fontId="1" fillId="8" borderId="8" xfId="0" applyFont="1" applyFill="1" applyBorder="1" applyAlignment="1">
      <alignment horizontal="center" vertical="center" wrapText="1"/>
    </xf>
    <xf numFmtId="4" fontId="43" fillId="8" borderId="10" xfId="0" applyNumberFormat="1" applyFont="1" applyFill="1" applyBorder="1" applyAlignment="1">
      <alignment horizontal="center" vertical="top" wrapText="1"/>
    </xf>
    <xf numFmtId="0" fontId="1" fillId="8" borderId="3" xfId="0" applyFont="1" applyFill="1" applyBorder="1" applyAlignment="1">
      <alignment vertical="center" wrapText="1"/>
    </xf>
    <xf numFmtId="0" fontId="37" fillId="8" borderId="2" xfId="0" applyFont="1" applyFill="1" applyBorder="1" applyAlignment="1">
      <alignment horizontal="center" vertical="top" wrapText="1"/>
    </xf>
    <xf numFmtId="4" fontId="35" fillId="0" borderId="0" xfId="0" applyNumberFormat="1" applyFont="1" applyAlignment="1">
      <alignment horizontal="left"/>
    </xf>
    <xf numFmtId="0" fontId="4" fillId="10" borderId="1" xfId="0" applyFont="1" applyFill="1" applyBorder="1" applyAlignment="1">
      <alignment vertical="center" wrapText="1"/>
    </xf>
    <xf numFmtId="0" fontId="8" fillId="10" borderId="1" xfId="0" applyFont="1" applyFill="1" applyBorder="1" applyAlignment="1">
      <alignment horizontal="center" vertical="center" wrapText="1"/>
    </xf>
    <xf numFmtId="4" fontId="12" fillId="10" borderId="2" xfId="0" applyNumberFormat="1" applyFont="1" applyFill="1" applyBorder="1" applyAlignment="1">
      <alignment horizontal="center" vertical="center" wrapText="1"/>
    </xf>
    <xf numFmtId="0" fontId="4" fillId="10" borderId="8" xfId="0" applyFont="1" applyFill="1" applyBorder="1" applyAlignment="1">
      <alignment vertical="center" wrapText="1"/>
    </xf>
    <xf numFmtId="0" fontId="8" fillId="10" borderId="8" xfId="0" applyFont="1" applyFill="1" applyBorder="1" applyAlignment="1">
      <alignment vertical="center" wrapText="1"/>
    </xf>
    <xf numFmtId="0" fontId="13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vertical="center" wrapText="1"/>
    </xf>
    <xf numFmtId="0" fontId="8" fillId="10" borderId="3" xfId="0" applyFont="1" applyFill="1" applyBorder="1" applyAlignment="1">
      <alignment vertical="center" wrapText="1"/>
    </xf>
    <xf numFmtId="0" fontId="13" fillId="6" borderId="2" xfId="0" applyFont="1" applyFill="1" applyBorder="1" applyAlignment="1">
      <alignment horizontal="center" vertical="center" wrapText="1"/>
    </xf>
    <xf numFmtId="4" fontId="15" fillId="8" borderId="2" xfId="0" applyNumberFormat="1" applyFont="1" applyFill="1" applyBorder="1" applyAlignment="1">
      <alignment horizontal="center" vertical="top" wrapText="1"/>
    </xf>
    <xf numFmtId="4" fontId="19" fillId="8" borderId="2" xfId="0" applyNumberFormat="1" applyFont="1" applyFill="1" applyBorder="1" applyAlignment="1">
      <alignment horizontal="center" vertical="top" wrapText="1"/>
    </xf>
    <xf numFmtId="0" fontId="10" fillId="8" borderId="4" xfId="0" applyFont="1" applyFill="1" applyBorder="1" applyAlignment="1">
      <alignment horizontal="center" vertical="top" wrapText="1"/>
    </xf>
    <xf numFmtId="49" fontId="3" fillId="9" borderId="39" xfId="0" applyNumberFormat="1" applyFont="1" applyFill="1" applyBorder="1" applyAlignment="1">
      <alignment horizontal="left" vertical="top" wrapText="1"/>
    </xf>
    <xf numFmtId="0" fontId="6" fillId="0" borderId="18" xfId="0" applyFont="1" applyFill="1" applyBorder="1" applyAlignment="1">
      <alignment vertical="center" wrapText="1"/>
    </xf>
    <xf numFmtId="0" fontId="3" fillId="8" borderId="3" xfId="0" applyFont="1" applyFill="1" applyBorder="1" applyAlignment="1">
      <alignment horizontal="center" vertical="center" wrapText="1"/>
    </xf>
    <xf numFmtId="0" fontId="58" fillId="0" borderId="0" xfId="0" applyFont="1"/>
    <xf numFmtId="4" fontId="43" fillId="6" borderId="5" xfId="0" applyNumberFormat="1" applyFont="1" applyFill="1" applyBorder="1" applyAlignment="1">
      <alignment horizontal="center" vertical="top" wrapText="1"/>
    </xf>
    <xf numFmtId="4" fontId="19" fillId="6" borderId="5" xfId="0" applyNumberFormat="1" applyFont="1" applyFill="1" applyBorder="1" applyAlignment="1">
      <alignment horizontal="center" vertical="top" wrapText="1"/>
    </xf>
    <xf numFmtId="0" fontId="10" fillId="6" borderId="5" xfId="0" applyFont="1" applyFill="1" applyBorder="1" applyAlignment="1">
      <alignment horizontal="center" vertical="top" wrapText="1"/>
    </xf>
    <xf numFmtId="0" fontId="6" fillId="6" borderId="1" xfId="0" applyFont="1" applyFill="1" applyBorder="1" applyAlignment="1">
      <alignment horizontal="center" vertical="center" wrapText="1"/>
    </xf>
    <xf numFmtId="0" fontId="4" fillId="6" borderId="3" xfId="0" applyFont="1" applyFill="1" applyBorder="1" applyAlignment="1">
      <alignment vertical="top" wrapText="1"/>
    </xf>
    <xf numFmtId="0" fontId="6" fillId="6" borderId="3" xfId="0" applyFont="1" applyFill="1" applyBorder="1" applyAlignment="1">
      <alignment vertical="center" wrapText="1"/>
    </xf>
    <xf numFmtId="0" fontId="4" fillId="6" borderId="13" xfId="0" applyFont="1" applyFill="1" applyBorder="1" applyAlignment="1">
      <alignment vertical="top" wrapText="1"/>
    </xf>
    <xf numFmtId="0" fontId="3" fillId="6" borderId="3" xfId="0" applyFont="1" applyFill="1" applyBorder="1" applyAlignment="1">
      <alignment vertical="top" wrapText="1"/>
    </xf>
    <xf numFmtId="0" fontId="4" fillId="6" borderId="12" xfId="0" applyFont="1" applyFill="1" applyBorder="1" applyAlignment="1">
      <alignment vertical="top" wrapText="1"/>
    </xf>
    <xf numFmtId="0" fontId="6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horizontal="center" vertical="center" wrapText="1"/>
    </xf>
    <xf numFmtId="0" fontId="4" fillId="6" borderId="0" xfId="0" applyFont="1" applyFill="1" applyBorder="1" applyAlignment="1">
      <alignment vertical="top" wrapText="1"/>
    </xf>
    <xf numFmtId="0" fontId="40" fillId="6" borderId="13" xfId="0" applyFont="1" applyFill="1" applyBorder="1" applyAlignment="1">
      <alignment vertical="top" wrapText="1"/>
    </xf>
    <xf numFmtId="0" fontId="7" fillId="6" borderId="1" xfId="0" applyFont="1" applyFill="1" applyBorder="1" applyAlignment="1">
      <alignment vertical="center" wrapText="1"/>
    </xf>
    <xf numFmtId="0" fontId="39" fillId="6" borderId="1" xfId="0" applyFont="1" applyFill="1" applyBorder="1" applyAlignment="1">
      <alignment horizontal="center" vertical="center" wrapText="1"/>
    </xf>
    <xf numFmtId="0" fontId="40" fillId="6" borderId="12" xfId="0" applyFont="1" applyFill="1" applyBorder="1" applyAlignment="1">
      <alignment vertical="top" wrapText="1"/>
    </xf>
    <xf numFmtId="0" fontId="7" fillId="6" borderId="3" xfId="0" applyFont="1" applyFill="1" applyBorder="1" applyAlignment="1">
      <alignment vertical="center" wrapText="1"/>
    </xf>
    <xf numFmtId="0" fontId="39" fillId="6" borderId="3" xfId="0" applyFont="1" applyFill="1" applyBorder="1" applyAlignment="1">
      <alignment horizontal="center" vertical="center" wrapText="1"/>
    </xf>
    <xf numFmtId="0" fontId="6" fillId="6" borderId="8" xfId="0" applyFont="1" applyFill="1" applyBorder="1" applyAlignment="1">
      <alignment vertical="center" wrapText="1"/>
    </xf>
    <xf numFmtId="4" fontId="0" fillId="6" borderId="0" xfId="0" applyNumberFormat="1" applyFill="1"/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8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4" fillId="4" borderId="8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10" fillId="0" borderId="2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left" vertical="top" wrapText="1"/>
    </xf>
    <xf numFmtId="0" fontId="10" fillId="6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2" fontId="19" fillId="6" borderId="4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vertical="center" wrapText="1"/>
    </xf>
    <xf numFmtId="49" fontId="4" fillId="10" borderId="39" xfId="0" applyNumberFormat="1" applyFont="1" applyFill="1" applyBorder="1" applyAlignment="1">
      <alignment vertical="center" wrapText="1"/>
    </xf>
    <xf numFmtId="0" fontId="4" fillId="2" borderId="47" xfId="0" applyFont="1" applyFill="1" applyBorder="1" applyAlignment="1">
      <alignment vertical="center" wrapText="1"/>
    </xf>
    <xf numFmtId="0" fontId="5" fillId="2" borderId="38" xfId="0" applyFont="1" applyFill="1" applyBorder="1" applyAlignment="1">
      <alignment vertical="top" wrapText="1"/>
    </xf>
    <xf numFmtId="0" fontId="16" fillId="2" borderId="47" xfId="0" applyFont="1" applyFill="1" applyBorder="1" applyAlignment="1">
      <alignment vertical="center" wrapText="1"/>
    </xf>
    <xf numFmtId="0" fontId="16" fillId="2" borderId="38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left" vertical="top" wrapText="1"/>
    </xf>
    <xf numFmtId="0" fontId="3" fillId="0" borderId="14" xfId="0" applyFont="1" applyFill="1" applyBorder="1" applyAlignment="1">
      <alignment vertical="top" wrapText="1"/>
    </xf>
    <xf numFmtId="0" fontId="3" fillId="0" borderId="27" xfId="0" applyFont="1" applyBorder="1" applyAlignment="1">
      <alignment horizontal="left" vertical="top" wrapText="1"/>
    </xf>
    <xf numFmtId="49" fontId="3" fillId="0" borderId="25" xfId="0" applyNumberFormat="1" applyFont="1" applyBorder="1" applyAlignment="1">
      <alignment vertical="center" wrapText="1"/>
    </xf>
    <xf numFmtId="0" fontId="31" fillId="6" borderId="27" xfId="0" applyFont="1" applyFill="1" applyBorder="1" applyAlignment="1">
      <alignment horizontal="left" vertical="top" wrapText="1"/>
    </xf>
    <xf numFmtId="0" fontId="4" fillId="6" borderId="27" xfId="0" applyFont="1" applyFill="1" applyBorder="1" applyAlignment="1">
      <alignment horizontal="left" vertical="top" wrapText="1"/>
    </xf>
    <xf numFmtId="49" fontId="3" fillId="6" borderId="25" xfId="0" applyNumberFormat="1" applyFont="1" applyFill="1" applyBorder="1" applyAlignment="1">
      <alignment vertical="center" wrapText="1"/>
    </xf>
    <xf numFmtId="0" fontId="6" fillId="0" borderId="24" xfId="0" applyFont="1" applyFill="1" applyBorder="1" applyAlignment="1">
      <alignment vertical="top" wrapText="1"/>
    </xf>
    <xf numFmtId="0" fontId="6" fillId="0" borderId="27" xfId="0" applyFont="1" applyFill="1" applyBorder="1" applyAlignment="1">
      <alignment vertical="top" wrapText="1"/>
    </xf>
    <xf numFmtId="0" fontId="3" fillId="0" borderId="1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3" fillId="6" borderId="39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49" fontId="38" fillId="0" borderId="39" xfId="0" applyNumberFormat="1" applyFont="1" applyBorder="1" applyAlignment="1">
      <alignment horizontal="center" vertical="center" wrapText="1"/>
    </xf>
    <xf numFmtId="0" fontId="31" fillId="6" borderId="14" xfId="0" applyFont="1" applyFill="1" applyBorder="1" applyAlignment="1">
      <alignment vertical="top" wrapText="1"/>
    </xf>
    <xf numFmtId="0" fontId="6" fillId="6" borderId="24" xfId="0" applyFont="1" applyFill="1" applyBorder="1" applyAlignment="1">
      <alignment vertical="top" wrapText="1"/>
    </xf>
    <xf numFmtId="0" fontId="3" fillId="6" borderId="14" xfId="0" applyFont="1" applyFill="1" applyBorder="1" applyAlignment="1">
      <alignment vertical="top" wrapText="1"/>
    </xf>
    <xf numFmtId="0" fontId="56" fillId="6" borderId="36" xfId="0" applyFont="1" applyFill="1" applyBorder="1" applyAlignment="1">
      <alignment horizontal="center" wrapText="1"/>
    </xf>
    <xf numFmtId="0" fontId="0" fillId="6" borderId="36" xfId="0" applyFill="1" applyBorder="1" applyAlignment="1">
      <alignment wrapText="1"/>
    </xf>
    <xf numFmtId="0" fontId="6" fillId="6" borderId="27" xfId="0" applyFont="1" applyFill="1" applyBorder="1" applyAlignment="1">
      <alignment vertical="top" wrapText="1"/>
    </xf>
    <xf numFmtId="0" fontId="7" fillId="6" borderId="14" xfId="0" applyFont="1" applyFill="1" applyBorder="1" applyAlignment="1">
      <alignment vertical="top" wrapText="1"/>
    </xf>
    <xf numFmtId="0" fontId="7" fillId="6" borderId="24" xfId="0" applyFont="1" applyFill="1" applyBorder="1" applyAlignment="1">
      <alignment vertical="top" wrapText="1"/>
    </xf>
    <xf numFmtId="0" fontId="54" fillId="6" borderId="27" xfId="0" applyFont="1" applyFill="1" applyBorder="1" applyAlignment="1">
      <alignment vertical="top" wrapText="1"/>
    </xf>
    <xf numFmtId="0" fontId="3" fillId="6" borderId="27" xfId="0" applyFont="1" applyFill="1" applyBorder="1" applyAlignment="1">
      <alignment vertical="top" wrapText="1"/>
    </xf>
    <xf numFmtId="0" fontId="3" fillId="6" borderId="24" xfId="0" applyFont="1" applyFill="1" applyBorder="1" applyAlignment="1">
      <alignment vertical="top" wrapText="1"/>
    </xf>
    <xf numFmtId="0" fontId="8" fillId="0" borderId="14" xfId="0" applyFont="1" applyFill="1" applyBorder="1" applyAlignment="1">
      <alignment vertical="top" wrapText="1"/>
    </xf>
    <xf numFmtId="0" fontId="6" fillId="0" borderId="14" xfId="0" applyFont="1" applyFill="1" applyBorder="1" applyAlignment="1">
      <alignment vertical="top" wrapText="1"/>
    </xf>
    <xf numFmtId="0" fontId="3" fillId="5" borderId="27" xfId="0" applyFont="1" applyFill="1" applyBorder="1" applyAlignment="1">
      <alignment horizontal="left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0" fontId="3" fillId="5" borderId="14" xfId="0" applyFont="1" applyFill="1" applyBorder="1" applyAlignment="1">
      <alignment vertical="center" wrapText="1"/>
    </xf>
    <xf numFmtId="0" fontId="3" fillId="5" borderId="24" xfId="0" applyFont="1" applyFill="1" applyBorder="1" applyAlignment="1">
      <alignment vertical="center" wrapText="1"/>
    </xf>
    <xf numFmtId="0" fontId="45" fillId="0" borderId="48" xfId="0" applyFont="1" applyBorder="1" applyAlignment="1">
      <alignment vertical="top"/>
    </xf>
    <xf numFmtId="0" fontId="3" fillId="4" borderId="24" xfId="0" applyFont="1" applyFill="1" applyBorder="1" applyAlignment="1">
      <alignment vertical="center" wrapText="1"/>
    </xf>
    <xf numFmtId="0" fontId="3" fillId="4" borderId="27" xfId="0" applyFont="1" applyFill="1" applyBorder="1" applyAlignment="1">
      <alignment vertical="center" wrapText="1"/>
    </xf>
    <xf numFmtId="0" fontId="6" fillId="4" borderId="0" xfId="0" applyFont="1" applyFill="1" applyBorder="1"/>
    <xf numFmtId="49" fontId="3" fillId="4" borderId="25" xfId="0" applyNumberFormat="1" applyFont="1" applyFill="1" applyBorder="1" applyAlignment="1">
      <alignment horizontal="center" vertical="center" wrapText="1"/>
    </xf>
    <xf numFmtId="49" fontId="3" fillId="4" borderId="36" xfId="0" applyNumberFormat="1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37" fillId="0" borderId="36" xfId="0" applyFont="1" applyFill="1" applyBorder="1" applyAlignment="1">
      <alignment horizontal="center" vertical="center" wrapText="1"/>
    </xf>
    <xf numFmtId="0" fontId="57" fillId="0" borderId="36" xfId="0" applyFont="1" applyBorder="1" applyAlignment="1">
      <alignment horizontal="center" vertical="center" wrapText="1"/>
    </xf>
    <xf numFmtId="0" fontId="3" fillId="4" borderId="14" xfId="0" applyNumberFormat="1" applyFont="1" applyFill="1" applyBorder="1" applyAlignment="1">
      <alignment horizontal="left" vertical="center" wrapText="1"/>
    </xf>
    <xf numFmtId="0" fontId="3" fillId="4" borderId="24" xfId="0" applyNumberFormat="1" applyFont="1" applyFill="1" applyBorder="1" applyAlignment="1">
      <alignment horizontal="left" vertical="center" wrapText="1"/>
    </xf>
    <xf numFmtId="0" fontId="3" fillId="0" borderId="27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9" fillId="0" borderId="24" xfId="0" applyNumberFormat="1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vertical="center" wrapText="1"/>
    </xf>
    <xf numFmtId="49" fontId="3" fillId="0" borderId="39" xfId="0" applyNumberFormat="1" applyFont="1" applyBorder="1" applyAlignment="1">
      <alignment vertical="center" wrapText="1"/>
    </xf>
    <xf numFmtId="0" fontId="3" fillId="0" borderId="14" xfId="0" applyFont="1" applyFill="1" applyBorder="1" applyAlignment="1">
      <alignment vertical="center" wrapText="1"/>
    </xf>
    <xf numFmtId="0" fontId="38" fillId="0" borderId="26" xfId="0" applyFont="1" applyBorder="1" applyAlignment="1">
      <alignment horizontal="center" vertical="center" wrapText="1"/>
    </xf>
    <xf numFmtId="0" fontId="3" fillId="4" borderId="46" xfId="0" applyFont="1" applyFill="1" applyBorder="1" applyAlignment="1">
      <alignment vertical="center" wrapText="1"/>
    </xf>
    <xf numFmtId="0" fontId="4" fillId="2" borderId="48" xfId="0" applyFont="1" applyFill="1" applyBorder="1" applyAlignment="1">
      <alignment horizontal="left" vertical="center" wrapText="1"/>
    </xf>
    <xf numFmtId="0" fontId="3" fillId="4" borderId="27" xfId="0" applyFont="1" applyFill="1" applyBorder="1" applyAlignment="1">
      <alignment horizontal="left" vertical="center" wrapText="1"/>
    </xf>
    <xf numFmtId="0" fontId="4" fillId="2" borderId="50" xfId="0" applyFont="1" applyFill="1" applyBorder="1" applyAlignment="1">
      <alignment vertical="center" wrapText="1"/>
    </xf>
    <xf numFmtId="0" fontId="20" fillId="7" borderId="38" xfId="0" applyFont="1" applyFill="1" applyBorder="1" applyAlignment="1">
      <alignment vertical="top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5" fillId="0" borderId="46" xfId="0" applyFont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0" fillId="0" borderId="0" xfId="0" applyBorder="1"/>
    <xf numFmtId="0" fontId="0" fillId="0" borderId="36" xfId="0" applyBorder="1"/>
    <xf numFmtId="0" fontId="6" fillId="0" borderId="46" xfId="0" applyFont="1" applyBorder="1" applyAlignment="1">
      <alignment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" fillId="0" borderId="51" xfId="0" applyFont="1" applyBorder="1" applyAlignment="1">
      <alignment vertical="center" wrapText="1"/>
    </xf>
    <xf numFmtId="0" fontId="6" fillId="0" borderId="52" xfId="0" applyFont="1" applyBorder="1" applyAlignment="1">
      <alignment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right" vertical="center" wrapText="1"/>
    </xf>
    <xf numFmtId="0" fontId="3" fillId="0" borderId="19" xfId="0" applyFont="1" applyBorder="1" applyAlignment="1">
      <alignment horizontal="right" vertical="center" wrapText="1"/>
    </xf>
    <xf numFmtId="0" fontId="4" fillId="4" borderId="9" xfId="0" applyFont="1" applyFill="1" applyBorder="1" applyAlignment="1">
      <alignment vertical="top" wrapText="1"/>
    </xf>
    <xf numFmtId="4" fontId="19" fillId="4" borderId="11" xfId="0" applyNumberFormat="1" applyFont="1" applyFill="1" applyBorder="1" applyAlignment="1">
      <alignment horizontal="center" vertical="top" wrapText="1"/>
    </xf>
    <xf numFmtId="0" fontId="3" fillId="0" borderId="53" xfId="0" applyFont="1" applyBorder="1" applyAlignment="1">
      <alignment horizontal="center" vertical="center" wrapText="1"/>
    </xf>
    <xf numFmtId="0" fontId="3" fillId="0" borderId="54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center" vertical="center" wrapText="1"/>
    </xf>
    <xf numFmtId="0" fontId="4" fillId="2" borderId="55" xfId="0" applyFont="1" applyFill="1" applyBorder="1" applyAlignment="1">
      <alignment horizontal="left" vertical="center" wrapText="1"/>
    </xf>
    <xf numFmtId="4" fontId="61" fillId="0" borderId="0" xfId="0" applyNumberFormat="1" applyFont="1"/>
    <xf numFmtId="0" fontId="8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49" fontId="22" fillId="4" borderId="1" xfId="0" applyNumberFormat="1" applyFont="1" applyFill="1" applyBorder="1" applyAlignment="1">
      <alignment horizontal="center" vertical="center" wrapText="1"/>
    </xf>
    <xf numFmtId="0" fontId="3" fillId="6" borderId="27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vertical="top" wrapText="1"/>
    </xf>
    <xf numFmtId="0" fontId="4" fillId="6" borderId="11" xfId="0" applyFont="1" applyFill="1" applyBorder="1" applyAlignment="1">
      <alignment horizontal="left" vertical="top" wrapText="1"/>
    </xf>
    <xf numFmtId="0" fontId="8" fillId="4" borderId="8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3" fillId="6" borderId="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49" fontId="3" fillId="0" borderId="28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 wrapText="1"/>
    </xf>
    <xf numFmtId="49" fontId="3" fillId="0" borderId="56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60" fillId="6" borderId="8" xfId="0" applyNumberFormat="1" applyFont="1" applyFill="1" applyBorder="1" applyAlignment="1">
      <alignment horizontal="center" vertical="center" wrapText="1"/>
    </xf>
    <xf numFmtId="49" fontId="53" fillId="6" borderId="3" xfId="0" applyNumberFormat="1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1" fillId="6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6" borderId="3" xfId="0" applyFont="1" applyFill="1" applyBorder="1" applyAlignment="1">
      <alignment horizontal="left" vertical="top" wrapText="1"/>
    </xf>
    <xf numFmtId="49" fontId="3" fillId="0" borderId="26" xfId="0" applyNumberFormat="1" applyFont="1" applyBorder="1" applyAlignment="1">
      <alignment horizontal="center" vertical="center" wrapText="1"/>
    </xf>
    <xf numFmtId="49" fontId="64" fillId="4" borderId="36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top" wrapText="1"/>
    </xf>
    <xf numFmtId="0" fontId="3" fillId="0" borderId="1" xfId="0" applyFont="1" applyFill="1" applyBorder="1" applyAlignment="1">
      <alignment vertical="top" wrapText="1"/>
    </xf>
    <xf numFmtId="0" fontId="3" fillId="0" borderId="17" xfId="0" applyFont="1" applyFill="1" applyBorder="1" applyAlignment="1">
      <alignment vertical="top" wrapText="1"/>
    </xf>
    <xf numFmtId="49" fontId="3" fillId="0" borderId="39" xfId="0" applyNumberFormat="1" applyFont="1" applyFill="1" applyBorder="1" applyAlignment="1">
      <alignment vertical="top" wrapText="1"/>
    </xf>
    <xf numFmtId="49" fontId="3" fillId="0" borderId="28" xfId="0" applyNumberFormat="1" applyFont="1" applyFill="1" applyBorder="1" applyAlignment="1">
      <alignment vertical="top" wrapText="1"/>
    </xf>
    <xf numFmtId="49" fontId="3" fillId="0" borderId="1" xfId="0" applyNumberFormat="1" applyFont="1" applyFill="1" applyBorder="1" applyAlignment="1">
      <alignment vertical="top" wrapText="1"/>
    </xf>
    <xf numFmtId="49" fontId="3" fillId="0" borderId="8" xfId="0" applyNumberFormat="1" applyFont="1" applyFill="1" applyBorder="1" applyAlignment="1">
      <alignment vertical="top" wrapText="1"/>
    </xf>
    <xf numFmtId="49" fontId="3" fillId="0" borderId="17" xfId="0" applyNumberFormat="1" applyFont="1" applyFill="1" applyBorder="1" applyAlignment="1">
      <alignment vertical="top" wrapText="1"/>
    </xf>
    <xf numFmtId="0" fontId="3" fillId="0" borderId="3" xfId="0" applyFont="1" applyFill="1" applyBorder="1" applyAlignment="1">
      <alignment vertical="top" wrapText="1"/>
    </xf>
    <xf numFmtId="49" fontId="3" fillId="0" borderId="3" xfId="0" applyNumberFormat="1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0" borderId="8" xfId="0" applyFont="1" applyFill="1" applyBorder="1" applyAlignment="1">
      <alignment vertical="top" wrapText="1"/>
    </xf>
    <xf numFmtId="0" fontId="6" fillId="0" borderId="3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4" fontId="66" fillId="0" borderId="0" xfId="0" applyNumberFormat="1" applyFont="1"/>
    <xf numFmtId="0" fontId="3" fillId="6" borderId="3" xfId="0" applyFont="1" applyFill="1" applyBorder="1" applyAlignment="1">
      <alignment horizontal="center" vertical="top" wrapText="1"/>
    </xf>
    <xf numFmtId="0" fontId="4" fillId="6" borderId="1" xfId="0" applyFont="1" applyFill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top" wrapText="1"/>
    </xf>
    <xf numFmtId="0" fontId="10" fillId="6" borderId="8" xfId="0" applyFont="1" applyFill="1" applyBorder="1" applyAlignment="1">
      <alignment vertical="top" wrapText="1"/>
    </xf>
    <xf numFmtId="0" fontId="4" fillId="6" borderId="8" xfId="0" applyFont="1" applyFill="1" applyBorder="1" applyAlignment="1">
      <alignment horizontal="center" vertical="top" wrapText="1"/>
    </xf>
    <xf numFmtId="49" fontId="53" fillId="6" borderId="8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50" fillId="6" borderId="0" xfId="0" applyFont="1" applyFill="1" applyAlignment="1">
      <alignment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10" xfId="0" applyFont="1" applyFill="1" applyBorder="1" applyAlignment="1">
      <alignment horizontal="left" vertical="top" wrapText="1"/>
    </xf>
    <xf numFmtId="0" fontId="12" fillId="6" borderId="11" xfId="0" applyFont="1" applyFill="1" applyBorder="1" applyAlignment="1">
      <alignment horizontal="left" vertical="top" wrapText="1"/>
    </xf>
    <xf numFmtId="4" fontId="48" fillId="6" borderId="3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8" xfId="0" applyFont="1" applyFill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top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" fontId="43" fillId="0" borderId="3" xfId="0" applyNumberFormat="1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 wrapText="1"/>
    </xf>
    <xf numFmtId="4" fontId="19" fillId="0" borderId="3" xfId="0" applyNumberFormat="1" applyFont="1" applyFill="1" applyBorder="1" applyAlignment="1">
      <alignment horizontal="center" vertical="top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top" wrapText="1"/>
    </xf>
    <xf numFmtId="0" fontId="4" fillId="6" borderId="3" xfId="0" applyFont="1" applyFill="1" applyBorder="1" applyAlignment="1">
      <alignment horizontal="center" vertical="top" wrapText="1"/>
    </xf>
    <xf numFmtId="49" fontId="22" fillId="6" borderId="1" xfId="0" applyNumberFormat="1" applyFont="1" applyFill="1" applyBorder="1" applyAlignment="1">
      <alignment horizontal="center" vertical="center" wrapText="1"/>
    </xf>
    <xf numFmtId="4" fontId="19" fillId="10" borderId="4" xfId="0" applyNumberFormat="1" applyFont="1" applyFill="1" applyBorder="1" applyAlignment="1">
      <alignment horizontal="center" vertical="top" wrapText="1"/>
    </xf>
    <xf numFmtId="0" fontId="17" fillId="10" borderId="18" xfId="0" applyFont="1" applyFill="1" applyBorder="1" applyAlignment="1">
      <alignment horizontal="center" vertical="top" wrapText="1"/>
    </xf>
    <xf numFmtId="0" fontId="4" fillId="10" borderId="8" xfId="0" applyFont="1" applyFill="1" applyBorder="1" applyAlignment="1">
      <alignment horizontal="left" vertical="top" wrapText="1"/>
    </xf>
    <xf numFmtId="0" fontId="8" fillId="10" borderId="8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4" fillId="10" borderId="17" xfId="0" applyFont="1" applyFill="1" applyBorder="1" applyAlignment="1">
      <alignment horizontal="left" vertical="top" wrapText="1"/>
    </xf>
    <xf numFmtId="0" fontId="8" fillId="10" borderId="17" xfId="0" applyFont="1" applyFill="1" applyBorder="1" applyAlignment="1">
      <alignment horizontal="center" vertical="center" wrapText="1"/>
    </xf>
    <xf numFmtId="0" fontId="3" fillId="10" borderId="58" xfId="0" applyFont="1" applyFill="1" applyBorder="1" applyAlignment="1">
      <alignment horizontal="center" vertical="center" wrapText="1"/>
    </xf>
    <xf numFmtId="4" fontId="68" fillId="0" borderId="0" xfId="0" applyNumberFormat="1" applyFont="1"/>
    <xf numFmtId="0" fontId="1" fillId="4" borderId="3" xfId="0" applyFont="1" applyFill="1" applyBorder="1" applyAlignment="1">
      <alignment horizontal="center" vertical="center" wrapText="1"/>
    </xf>
    <xf numFmtId="4" fontId="15" fillId="8" borderId="3" xfId="0" applyNumberFormat="1" applyFont="1" applyFill="1" applyBorder="1" applyAlignment="1">
      <alignment horizontal="center" vertical="top" wrapText="1"/>
    </xf>
    <xf numFmtId="4" fontId="15" fillId="0" borderId="3" xfId="0" applyNumberFormat="1" applyFont="1" applyFill="1" applyBorder="1" applyAlignment="1">
      <alignment horizontal="center" vertical="top" wrapText="1"/>
    </xf>
    <xf numFmtId="4" fontId="43" fillId="8" borderId="2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vertical="top" wrapText="1"/>
    </xf>
    <xf numFmtId="4" fontId="43" fillId="10" borderId="2" xfId="0" applyNumberFormat="1" applyFont="1" applyFill="1" applyBorder="1" applyAlignment="1">
      <alignment horizontal="center" vertical="top" wrapText="1"/>
    </xf>
    <xf numFmtId="0" fontId="3" fillId="10" borderId="1" xfId="0" applyFont="1" applyFill="1" applyBorder="1" applyAlignment="1">
      <alignment vertical="top" wrapText="1"/>
    </xf>
    <xf numFmtId="49" fontId="3" fillId="10" borderId="1" xfId="0" applyNumberFormat="1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vertical="top" wrapText="1"/>
    </xf>
    <xf numFmtId="0" fontId="6" fillId="10" borderId="8" xfId="0" applyFont="1" applyFill="1" applyBorder="1" applyAlignment="1">
      <alignment vertical="top" wrapText="1"/>
    </xf>
    <xf numFmtId="49" fontId="3" fillId="10" borderId="3" xfId="0" applyNumberFormat="1" applyFont="1" applyFill="1" applyBorder="1" applyAlignment="1">
      <alignment vertical="top" wrapText="1"/>
    </xf>
    <xf numFmtId="0" fontId="17" fillId="6" borderId="18" xfId="0" applyFont="1" applyFill="1" applyBorder="1" applyAlignment="1">
      <alignment horizontal="center" vertical="top" wrapText="1"/>
    </xf>
    <xf numFmtId="4" fontId="43" fillId="11" borderId="4" xfId="0" applyNumberFormat="1" applyFont="1" applyFill="1" applyBorder="1" applyAlignment="1">
      <alignment horizontal="center" vertical="top" wrapText="1"/>
    </xf>
    <xf numFmtId="0" fontId="17" fillId="11" borderId="2" xfId="0" applyFont="1" applyFill="1" applyBorder="1" applyAlignment="1">
      <alignment horizontal="center" vertical="top" wrapText="1"/>
    </xf>
    <xf numFmtId="9" fontId="0" fillId="0" borderId="0" xfId="0" applyNumberFormat="1"/>
    <xf numFmtId="0" fontId="1" fillId="6" borderId="3" xfId="0" applyFont="1" applyFill="1" applyBorder="1" applyAlignment="1">
      <alignment horizontal="center" vertical="center" wrapText="1"/>
    </xf>
    <xf numFmtId="0" fontId="67" fillId="4" borderId="3" xfId="0" applyFont="1" applyFill="1" applyBorder="1" applyAlignment="1">
      <alignment horizontal="center" vertical="center" wrapText="1"/>
    </xf>
    <xf numFmtId="4" fontId="15" fillId="6" borderId="20" xfId="0" applyNumberFormat="1" applyFont="1" applyFill="1" applyBorder="1" applyAlignment="1">
      <alignment horizontal="center" vertical="top" wrapText="1"/>
    </xf>
    <xf numFmtId="0" fontId="67" fillId="0" borderId="3" xfId="0" applyFont="1" applyFill="1" applyBorder="1" applyAlignment="1">
      <alignment horizontal="center" vertical="top" wrapText="1"/>
    </xf>
    <xf numFmtId="4" fontId="43" fillId="4" borderId="4" xfId="0" applyNumberFormat="1" applyFont="1" applyFill="1" applyBorder="1" applyAlignment="1">
      <alignment horizontal="center" vertical="top" wrapText="1"/>
    </xf>
    <xf numFmtId="0" fontId="71" fillId="0" borderId="0" xfId="0" applyFont="1" applyAlignment="1">
      <alignment wrapText="1"/>
    </xf>
    <xf numFmtId="0" fontId="8" fillId="6" borderId="1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10" borderId="1" xfId="0" applyFont="1" applyFill="1" applyBorder="1" applyAlignment="1">
      <alignment horizontal="center" vertical="top" wrapText="1"/>
    </xf>
    <xf numFmtId="4" fontId="48" fillId="10" borderId="2" xfId="0" applyNumberFormat="1" applyFont="1" applyFill="1" applyBorder="1" applyAlignment="1">
      <alignment horizontal="center" vertical="top" wrapText="1"/>
    </xf>
    <xf numFmtId="49" fontId="53" fillId="10" borderId="3" xfId="0" applyNumberFormat="1" applyFont="1" applyFill="1" applyBorder="1" applyAlignment="1">
      <alignment horizontal="center" vertical="center" wrapText="1"/>
    </xf>
    <xf numFmtId="0" fontId="17" fillId="10" borderId="4" xfId="0" applyFont="1" applyFill="1" applyBorder="1" applyAlignment="1">
      <alignment horizontal="center" vertical="top" wrapText="1"/>
    </xf>
    <xf numFmtId="0" fontId="3" fillId="10" borderId="27" xfId="0" applyFont="1" applyFill="1" applyBorder="1" applyAlignment="1">
      <alignment horizontal="left" vertical="top" wrapText="1"/>
    </xf>
    <xf numFmtId="0" fontId="3" fillId="10" borderId="27" xfId="0" applyFont="1" applyFill="1" applyBorder="1" applyAlignment="1">
      <alignment horizontal="left" vertical="center" wrapText="1"/>
    </xf>
    <xf numFmtId="4" fontId="15" fillId="10" borderId="3" xfId="0" applyNumberFormat="1" applyFont="1" applyFill="1" applyBorder="1" applyAlignment="1">
      <alignment horizontal="center" vertical="top" wrapText="1"/>
    </xf>
    <xf numFmtId="0" fontId="17" fillId="10" borderId="2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8" fillId="6" borderId="3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vertical="center" wrapText="1"/>
    </xf>
    <xf numFmtId="0" fontId="4" fillId="4" borderId="8" xfId="0" applyFont="1" applyFill="1" applyBorder="1" applyAlignment="1">
      <alignment horizontal="center" vertical="center" wrapText="1"/>
    </xf>
    <xf numFmtId="0" fontId="22" fillId="6" borderId="2" xfId="0" applyFont="1" applyFill="1" applyBorder="1" applyAlignment="1">
      <alignment horizontal="center" vertical="top" wrapText="1"/>
    </xf>
    <xf numFmtId="0" fontId="22" fillId="0" borderId="2" xfId="0" applyFont="1" applyFill="1" applyBorder="1" applyAlignment="1">
      <alignment horizontal="center" vertical="top" wrapText="1"/>
    </xf>
    <xf numFmtId="4" fontId="72" fillId="7" borderId="2" xfId="0" applyNumberFormat="1" applyFont="1" applyFill="1" applyBorder="1" applyAlignment="1">
      <alignment vertical="top" wrapText="1"/>
    </xf>
    <xf numFmtId="4" fontId="43" fillId="0" borderId="2" xfId="0" applyNumberFormat="1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6" borderId="6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vertical="center" wrapText="1"/>
    </xf>
    <xf numFmtId="0" fontId="1" fillId="6" borderId="3" xfId="0" applyFont="1" applyFill="1" applyBorder="1" applyAlignment="1">
      <alignment vertical="center" wrapText="1"/>
    </xf>
    <xf numFmtId="49" fontId="9" fillId="0" borderId="36" xfId="0" applyNumberFormat="1" applyFont="1" applyBorder="1" applyAlignment="1">
      <alignment horizontal="right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4" fontId="15" fillId="6" borderId="23" xfId="0" applyNumberFormat="1" applyFont="1" applyFill="1" applyBorder="1" applyAlignment="1">
      <alignment horizontal="center" vertical="top" wrapText="1"/>
    </xf>
    <xf numFmtId="0" fontId="8" fillId="4" borderId="17" xfId="0" applyFont="1" applyFill="1" applyBorder="1" applyAlignment="1">
      <alignment horizontal="center" vertical="center" wrapText="1"/>
    </xf>
    <xf numFmtId="0" fontId="10" fillId="4" borderId="59" xfId="0" applyFont="1" applyFill="1" applyBorder="1" applyAlignment="1">
      <alignment horizontal="center" vertical="top" wrapText="1"/>
    </xf>
    <xf numFmtId="4" fontId="19" fillId="0" borderId="3" xfId="0" applyNumberFormat="1" applyFont="1" applyFill="1" applyBorder="1" applyAlignment="1">
      <alignment horizontal="center" vertical="center" wrapText="1"/>
    </xf>
    <xf numFmtId="2" fontId="19" fillId="0" borderId="3" xfId="0" applyNumberFormat="1" applyFont="1" applyFill="1" applyBorder="1" applyAlignment="1">
      <alignment horizontal="center" vertical="center" wrapText="1"/>
    </xf>
    <xf numFmtId="49" fontId="27" fillId="0" borderId="25" xfId="0" applyNumberFormat="1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vertical="top" wrapText="1"/>
    </xf>
    <xf numFmtId="0" fontId="3" fillId="4" borderId="24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8" xfId="0" applyFont="1" applyFill="1" applyBorder="1" applyAlignment="1">
      <alignment horizontal="left" vertical="top" wrapText="1"/>
    </xf>
    <xf numFmtId="0" fontId="4" fillId="4" borderId="8" xfId="0" applyFont="1" applyFill="1" applyBorder="1" applyAlignment="1">
      <alignment horizontal="left" vertical="top" wrapText="1"/>
    </xf>
    <xf numFmtId="0" fontId="3" fillId="8" borderId="8" xfId="0" applyFont="1" applyFill="1" applyBorder="1" applyAlignment="1">
      <alignment horizontal="left" vertical="top" wrapText="1"/>
    </xf>
    <xf numFmtId="4" fontId="9" fillId="2" borderId="60" xfId="0" applyNumberFormat="1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vertical="top" wrapText="1"/>
    </xf>
    <xf numFmtId="0" fontId="4" fillId="2" borderId="61" xfId="0" applyFont="1" applyFill="1" applyBorder="1" applyAlignment="1">
      <alignment vertical="center" wrapText="1"/>
    </xf>
    <xf numFmtId="0" fontId="4" fillId="2" borderId="60" xfId="0" applyFont="1" applyFill="1" applyBorder="1" applyAlignment="1">
      <alignment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3" fillId="6" borderId="25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8" fillId="4" borderId="21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4" borderId="21" xfId="0" applyFont="1" applyFill="1" applyBorder="1" applyAlignment="1">
      <alignment horizontal="center" vertical="center" wrapText="1"/>
    </xf>
    <xf numFmtId="0" fontId="3" fillId="4" borderId="17" xfId="0" applyFont="1" applyFill="1" applyBorder="1" applyAlignment="1">
      <alignment horizontal="center" vertical="center" wrapText="1"/>
    </xf>
    <xf numFmtId="49" fontId="3" fillId="0" borderId="56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16" xfId="0" applyFont="1" applyFill="1" applyBorder="1" applyAlignment="1">
      <alignment horizontal="left" vertical="top" wrapText="1"/>
    </xf>
    <xf numFmtId="0" fontId="4" fillId="4" borderId="21" xfId="0" applyFont="1" applyFill="1" applyBorder="1" applyAlignment="1">
      <alignment horizontal="left" vertical="top" wrapText="1"/>
    </xf>
    <xf numFmtId="0" fontId="4" fillId="4" borderId="17" xfId="0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top" wrapText="1"/>
    </xf>
    <xf numFmtId="0" fontId="3" fillId="0" borderId="16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49" fontId="3" fillId="0" borderId="36" xfId="0" applyNumberFormat="1" applyFont="1" applyBorder="1" applyAlignment="1">
      <alignment horizontal="center" vertical="center" wrapText="1"/>
    </xf>
    <xf numFmtId="49" fontId="3" fillId="0" borderId="37" xfId="0" applyNumberFormat="1" applyFont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9" xfId="0" applyNumberFormat="1" applyFont="1" applyBorder="1" applyAlignment="1">
      <alignment horizontal="center" vertical="center" wrapText="1"/>
    </xf>
    <xf numFmtId="49" fontId="3" fillId="0" borderId="25" xfId="0" applyNumberFormat="1" applyFont="1" applyBorder="1" applyAlignment="1">
      <alignment horizontal="center" vertical="center" wrapText="1"/>
    </xf>
    <xf numFmtId="49" fontId="3" fillId="0" borderId="39" xfId="0" applyNumberFormat="1" applyFont="1" applyFill="1" applyBorder="1" applyAlignment="1">
      <alignment horizontal="center" vertical="center" wrapText="1"/>
    </xf>
    <xf numFmtId="49" fontId="3" fillId="0" borderId="25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4" borderId="57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8" borderId="9" xfId="0" applyFont="1" applyFill="1" applyBorder="1" applyAlignment="1">
      <alignment horizontal="center" vertical="center" wrapText="1"/>
    </xf>
    <xf numFmtId="0" fontId="3" fillId="8" borderId="7" xfId="0" applyFont="1" applyFill="1" applyBorder="1" applyAlignment="1">
      <alignment horizontal="center" vertical="center" wrapText="1"/>
    </xf>
    <xf numFmtId="0" fontId="31" fillId="0" borderId="2" xfId="0" applyFont="1" applyBorder="1" applyAlignment="1">
      <alignment horizontal="left" vertical="top" wrapText="1"/>
    </xf>
    <xf numFmtId="0" fontId="3" fillId="4" borderId="14" xfId="0" applyFont="1" applyFill="1" applyBorder="1" applyAlignment="1">
      <alignment horizontal="left" vertical="top" wrapText="1"/>
    </xf>
    <xf numFmtId="0" fontId="3" fillId="4" borderId="24" xfId="0" applyFont="1" applyFill="1" applyBorder="1" applyAlignment="1">
      <alignment horizontal="left" vertical="top" wrapText="1"/>
    </xf>
    <xf numFmtId="0" fontId="3" fillId="6" borderId="2" xfId="0" applyFont="1" applyFill="1" applyBorder="1" applyAlignment="1">
      <alignment horizontal="center" vertical="center" wrapText="1"/>
    </xf>
    <xf numFmtId="49" fontId="3" fillId="4" borderId="26" xfId="0" applyNumberFormat="1" applyFont="1" applyFill="1" applyBorder="1" applyAlignment="1">
      <alignment horizontal="center" vertical="center" wrapText="1"/>
    </xf>
    <xf numFmtId="49" fontId="3" fillId="4" borderId="25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top" wrapText="1"/>
    </xf>
    <xf numFmtId="0" fontId="3" fillId="6" borderId="11" xfId="0" applyFont="1" applyFill="1" applyBorder="1" applyAlignment="1">
      <alignment horizontal="left" vertical="top" wrapText="1"/>
    </xf>
    <xf numFmtId="0" fontId="3" fillId="6" borderId="1" xfId="0" applyFont="1" applyFill="1" applyBorder="1" applyAlignment="1">
      <alignment horizontal="center" vertical="top" wrapText="1"/>
    </xf>
    <xf numFmtId="0" fontId="3" fillId="6" borderId="3" xfId="0" applyFont="1" applyFill="1" applyBorder="1" applyAlignment="1">
      <alignment horizontal="center" vertical="top" wrapText="1"/>
    </xf>
    <xf numFmtId="0" fontId="8" fillId="6" borderId="1" xfId="0" applyFont="1" applyFill="1" applyBorder="1" applyAlignment="1">
      <alignment horizontal="center" vertical="top" wrapText="1"/>
    </xf>
    <xf numFmtId="0" fontId="8" fillId="6" borderId="3" xfId="0" applyFont="1" applyFill="1" applyBorder="1" applyAlignment="1">
      <alignment horizontal="center" vertical="top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4" borderId="14" xfId="0" applyFont="1" applyFill="1" applyBorder="1" applyAlignment="1">
      <alignment horizontal="left" vertical="center" wrapText="1"/>
    </xf>
    <xf numFmtId="0" fontId="3" fillId="4" borderId="24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4" fillId="10" borderId="1" xfId="0" applyFont="1" applyFill="1" applyBorder="1" applyAlignment="1">
      <alignment horizontal="center" vertical="top" wrapText="1"/>
    </xf>
    <xf numFmtId="0" fontId="4" fillId="10" borderId="3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3" fillId="6" borderId="8" xfId="0" applyFont="1" applyFill="1" applyBorder="1" applyAlignment="1">
      <alignment horizontal="center" vertical="top" wrapText="1"/>
    </xf>
    <xf numFmtId="49" fontId="3" fillId="6" borderId="36" xfId="0" applyNumberFormat="1" applyFont="1" applyFill="1" applyBorder="1" applyAlignment="1">
      <alignment horizontal="center" vertical="center" wrapText="1"/>
    </xf>
    <xf numFmtId="49" fontId="3" fillId="6" borderId="37" xfId="0" applyNumberFormat="1" applyFont="1" applyFill="1" applyBorder="1" applyAlignment="1">
      <alignment horizontal="center" vertical="center" wrapText="1"/>
    </xf>
    <xf numFmtId="49" fontId="3" fillId="6" borderId="15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top" wrapText="1"/>
    </xf>
    <xf numFmtId="0" fontId="4" fillId="4" borderId="3" xfId="0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center" wrapText="1"/>
    </xf>
    <xf numFmtId="0" fontId="3" fillId="6" borderId="24" xfId="0" applyNumberFormat="1" applyFont="1" applyFill="1" applyBorder="1" applyAlignment="1">
      <alignment horizontal="left" vertical="center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2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4" borderId="8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left" vertical="center" wrapText="1"/>
    </xf>
    <xf numFmtId="0" fontId="3" fillId="6" borderId="8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center" vertical="center" wrapText="1"/>
    </xf>
    <xf numFmtId="49" fontId="3" fillId="6" borderId="25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top" wrapText="1"/>
    </xf>
    <xf numFmtId="49" fontId="3" fillId="0" borderId="37" xfId="0" applyNumberFormat="1" applyFont="1" applyBorder="1" applyAlignment="1">
      <alignment horizontal="center" vertical="top" wrapText="1"/>
    </xf>
    <xf numFmtId="0" fontId="10" fillId="0" borderId="21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top" wrapText="1"/>
    </xf>
    <xf numFmtId="49" fontId="3" fillId="0" borderId="15" xfId="0" applyNumberFormat="1" applyFont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left" vertical="center" wrapText="1"/>
    </xf>
    <xf numFmtId="49" fontId="3" fillId="0" borderId="25" xfId="0" applyNumberFormat="1" applyFont="1" applyFill="1" applyBorder="1" applyAlignment="1">
      <alignment horizontal="left" vertical="center" wrapText="1"/>
    </xf>
    <xf numFmtId="0" fontId="3" fillId="11" borderId="8" xfId="0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49" fontId="3" fillId="0" borderId="26" xfId="0" applyNumberFormat="1" applyFont="1" applyBorder="1" applyAlignment="1">
      <alignment horizontal="left" vertical="center" wrapText="1"/>
    </xf>
    <xf numFmtId="49" fontId="3" fillId="0" borderId="25" xfId="0" applyNumberFormat="1" applyFont="1" applyBorder="1" applyAlignment="1">
      <alignment horizontal="left" vertical="center" wrapText="1"/>
    </xf>
    <xf numFmtId="49" fontId="10" fillId="0" borderId="15" xfId="0" applyNumberFormat="1" applyFont="1" applyFill="1" applyBorder="1" applyAlignment="1">
      <alignment horizontal="center" vertical="center" wrapText="1"/>
    </xf>
    <xf numFmtId="49" fontId="10" fillId="0" borderId="19" xfId="0" applyNumberFormat="1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3" xfId="0" applyFont="1" applyFill="1" applyBorder="1" applyAlignment="1">
      <alignment horizontal="center" vertical="center" wrapText="1"/>
    </xf>
    <xf numFmtId="49" fontId="10" fillId="0" borderId="39" xfId="0" applyNumberFormat="1" applyFont="1" applyBorder="1" applyAlignment="1">
      <alignment horizontal="left" vertical="top" wrapText="1"/>
    </xf>
    <xf numFmtId="49" fontId="3" fillId="10" borderId="15" xfId="0" applyNumberFormat="1" applyFont="1" applyFill="1" applyBorder="1" applyAlignment="1">
      <alignment horizontal="center" vertical="center" wrapText="1"/>
    </xf>
    <xf numFmtId="49" fontId="3" fillId="10" borderId="37" xfId="0" applyNumberFormat="1" applyFont="1" applyFill="1" applyBorder="1" applyAlignment="1">
      <alignment horizontal="center" vertical="center" wrapText="1"/>
    </xf>
    <xf numFmtId="49" fontId="3" fillId="0" borderId="15" xfId="0" applyNumberFormat="1" applyFont="1" applyFill="1" applyBorder="1" applyAlignment="1">
      <alignment horizontal="center" vertical="center" wrapText="1"/>
    </xf>
    <xf numFmtId="49" fontId="3" fillId="0" borderId="37" xfId="0" applyNumberFormat="1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11" borderId="39" xfId="0" applyFont="1" applyFill="1" applyBorder="1" applyAlignment="1">
      <alignment horizontal="center" vertical="center" wrapText="1"/>
    </xf>
    <xf numFmtId="0" fontId="3" fillId="11" borderId="25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left" vertical="top" wrapText="1"/>
    </xf>
    <xf numFmtId="49" fontId="3" fillId="6" borderId="39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left" vertical="top" wrapText="1"/>
    </xf>
    <xf numFmtId="0" fontId="4" fillId="0" borderId="24" xfId="0" applyFont="1" applyBorder="1" applyAlignment="1">
      <alignment horizontal="left" vertical="top" wrapText="1"/>
    </xf>
    <xf numFmtId="0" fontId="8" fillId="6" borderId="1" xfId="0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left" vertical="center" wrapText="1"/>
    </xf>
    <xf numFmtId="0" fontId="4" fillId="6" borderId="3" xfId="0" applyFont="1" applyFill="1" applyBorder="1" applyAlignment="1">
      <alignment horizontal="left" vertical="center" wrapText="1"/>
    </xf>
    <xf numFmtId="0" fontId="31" fillId="6" borderId="48" xfId="0" applyFont="1" applyFill="1" applyBorder="1" applyAlignment="1">
      <alignment horizontal="left" vertical="top" wrapText="1"/>
    </xf>
    <xf numFmtId="0" fontId="31" fillId="6" borderId="49" xfId="0" applyFont="1" applyFill="1" applyBorder="1" applyAlignment="1">
      <alignment horizontal="left" vertical="top" wrapText="1"/>
    </xf>
    <xf numFmtId="0" fontId="3" fillId="6" borderId="27" xfId="0" applyFont="1" applyFill="1" applyBorder="1" applyAlignment="1">
      <alignment horizontal="left" vertical="top" wrapText="1"/>
    </xf>
    <xf numFmtId="0" fontId="4" fillId="6" borderId="24" xfId="0" applyFont="1" applyFill="1" applyBorder="1" applyAlignment="1">
      <alignment horizontal="left" vertical="top" wrapText="1"/>
    </xf>
    <xf numFmtId="0" fontId="31" fillId="6" borderId="14" xfId="0" applyFont="1" applyFill="1" applyBorder="1" applyAlignment="1">
      <alignment horizontal="left" vertical="top" wrapText="1"/>
    </xf>
    <xf numFmtId="0" fontId="31" fillId="6" borderId="24" xfId="0" applyFont="1" applyFill="1" applyBorder="1" applyAlignment="1">
      <alignment horizontal="left" vertical="top" wrapText="1"/>
    </xf>
    <xf numFmtId="0" fontId="10" fillId="0" borderId="14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center" wrapText="1"/>
    </xf>
    <xf numFmtId="0" fontId="3" fillId="4" borderId="22" xfId="0" applyFont="1" applyFill="1" applyBorder="1" applyAlignment="1">
      <alignment horizontal="left" vertical="center" wrapText="1"/>
    </xf>
    <xf numFmtId="0" fontId="3" fillId="4" borderId="16" xfId="0" applyFont="1" applyFill="1" applyBorder="1" applyAlignment="1">
      <alignment horizontal="left" vertical="center" wrapText="1"/>
    </xf>
    <xf numFmtId="0" fontId="10" fillId="0" borderId="27" xfId="0" applyFont="1" applyFill="1" applyBorder="1" applyAlignment="1">
      <alignment horizontal="left" vertical="top" wrapText="1"/>
    </xf>
    <xf numFmtId="0" fontId="10" fillId="0" borderId="16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top" wrapText="1"/>
    </xf>
    <xf numFmtId="0" fontId="4" fillId="0" borderId="24" xfId="0" applyFont="1" applyFill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center" wrapText="1"/>
    </xf>
    <xf numFmtId="0" fontId="3" fillId="6" borderId="24" xfId="0" applyFont="1" applyFill="1" applyBorder="1" applyAlignment="1">
      <alignment horizontal="left" vertical="center" wrapText="1"/>
    </xf>
    <xf numFmtId="0" fontId="3" fillId="6" borderId="1" xfId="0" applyFont="1" applyFill="1" applyBorder="1" applyAlignment="1">
      <alignment horizontal="left" vertical="top" wrapText="1"/>
    </xf>
    <xf numFmtId="0" fontId="3" fillId="6" borderId="3" xfId="0" applyFont="1" applyFill="1" applyBorder="1" applyAlignment="1">
      <alignment horizontal="left" vertical="top" wrapText="1"/>
    </xf>
    <xf numFmtId="0" fontId="31" fillId="0" borderId="4" xfId="0" applyFont="1" applyBorder="1" applyAlignment="1">
      <alignment horizontal="left" vertical="top" wrapText="1"/>
    </xf>
    <xf numFmtId="0" fontId="31" fillId="0" borderId="11" xfId="0" applyFont="1" applyBorder="1" applyAlignment="1">
      <alignment horizontal="left" vertical="top" wrapText="1"/>
    </xf>
    <xf numFmtId="0" fontId="3" fillId="10" borderId="2" xfId="0" applyFont="1" applyFill="1" applyBorder="1" applyAlignment="1">
      <alignment horizontal="center" vertical="center" wrapText="1"/>
    </xf>
    <xf numFmtId="0" fontId="3" fillId="4" borderId="27" xfId="0" applyFont="1" applyFill="1" applyBorder="1" applyAlignment="1">
      <alignment horizontal="left" vertical="top" wrapText="1"/>
    </xf>
    <xf numFmtId="0" fontId="3" fillId="4" borderId="14" xfId="0" applyNumberFormat="1" applyFont="1" applyFill="1" applyBorder="1" applyAlignment="1">
      <alignment horizontal="center" vertical="center" wrapText="1"/>
    </xf>
    <xf numFmtId="0" fontId="3" fillId="4" borderId="24" xfId="0" applyNumberFormat="1" applyFont="1" applyFill="1" applyBorder="1" applyAlignment="1">
      <alignment horizontal="center" vertical="center" wrapText="1"/>
    </xf>
    <xf numFmtId="0" fontId="3" fillId="10" borderId="18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3" fillId="5" borderId="27" xfId="0" applyFont="1" applyFill="1" applyBorder="1" applyAlignment="1">
      <alignment horizontal="left" vertical="center" wrapText="1"/>
    </xf>
    <xf numFmtId="0" fontId="3" fillId="5" borderId="24" xfId="0" applyFont="1" applyFill="1" applyBorder="1" applyAlignment="1">
      <alignment horizontal="left" vertical="center" wrapText="1"/>
    </xf>
    <xf numFmtId="0" fontId="45" fillId="6" borderId="27" xfId="0" applyFont="1" applyFill="1" applyBorder="1" applyAlignment="1">
      <alignment horizontal="left" vertical="top" wrapText="1"/>
    </xf>
    <xf numFmtId="0" fontId="45" fillId="6" borderId="24" xfId="0" applyFont="1" applyFill="1" applyBorder="1" applyAlignment="1">
      <alignment horizontal="left" vertical="top" wrapText="1"/>
    </xf>
    <xf numFmtId="0" fontId="3" fillId="10" borderId="14" xfId="0" applyFont="1" applyFill="1" applyBorder="1" applyAlignment="1">
      <alignment horizontal="left" vertical="top" wrapText="1"/>
    </xf>
    <xf numFmtId="0" fontId="3" fillId="10" borderId="24" xfId="0" applyFont="1" applyFill="1" applyBorder="1" applyAlignment="1">
      <alignment horizontal="left" vertical="top" wrapText="1"/>
    </xf>
    <xf numFmtId="0" fontId="16" fillId="11" borderId="1" xfId="0" applyFont="1" applyFill="1" applyBorder="1" applyAlignment="1">
      <alignment horizontal="left" vertical="center" wrapText="1"/>
    </xf>
    <xf numFmtId="0" fontId="16" fillId="11" borderId="3" xfId="0" applyFont="1" applyFill="1" applyBorder="1" applyAlignment="1">
      <alignment horizontal="left" vertical="center" wrapText="1"/>
    </xf>
    <xf numFmtId="0" fontId="3" fillId="10" borderId="14" xfId="0" applyNumberFormat="1" applyFont="1" applyFill="1" applyBorder="1" applyAlignment="1">
      <alignment horizontal="left" vertical="top" wrapText="1"/>
    </xf>
    <xf numFmtId="0" fontId="3" fillId="10" borderId="16" xfId="0" applyNumberFormat="1" applyFont="1" applyFill="1" applyBorder="1" applyAlignment="1">
      <alignment horizontal="left" vertical="top" wrapText="1"/>
    </xf>
    <xf numFmtId="0" fontId="3" fillId="11" borderId="14" xfId="0" applyFont="1" applyFill="1" applyBorder="1" applyAlignment="1">
      <alignment horizontal="left" vertical="center" wrapText="1"/>
    </xf>
    <xf numFmtId="0" fontId="3" fillId="11" borderId="24" xfId="0" applyFont="1" applyFill="1" applyBorder="1" applyAlignment="1">
      <alignment horizontal="left" vertical="center" wrapText="1"/>
    </xf>
    <xf numFmtId="0" fontId="3" fillId="4" borderId="2" xfId="0" applyFont="1" applyFill="1" applyBorder="1" applyAlignment="1">
      <alignment horizontal="left" vertical="center" wrapText="1"/>
    </xf>
    <xf numFmtId="0" fontId="4" fillId="6" borderId="8" xfId="0" applyFont="1" applyFill="1" applyBorder="1" applyAlignment="1">
      <alignment horizontal="left" vertical="top" wrapText="1"/>
    </xf>
    <xf numFmtId="0" fontId="3" fillId="4" borderId="1" xfId="0" applyFont="1" applyFill="1" applyBorder="1" applyAlignment="1">
      <alignment horizontal="center" vertical="top" wrapText="1"/>
    </xf>
    <xf numFmtId="0" fontId="3" fillId="4" borderId="3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49" fontId="10" fillId="6" borderId="39" xfId="0" applyNumberFormat="1" applyFont="1" applyFill="1" applyBorder="1" applyAlignment="1">
      <alignment horizontal="center" vertical="center" wrapText="1"/>
    </xf>
    <xf numFmtId="49" fontId="10" fillId="6" borderId="25" xfId="0" applyNumberFormat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>
      <alignment horizontal="center" vertical="center" wrapText="1"/>
    </xf>
    <xf numFmtId="49" fontId="3" fillId="6" borderId="26" xfId="0" applyNumberFormat="1" applyFont="1" applyFill="1" applyBorder="1" applyAlignment="1">
      <alignment horizontal="left" vertical="center" wrapText="1"/>
    </xf>
    <xf numFmtId="49" fontId="3" fillId="6" borderId="25" xfId="0" applyNumberFormat="1" applyFont="1" applyFill="1" applyBorder="1" applyAlignment="1">
      <alignment horizontal="left" vertical="center" wrapText="1"/>
    </xf>
    <xf numFmtId="0" fontId="3" fillId="4" borderId="4" xfId="0" applyFont="1" applyFill="1" applyBorder="1" applyAlignment="1">
      <alignment horizontal="center" vertical="center" wrapText="1"/>
    </xf>
    <xf numFmtId="49" fontId="3" fillId="6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left" vertical="center" wrapText="1"/>
    </xf>
    <xf numFmtId="0" fontId="3" fillId="6" borderId="25" xfId="0" applyFont="1" applyFill="1" applyBorder="1" applyAlignment="1">
      <alignment horizontal="left" vertical="center" wrapText="1"/>
    </xf>
    <xf numFmtId="49" fontId="3" fillId="6" borderId="15" xfId="0" applyNumberFormat="1" applyFont="1" applyFill="1" applyBorder="1" applyAlignment="1">
      <alignment horizontal="left" vertical="center" wrapText="1"/>
    </xf>
    <xf numFmtId="49" fontId="3" fillId="6" borderId="37" xfId="0" applyNumberFormat="1" applyFont="1" applyFill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7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49" fontId="3" fillId="0" borderId="39" xfId="0" applyNumberFormat="1" applyFont="1" applyFill="1" applyBorder="1" applyAlignment="1">
      <alignment horizontal="left" vertical="center" wrapText="1"/>
    </xf>
    <xf numFmtId="49" fontId="3" fillId="8" borderId="39" xfId="0" applyNumberFormat="1" applyFont="1" applyFill="1" applyBorder="1" applyAlignment="1">
      <alignment horizontal="center" vertical="center" wrapText="1"/>
    </xf>
    <xf numFmtId="49" fontId="3" fillId="8" borderId="25" xfId="0" applyNumberFormat="1" applyFont="1" applyFill="1" applyBorder="1" applyAlignment="1">
      <alignment horizontal="center" vertical="center" wrapText="1"/>
    </xf>
    <xf numFmtId="0" fontId="6" fillId="0" borderId="46" xfId="0" applyFont="1" applyBorder="1" applyAlignment="1">
      <alignment vertical="center" wrapText="1"/>
    </xf>
    <xf numFmtId="0" fontId="7" fillId="0" borderId="0" xfId="0" applyFont="1" applyBorder="1" applyAlignment="1">
      <alignment horizontal="right" vertical="center" wrapText="1"/>
    </xf>
    <xf numFmtId="0" fontId="7" fillId="0" borderId="36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/>
    </xf>
    <xf numFmtId="0" fontId="3" fillId="0" borderId="36" xfId="0" applyFont="1" applyBorder="1" applyAlignment="1">
      <alignment horizontal="right" vertical="center" wrapText="1"/>
    </xf>
    <xf numFmtId="0" fontId="65" fillId="6" borderId="46" xfId="0" applyFont="1" applyFill="1" applyBorder="1" applyAlignment="1">
      <alignment horizontal="left" vertical="center"/>
    </xf>
    <xf numFmtId="0" fontId="65" fillId="6" borderId="0" xfId="0" applyFont="1" applyFill="1" applyBorder="1" applyAlignment="1">
      <alignment horizontal="left" vertical="center"/>
    </xf>
    <xf numFmtId="0" fontId="65" fillId="6" borderId="36" xfId="0" applyFont="1" applyFill="1" applyBorder="1" applyAlignment="1">
      <alignment horizontal="left" vertical="center"/>
    </xf>
    <xf numFmtId="0" fontId="12" fillId="0" borderId="46" xfId="0" applyFont="1" applyBorder="1" applyAlignment="1">
      <alignment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36" xfId="0" applyFont="1" applyBorder="1" applyAlignment="1">
      <alignment horizontal="left" vertical="center" wrapText="1"/>
    </xf>
    <xf numFmtId="0" fontId="10" fillId="6" borderId="1" xfId="0" applyFont="1" applyFill="1" applyBorder="1" applyAlignment="1">
      <alignment horizontal="left" vertical="top" wrapText="1"/>
    </xf>
    <xf numFmtId="0" fontId="10" fillId="6" borderId="3" xfId="0" applyFont="1" applyFill="1" applyBorder="1" applyAlignment="1">
      <alignment horizontal="left" vertical="top" wrapText="1"/>
    </xf>
    <xf numFmtId="0" fontId="31" fillId="6" borderId="1" xfId="0" applyFont="1" applyFill="1" applyBorder="1" applyAlignment="1">
      <alignment horizontal="left" vertical="top" wrapText="1"/>
    </xf>
    <xf numFmtId="0" fontId="31" fillId="6" borderId="3" xfId="0" applyFont="1" applyFill="1" applyBorder="1" applyAlignment="1">
      <alignment horizontal="left" vertical="top" wrapText="1"/>
    </xf>
    <xf numFmtId="0" fontId="31" fillId="6" borderId="1" xfId="0" applyFont="1" applyFill="1" applyBorder="1" applyAlignment="1">
      <alignment horizontal="center" vertical="center" wrapText="1"/>
    </xf>
    <xf numFmtId="0" fontId="31" fillId="6" borderId="3" xfId="0" applyFont="1" applyFill="1" applyBorder="1" applyAlignment="1">
      <alignment horizontal="center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left" vertical="top" wrapText="1"/>
    </xf>
    <xf numFmtId="0" fontId="31" fillId="0" borderId="24" xfId="0" applyFont="1" applyFill="1" applyBorder="1" applyAlignment="1">
      <alignment horizontal="left" vertical="top" wrapText="1"/>
    </xf>
    <xf numFmtId="0" fontId="8" fillId="4" borderId="1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top" wrapText="1"/>
    </xf>
    <xf numFmtId="0" fontId="8" fillId="4" borderId="3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3" xfId="0" applyFont="1" applyFill="1" applyBorder="1" applyAlignment="1">
      <alignment horizontal="left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27" fillId="6" borderId="1" xfId="0" applyFont="1" applyFill="1" applyBorder="1" applyAlignment="1">
      <alignment horizontal="center" vertical="center" wrapText="1"/>
    </xf>
    <xf numFmtId="0" fontId="27" fillId="6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3" fillId="0" borderId="27" xfId="0" applyNumberFormat="1" applyFont="1" applyFill="1" applyBorder="1" applyAlignment="1">
      <alignment horizontal="left" vertical="top" wrapText="1"/>
    </xf>
    <xf numFmtId="0" fontId="3" fillId="0" borderId="24" xfId="0" applyNumberFormat="1" applyFont="1" applyFill="1" applyBorder="1" applyAlignment="1">
      <alignment horizontal="left" vertical="top" wrapText="1"/>
    </xf>
    <xf numFmtId="0" fontId="10" fillId="0" borderId="14" xfId="0" applyNumberFormat="1" applyFont="1" applyFill="1" applyBorder="1" applyAlignment="1">
      <alignment horizontal="left" vertical="top" wrapText="1"/>
    </xf>
    <xf numFmtId="0" fontId="10" fillId="0" borderId="24" xfId="0" applyNumberFormat="1" applyFont="1" applyFill="1" applyBorder="1" applyAlignment="1">
      <alignment horizontal="left" vertical="top" wrapText="1"/>
    </xf>
    <xf numFmtId="0" fontId="3" fillId="0" borderId="14" xfId="0" applyNumberFormat="1" applyFont="1" applyFill="1" applyBorder="1" applyAlignment="1">
      <alignment horizontal="left" vertical="center" wrapText="1"/>
    </xf>
    <xf numFmtId="0" fontId="3" fillId="0" borderId="24" xfId="0" applyNumberFormat="1" applyFont="1" applyFill="1" applyBorder="1" applyAlignment="1">
      <alignment horizontal="left" vertical="center" wrapText="1"/>
    </xf>
    <xf numFmtId="0" fontId="3" fillId="4" borderId="14" xfId="0" applyNumberFormat="1" applyFont="1" applyFill="1" applyBorder="1" applyAlignment="1">
      <alignment horizontal="left" vertical="top" wrapText="1"/>
    </xf>
    <xf numFmtId="0" fontId="3" fillId="4" borderId="24" xfId="0" applyNumberFormat="1" applyFont="1" applyFill="1" applyBorder="1" applyAlignment="1">
      <alignment horizontal="left" vertical="top" wrapText="1"/>
    </xf>
    <xf numFmtId="0" fontId="16" fillId="0" borderId="1" xfId="0" applyFont="1" applyFill="1" applyBorder="1" applyAlignment="1">
      <alignment horizontal="left" vertical="center" wrapText="1"/>
    </xf>
    <xf numFmtId="0" fontId="3" fillId="8" borderId="14" xfId="0" applyFont="1" applyFill="1" applyBorder="1" applyAlignment="1">
      <alignment horizontal="left" vertical="center" wrapText="1"/>
    </xf>
    <xf numFmtId="0" fontId="3" fillId="8" borderId="24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49" fontId="3" fillId="0" borderId="2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49" fontId="10" fillId="0" borderId="41" xfId="0" applyNumberFormat="1" applyFont="1" applyFill="1" applyBorder="1" applyAlignment="1">
      <alignment horizontal="center" vertical="top" wrapText="1"/>
    </xf>
    <xf numFmtId="49" fontId="10" fillId="0" borderId="38" xfId="0" applyNumberFormat="1" applyFont="1" applyFill="1" applyBorder="1" applyAlignment="1">
      <alignment horizontal="center" vertical="top" wrapText="1"/>
    </xf>
    <xf numFmtId="0" fontId="24" fillId="4" borderId="21" xfId="0" applyFont="1" applyFill="1" applyBorder="1" applyAlignment="1">
      <alignment horizontal="center" vertical="center" wrapText="1"/>
    </xf>
    <xf numFmtId="0" fontId="24" fillId="4" borderId="3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6" fillId="4" borderId="23" xfId="0" applyFont="1" applyFill="1" applyBorder="1" applyAlignment="1">
      <alignment horizontal="center" vertical="top" wrapText="1"/>
    </xf>
    <xf numFmtId="0" fontId="6" fillId="4" borderId="2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3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4" fillId="9" borderId="21" xfId="0" applyFont="1" applyFill="1" applyBorder="1" applyAlignment="1">
      <alignment horizontal="left" vertical="center" wrapText="1"/>
    </xf>
    <xf numFmtId="0" fontId="4" fillId="9" borderId="8" xfId="0" applyFont="1" applyFill="1" applyBorder="1" applyAlignment="1">
      <alignment horizontal="left" vertical="center" wrapText="1"/>
    </xf>
    <xf numFmtId="0" fontId="4" fillId="9" borderId="17" xfId="0" applyFont="1" applyFill="1" applyBorder="1" applyAlignment="1">
      <alignment horizontal="left" vertical="center" wrapText="1"/>
    </xf>
    <xf numFmtId="0" fontId="3" fillId="9" borderId="8" xfId="0" applyFont="1" applyFill="1" applyBorder="1" applyAlignment="1">
      <alignment horizontal="center" vertical="center" wrapText="1"/>
    </xf>
    <xf numFmtId="0" fontId="3" fillId="9" borderId="17" xfId="0" applyFont="1" applyFill="1" applyBorder="1" applyAlignment="1">
      <alignment horizontal="center" vertical="center" wrapText="1"/>
    </xf>
    <xf numFmtId="0" fontId="24" fillId="10" borderId="1" xfId="0" applyFont="1" applyFill="1" applyBorder="1" applyAlignment="1">
      <alignment horizontal="center" vertical="center" wrapText="1"/>
    </xf>
    <xf numFmtId="0" fontId="24" fillId="10" borderId="3" xfId="0" applyFont="1" applyFill="1" applyBorder="1" applyAlignment="1">
      <alignment horizontal="center" vertical="center" wrapText="1"/>
    </xf>
    <xf numFmtId="0" fontId="3" fillId="9" borderId="14" xfId="0" applyFont="1" applyFill="1" applyBorder="1" applyAlignment="1">
      <alignment horizontal="left" vertical="center" wrapText="1"/>
    </xf>
    <xf numFmtId="0" fontId="3" fillId="9" borderId="16" xfId="0" applyFont="1" applyFill="1" applyBorder="1" applyAlignment="1">
      <alignment horizontal="left" vertical="center" wrapText="1"/>
    </xf>
    <xf numFmtId="0" fontId="3" fillId="9" borderId="27" xfId="0" applyFont="1" applyFill="1" applyBorder="1" applyAlignment="1">
      <alignment horizontal="left" vertical="center" wrapText="1"/>
    </xf>
    <xf numFmtId="0" fontId="3" fillId="9" borderId="24" xfId="0" applyFont="1" applyFill="1" applyBorder="1" applyAlignment="1">
      <alignment horizontal="left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0" fillId="0" borderId="24" xfId="0" applyFont="1" applyFill="1" applyBorder="1" applyAlignment="1">
      <alignment horizontal="left" vertical="top" wrapText="1"/>
    </xf>
    <xf numFmtId="0" fontId="3" fillId="0" borderId="27" xfId="0" applyFont="1" applyFill="1" applyBorder="1" applyAlignment="1">
      <alignment horizontal="left" vertical="center" wrapText="1"/>
    </xf>
    <xf numFmtId="0" fontId="3" fillId="10" borderId="14" xfId="0" applyFont="1" applyFill="1" applyBorder="1" applyAlignment="1">
      <alignment horizontal="left" vertical="center" wrapText="1"/>
    </xf>
    <xf numFmtId="0" fontId="3" fillId="10" borderId="24" xfId="0" applyFont="1" applyFill="1" applyBorder="1" applyAlignment="1">
      <alignment horizontal="left" vertical="center" wrapText="1"/>
    </xf>
    <xf numFmtId="49" fontId="3" fillId="10" borderId="26" xfId="0" applyNumberFormat="1" applyFont="1" applyFill="1" applyBorder="1" applyAlignment="1">
      <alignment horizontal="center" vertical="top" wrapText="1"/>
    </xf>
    <xf numFmtId="49" fontId="3" fillId="10" borderId="25" xfId="0" applyNumberFormat="1" applyFont="1" applyFill="1" applyBorder="1" applyAlignment="1">
      <alignment horizontal="center" vertical="top" wrapText="1"/>
    </xf>
    <xf numFmtId="0" fontId="24" fillId="6" borderId="1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36" xfId="0" applyFont="1" applyFill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1" fillId="3" borderId="46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49" fontId="39" fillId="6" borderId="26" xfId="0" applyNumberFormat="1" applyFont="1" applyFill="1" applyBorder="1" applyAlignment="1">
      <alignment horizontal="center" vertical="center" wrapText="1"/>
    </xf>
    <xf numFmtId="49" fontId="39" fillId="6" borderId="25" xfId="0" applyNumberFormat="1" applyFont="1" applyFill="1" applyBorder="1" applyAlignment="1">
      <alignment horizontal="center" vertical="center" wrapText="1"/>
    </xf>
    <xf numFmtId="49" fontId="31" fillId="6" borderId="39" xfId="0" applyNumberFormat="1" applyFont="1" applyFill="1" applyBorder="1" applyAlignment="1">
      <alignment horizontal="center" vertical="center" wrapText="1"/>
    </xf>
    <xf numFmtId="49" fontId="31" fillId="6" borderId="25" xfId="0" applyNumberFormat="1" applyFont="1" applyFill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top" wrapText="1"/>
    </xf>
    <xf numFmtId="0" fontId="16" fillId="0" borderId="3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center" wrapText="1"/>
    </xf>
    <xf numFmtId="49" fontId="3" fillId="10" borderId="26" xfId="0" applyNumberFormat="1" applyFont="1" applyFill="1" applyBorder="1" applyAlignment="1">
      <alignment horizontal="center" vertical="center" wrapText="1"/>
    </xf>
    <xf numFmtId="49" fontId="3" fillId="10" borderId="25" xfId="0" applyNumberFormat="1" applyFont="1" applyFill="1" applyBorder="1" applyAlignment="1">
      <alignment horizontal="center" vertical="center" wrapText="1"/>
    </xf>
    <xf numFmtId="0" fontId="10" fillId="0" borderId="22" xfId="0" applyFont="1" applyFill="1" applyBorder="1" applyAlignment="1">
      <alignment horizontal="left" vertical="center" wrapText="1"/>
    </xf>
    <xf numFmtId="0" fontId="10" fillId="0" borderId="24" xfId="0" applyFont="1" applyFill="1" applyBorder="1" applyAlignment="1">
      <alignment horizontal="left" vertical="center" wrapText="1"/>
    </xf>
    <xf numFmtId="0" fontId="3" fillId="0" borderId="16" xfId="0" applyFont="1" applyFill="1" applyBorder="1" applyAlignment="1">
      <alignment horizontal="left" vertical="center" wrapText="1"/>
    </xf>
    <xf numFmtId="49" fontId="3" fillId="0" borderId="26" xfId="0" applyNumberFormat="1" applyFont="1" applyFill="1" applyBorder="1" applyAlignment="1">
      <alignment horizontal="center" vertical="top" wrapText="1"/>
    </xf>
    <xf numFmtId="49" fontId="3" fillId="0" borderId="25" xfId="0" applyNumberFormat="1" applyFont="1" applyFill="1" applyBorder="1" applyAlignment="1">
      <alignment horizontal="center" vertical="top" wrapText="1"/>
    </xf>
    <xf numFmtId="0" fontId="3" fillId="10" borderId="8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4" fillId="0" borderId="3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4" borderId="8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left" vertical="top" wrapText="1"/>
    </xf>
    <xf numFmtId="0" fontId="16" fillId="4" borderId="1" xfId="0" applyFont="1" applyFill="1" applyBorder="1" applyAlignment="1">
      <alignment horizontal="left" vertical="center" wrapText="1"/>
    </xf>
    <xf numFmtId="0" fontId="16" fillId="4" borderId="3" xfId="0" applyFont="1" applyFill="1" applyBorder="1" applyAlignment="1">
      <alignment horizontal="left" vertical="center" wrapText="1"/>
    </xf>
    <xf numFmtId="0" fontId="10" fillId="0" borderId="1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top" wrapText="1"/>
    </xf>
    <xf numFmtId="0" fontId="10" fillId="0" borderId="8" xfId="0" applyFont="1" applyFill="1" applyBorder="1" applyAlignment="1">
      <alignment horizontal="center" vertical="center" wrapText="1"/>
    </xf>
    <xf numFmtId="49" fontId="10" fillId="0" borderId="37" xfId="0" applyNumberFormat="1" applyFont="1" applyFill="1" applyBorder="1" applyAlignment="1">
      <alignment horizontal="center" vertical="center" wrapText="1"/>
    </xf>
    <xf numFmtId="49" fontId="10" fillId="0" borderId="36" xfId="0" applyNumberFormat="1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vertical="center" wrapText="1"/>
    </xf>
    <xf numFmtId="0" fontId="3" fillId="0" borderId="24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left" vertical="top" wrapText="1"/>
    </xf>
    <xf numFmtId="0" fontId="3" fillId="0" borderId="3" xfId="0" applyNumberFormat="1" applyFont="1" applyFill="1" applyBorder="1" applyAlignment="1">
      <alignment horizontal="left" vertical="top" wrapText="1"/>
    </xf>
    <xf numFmtId="0" fontId="3" fillId="6" borderId="14" xfId="0" applyNumberFormat="1" applyFont="1" applyFill="1" applyBorder="1" applyAlignment="1">
      <alignment horizontal="left" vertical="top" wrapText="1"/>
    </xf>
    <xf numFmtId="0" fontId="3" fillId="6" borderId="24" xfId="0" applyNumberFormat="1" applyFont="1" applyFill="1" applyBorder="1" applyAlignment="1">
      <alignment horizontal="left" vertical="top" wrapText="1"/>
    </xf>
  </cellXfs>
  <cellStyles count="2">
    <cellStyle name="Звичайни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1"/>
  <sheetViews>
    <sheetView tabSelected="1" view="pageBreakPreview" topLeftCell="A459" zoomScale="85" zoomScaleSheetLayoutView="85" workbookViewId="0">
      <selection activeCell="D463" sqref="D463:G463"/>
    </sheetView>
  </sheetViews>
  <sheetFormatPr defaultRowHeight="14.4"/>
  <cols>
    <col min="1" max="1" width="87.44140625" customWidth="1"/>
    <col min="2" max="2" width="49.6640625" customWidth="1"/>
    <col min="3" max="3" width="12.44140625" customWidth="1"/>
    <col min="4" max="4" width="25.109375" customWidth="1"/>
    <col min="5" max="5" width="19" customWidth="1"/>
    <col min="6" max="6" width="14.33203125" customWidth="1"/>
    <col min="7" max="7" width="25.6640625" customWidth="1"/>
    <col min="8" max="8" width="14.44140625" customWidth="1"/>
    <col min="9" max="9" width="15.33203125" customWidth="1"/>
    <col min="10" max="10" width="15.6640625" customWidth="1"/>
    <col min="11" max="11" width="19.5546875" bestFit="1" customWidth="1"/>
    <col min="12" max="12" width="22" bestFit="1" customWidth="1"/>
  </cols>
  <sheetData>
    <row r="1" spans="1:10" ht="20.399999999999999">
      <c r="A1" s="869" t="s">
        <v>698</v>
      </c>
      <c r="B1" s="870"/>
      <c r="C1" s="870"/>
      <c r="D1" s="870"/>
      <c r="E1" s="870"/>
      <c r="F1" s="870"/>
      <c r="G1" s="871"/>
    </row>
    <row r="2" spans="1:10" ht="20.399999999999999">
      <c r="A2" s="872" t="s">
        <v>477</v>
      </c>
      <c r="B2" s="873"/>
      <c r="C2" s="873"/>
      <c r="D2" s="873"/>
      <c r="E2" s="873"/>
      <c r="F2" s="873"/>
      <c r="G2" s="563" t="s">
        <v>763</v>
      </c>
    </row>
    <row r="3" spans="1:10" ht="18">
      <c r="A3" s="874" t="s">
        <v>274</v>
      </c>
      <c r="B3" s="875"/>
      <c r="C3" s="875"/>
      <c r="D3" s="875"/>
      <c r="E3" s="875"/>
      <c r="F3" s="875"/>
      <c r="G3" s="876"/>
    </row>
    <row r="4" spans="1:10" ht="52.8" customHeight="1">
      <c r="A4" s="880" t="s">
        <v>758</v>
      </c>
      <c r="B4" s="881"/>
      <c r="C4" s="881"/>
      <c r="D4" s="881"/>
      <c r="E4" s="881"/>
      <c r="F4" s="881"/>
      <c r="G4" s="882"/>
    </row>
    <row r="5" spans="1:10" ht="19.8" thickBot="1">
      <c r="A5" s="877" t="s">
        <v>757</v>
      </c>
      <c r="B5" s="878"/>
      <c r="C5" s="878"/>
      <c r="D5" s="878"/>
      <c r="E5" s="878"/>
      <c r="F5" s="878"/>
      <c r="G5" s="879"/>
      <c r="H5" s="227"/>
    </row>
    <row r="6" spans="1:10" ht="81.75" customHeight="1" thickBot="1">
      <c r="A6" s="390" t="s">
        <v>0</v>
      </c>
      <c r="B6" s="391" t="s">
        <v>348</v>
      </c>
      <c r="C6" s="391" t="s">
        <v>14</v>
      </c>
      <c r="D6" s="391" t="s">
        <v>1</v>
      </c>
      <c r="E6" s="391" t="s">
        <v>2</v>
      </c>
      <c r="F6" s="391" t="s">
        <v>3</v>
      </c>
      <c r="G6" s="392" t="s">
        <v>4</v>
      </c>
    </row>
    <row r="7" spans="1:10" ht="19.5" customHeight="1" thickBot="1">
      <c r="A7" s="194">
        <v>1</v>
      </c>
      <c r="B7" s="195">
        <v>2</v>
      </c>
      <c r="C7" s="195">
        <v>3</v>
      </c>
      <c r="D7" s="196">
        <v>4</v>
      </c>
      <c r="E7" s="195">
        <v>5</v>
      </c>
      <c r="F7" s="197">
        <v>6</v>
      </c>
      <c r="G7" s="196">
        <v>7</v>
      </c>
    </row>
    <row r="8" spans="1:10" ht="51.75" customHeight="1">
      <c r="A8" s="862" t="s">
        <v>374</v>
      </c>
      <c r="B8" s="43" t="s">
        <v>316</v>
      </c>
      <c r="C8" s="295">
        <v>2271</v>
      </c>
      <c r="D8" s="206">
        <f>4693907-348240.38</f>
        <v>4345666.62</v>
      </c>
      <c r="E8" s="617" t="s">
        <v>107</v>
      </c>
      <c r="F8" s="617" t="s">
        <v>23</v>
      </c>
      <c r="G8" s="621" t="s">
        <v>503</v>
      </c>
    </row>
    <row r="9" spans="1:10" ht="51.75" customHeight="1">
      <c r="A9" s="643"/>
      <c r="B9" s="43"/>
      <c r="C9" s="44"/>
      <c r="D9" s="39" t="s">
        <v>704</v>
      </c>
      <c r="E9" s="617"/>
      <c r="F9" s="617"/>
      <c r="G9" s="621"/>
    </row>
    <row r="10" spans="1:10" ht="39" customHeight="1">
      <c r="A10" s="642" t="s">
        <v>319</v>
      </c>
      <c r="B10" s="43"/>
      <c r="C10" s="44"/>
      <c r="D10" s="40">
        <f>699474+245036.98</f>
        <v>944510.98</v>
      </c>
      <c r="E10" s="617"/>
      <c r="F10" s="617"/>
      <c r="G10" s="621"/>
    </row>
    <row r="11" spans="1:10" ht="48" customHeight="1">
      <c r="A11" s="643"/>
      <c r="B11" s="43"/>
      <c r="C11" s="44"/>
      <c r="D11" s="39" t="s">
        <v>703</v>
      </c>
      <c r="E11" s="617"/>
      <c r="F11" s="617"/>
      <c r="G11" s="621"/>
      <c r="I11" s="82"/>
      <c r="J11" s="82"/>
    </row>
    <row r="12" spans="1:10" ht="39" customHeight="1">
      <c r="A12" s="862" t="s">
        <v>672</v>
      </c>
      <c r="B12" s="43"/>
      <c r="C12" s="44"/>
      <c r="D12" s="40">
        <f>439619+103203.4</f>
        <v>542822.40000000002</v>
      </c>
      <c r="E12" s="617"/>
      <c r="F12" s="617"/>
      <c r="G12" s="621"/>
      <c r="I12" s="82"/>
      <c r="J12" s="82"/>
    </row>
    <row r="13" spans="1:10" ht="48.75" customHeight="1">
      <c r="A13" s="643"/>
      <c r="B13" s="26"/>
      <c r="C13" s="45"/>
      <c r="D13" s="39" t="s">
        <v>705</v>
      </c>
      <c r="E13" s="618"/>
      <c r="F13" s="618"/>
      <c r="G13" s="622"/>
      <c r="H13" s="211"/>
      <c r="I13" s="7"/>
      <c r="J13" s="7"/>
    </row>
    <row r="14" spans="1:10" ht="53.25" hidden="1" customHeight="1">
      <c r="A14" s="642" t="s">
        <v>318</v>
      </c>
      <c r="B14" s="212" t="s">
        <v>316</v>
      </c>
      <c r="C14" s="213">
        <v>2271</v>
      </c>
      <c r="D14" s="214">
        <v>0</v>
      </c>
      <c r="E14" s="694" t="s">
        <v>70</v>
      </c>
      <c r="F14" s="898" t="s">
        <v>18</v>
      </c>
      <c r="G14" s="309" t="s">
        <v>42</v>
      </c>
    </row>
    <row r="15" spans="1:10" ht="39.75" hidden="1" customHeight="1">
      <c r="A15" s="643"/>
      <c r="B15" s="215"/>
      <c r="C15" s="216"/>
      <c r="D15" s="217" t="s">
        <v>263</v>
      </c>
      <c r="E15" s="898"/>
      <c r="F15" s="898"/>
      <c r="G15" s="310" t="s">
        <v>247</v>
      </c>
    </row>
    <row r="16" spans="1:10" ht="39.75" hidden="1" customHeight="1">
      <c r="A16" s="642" t="s">
        <v>319</v>
      </c>
      <c r="B16" s="215"/>
      <c r="C16" s="216"/>
      <c r="D16" s="214">
        <v>0</v>
      </c>
      <c r="E16" s="898"/>
      <c r="F16" s="898"/>
      <c r="G16" s="309" t="s">
        <v>42</v>
      </c>
    </row>
    <row r="17" spans="1:11" ht="39.75" hidden="1" customHeight="1">
      <c r="A17" s="862"/>
      <c r="B17" s="215"/>
      <c r="C17" s="216"/>
      <c r="D17" s="217" t="s">
        <v>264</v>
      </c>
      <c r="E17" s="898"/>
      <c r="F17" s="898"/>
      <c r="G17" s="310" t="s">
        <v>247</v>
      </c>
    </row>
    <row r="18" spans="1:11" ht="39.75" hidden="1" customHeight="1">
      <c r="A18" s="862" t="s">
        <v>320</v>
      </c>
      <c r="B18" s="215"/>
      <c r="C18" s="216"/>
      <c r="D18" s="214">
        <v>0</v>
      </c>
      <c r="E18" s="898"/>
      <c r="F18" s="898"/>
      <c r="G18" s="309" t="s">
        <v>42</v>
      </c>
    </row>
    <row r="19" spans="1:11" ht="37.5" hidden="1" customHeight="1">
      <c r="A19" s="643"/>
      <c r="B19" s="218"/>
      <c r="C19" s="219"/>
      <c r="D19" s="217" t="s">
        <v>264</v>
      </c>
      <c r="E19" s="695"/>
      <c r="F19" s="695"/>
      <c r="G19" s="310" t="s">
        <v>247</v>
      </c>
    </row>
    <row r="20" spans="1:11" ht="17.399999999999999">
      <c r="A20" s="311" t="s">
        <v>5</v>
      </c>
      <c r="B20" s="5"/>
      <c r="C20" s="3"/>
      <c r="D20" s="22">
        <f>D8+D10+D12+D14+D16+D18</f>
        <v>5833000</v>
      </c>
      <c r="E20" s="3"/>
      <c r="F20" s="3"/>
      <c r="G20" s="312"/>
      <c r="H20" s="42"/>
      <c r="J20" s="7"/>
    </row>
    <row r="21" spans="1:11" ht="57" customHeight="1">
      <c r="A21" s="642" t="s">
        <v>673</v>
      </c>
      <c r="B21" s="25" t="s">
        <v>317</v>
      </c>
      <c r="C21" s="899">
        <v>2272</v>
      </c>
      <c r="D21" s="146">
        <v>290049</v>
      </c>
      <c r="E21" s="593" t="s">
        <v>107</v>
      </c>
      <c r="F21" s="668" t="s">
        <v>23</v>
      </c>
      <c r="G21" s="834" t="s">
        <v>502</v>
      </c>
    </row>
    <row r="22" spans="1:11" ht="39" customHeight="1">
      <c r="A22" s="643"/>
      <c r="B22" s="43"/>
      <c r="C22" s="900"/>
      <c r="D22" s="39" t="s">
        <v>497</v>
      </c>
      <c r="E22" s="594"/>
      <c r="F22" s="618"/>
      <c r="G22" s="622"/>
    </row>
    <row r="23" spans="1:11" ht="59.25" customHeight="1">
      <c r="A23" s="732" t="s">
        <v>674</v>
      </c>
      <c r="B23" s="715" t="s">
        <v>321</v>
      </c>
      <c r="C23" s="867">
        <v>2272</v>
      </c>
      <c r="D23" s="146">
        <v>288051</v>
      </c>
      <c r="E23" s="593" t="s">
        <v>107</v>
      </c>
      <c r="F23" s="593" t="s">
        <v>23</v>
      </c>
      <c r="G23" s="676" t="s">
        <v>706</v>
      </c>
    </row>
    <row r="24" spans="1:11" ht="43.5" customHeight="1">
      <c r="A24" s="733"/>
      <c r="B24" s="716"/>
      <c r="C24" s="868"/>
      <c r="D24" s="220" t="s">
        <v>498</v>
      </c>
      <c r="E24" s="594"/>
      <c r="F24" s="594"/>
      <c r="G24" s="677"/>
      <c r="H24" s="7"/>
      <c r="J24" s="7"/>
    </row>
    <row r="25" spans="1:11" ht="48" hidden="1" customHeight="1">
      <c r="A25" s="863" t="s">
        <v>322</v>
      </c>
      <c r="B25" s="212" t="s">
        <v>317</v>
      </c>
      <c r="C25" s="852">
        <v>2272</v>
      </c>
      <c r="D25" s="214">
        <v>0</v>
      </c>
      <c r="E25" s="694" t="s">
        <v>70</v>
      </c>
      <c r="F25" s="694" t="s">
        <v>23</v>
      </c>
      <c r="G25" s="891" t="s">
        <v>260</v>
      </c>
    </row>
    <row r="26" spans="1:11" ht="48" hidden="1" customHeight="1">
      <c r="A26" s="864"/>
      <c r="B26" s="215"/>
      <c r="C26" s="853"/>
      <c r="D26" s="217" t="s">
        <v>259</v>
      </c>
      <c r="E26" s="695"/>
      <c r="F26" s="695"/>
      <c r="G26" s="892"/>
    </row>
    <row r="27" spans="1:11" ht="61.5" hidden="1" customHeight="1">
      <c r="A27" s="642" t="s">
        <v>324</v>
      </c>
      <c r="B27" s="212" t="s">
        <v>323</v>
      </c>
      <c r="C27" s="852">
        <v>2272</v>
      </c>
      <c r="D27" s="214">
        <v>0</v>
      </c>
      <c r="E27" s="694" t="s">
        <v>41</v>
      </c>
      <c r="F27" s="694" t="s">
        <v>23</v>
      </c>
      <c r="G27" s="891" t="s">
        <v>261</v>
      </c>
    </row>
    <row r="28" spans="1:11" ht="51" hidden="1" customHeight="1">
      <c r="A28" s="643"/>
      <c r="B28" s="218"/>
      <c r="C28" s="853"/>
      <c r="D28" s="217" t="s">
        <v>262</v>
      </c>
      <c r="E28" s="695"/>
      <c r="F28" s="695"/>
      <c r="G28" s="892"/>
    </row>
    <row r="29" spans="1:11" ht="29.25" customHeight="1">
      <c r="A29" s="313" t="s">
        <v>6</v>
      </c>
      <c r="B29" s="23"/>
      <c r="C29" s="23"/>
      <c r="D29" s="24">
        <f>D21+D23+D25+D27</f>
        <v>578100</v>
      </c>
      <c r="E29" s="23"/>
      <c r="F29" s="23"/>
      <c r="G29" s="314"/>
      <c r="H29" s="42"/>
    </row>
    <row r="30" spans="1:11" ht="41.25" hidden="1" customHeight="1">
      <c r="A30" s="642" t="s">
        <v>339</v>
      </c>
      <c r="B30" s="11" t="s">
        <v>325</v>
      </c>
      <c r="C30" s="451">
        <v>2273</v>
      </c>
      <c r="D30" s="132">
        <v>0</v>
      </c>
      <c r="E30" s="442" t="s">
        <v>342</v>
      </c>
      <c r="F30" s="446" t="s">
        <v>337</v>
      </c>
      <c r="G30" s="896" t="s">
        <v>391</v>
      </c>
      <c r="H30" s="42"/>
      <c r="K30" s="7"/>
    </row>
    <row r="31" spans="1:11" ht="57.75" hidden="1" customHeight="1">
      <c r="A31" s="643"/>
      <c r="B31" s="12"/>
      <c r="C31" s="452"/>
      <c r="D31" s="39" t="s">
        <v>435</v>
      </c>
      <c r="E31" s="449"/>
      <c r="F31" s="450"/>
      <c r="G31" s="897"/>
      <c r="H31" s="42"/>
      <c r="K31" s="7"/>
    </row>
    <row r="32" spans="1:11" ht="57.75" customHeight="1">
      <c r="A32" s="863" t="s">
        <v>339</v>
      </c>
      <c r="B32" s="517" t="s">
        <v>325</v>
      </c>
      <c r="C32" s="536">
        <v>2273</v>
      </c>
      <c r="D32" s="518">
        <f>11730700-7105.91-27646.92-1510978.82-36862.56</f>
        <v>10148105.789999999</v>
      </c>
      <c r="E32" s="519" t="s">
        <v>342</v>
      </c>
      <c r="F32" s="520" t="s">
        <v>436</v>
      </c>
      <c r="G32" s="865" t="s">
        <v>437</v>
      </c>
      <c r="H32" s="42"/>
      <c r="K32" s="7"/>
    </row>
    <row r="33" spans="1:13" ht="53.25" customHeight="1" thickBot="1">
      <c r="A33" s="864"/>
      <c r="B33" s="521"/>
      <c r="C33" s="522"/>
      <c r="D33" s="217" t="s">
        <v>740</v>
      </c>
      <c r="E33" s="521" t="s">
        <v>425</v>
      </c>
      <c r="F33" s="523"/>
      <c r="G33" s="866"/>
      <c r="H33" s="42"/>
      <c r="K33" s="7"/>
      <c r="L33" s="7">
        <v>10729995.300000001</v>
      </c>
      <c r="M33" t="s">
        <v>499</v>
      </c>
    </row>
    <row r="34" spans="1:13" ht="123" hidden="1" customHeight="1">
      <c r="A34" s="660" t="s">
        <v>423</v>
      </c>
      <c r="B34" s="441" t="s">
        <v>424</v>
      </c>
      <c r="C34" s="452">
        <v>2273</v>
      </c>
      <c r="D34" s="130">
        <v>0</v>
      </c>
      <c r="E34" s="441" t="s">
        <v>417</v>
      </c>
      <c r="F34" s="447" t="s">
        <v>182</v>
      </c>
      <c r="G34" s="444" t="s">
        <v>434</v>
      </c>
      <c r="H34" s="42"/>
      <c r="K34" s="7"/>
    </row>
    <row r="35" spans="1:13" ht="60.75" hidden="1" customHeight="1">
      <c r="A35" s="729"/>
      <c r="B35" s="441"/>
      <c r="C35" s="452"/>
      <c r="D35" s="39" t="s">
        <v>426</v>
      </c>
      <c r="E35" s="21" t="s">
        <v>425</v>
      </c>
      <c r="F35" s="447"/>
      <c r="G35" s="444"/>
      <c r="H35" s="42"/>
      <c r="K35" s="7"/>
    </row>
    <row r="36" spans="1:13" ht="44.25" hidden="1" customHeight="1">
      <c r="A36" s="862" t="s">
        <v>328</v>
      </c>
      <c r="B36" s="21"/>
      <c r="C36" s="452"/>
      <c r="D36" s="97">
        <v>0</v>
      </c>
      <c r="E36" s="441"/>
      <c r="F36" s="447"/>
      <c r="G36" s="444"/>
      <c r="H36" s="42"/>
      <c r="K36" s="7"/>
    </row>
    <row r="37" spans="1:13" ht="43.5" hidden="1" customHeight="1">
      <c r="A37" s="643"/>
      <c r="B37" s="12"/>
      <c r="C37" s="453"/>
      <c r="D37" s="39" t="s">
        <v>275</v>
      </c>
      <c r="E37" s="441"/>
      <c r="F37" s="447"/>
      <c r="G37" s="444"/>
      <c r="H37" s="42"/>
      <c r="K37" s="7"/>
    </row>
    <row r="38" spans="1:13" ht="58.5" hidden="1" customHeight="1">
      <c r="A38" s="642" t="s">
        <v>330</v>
      </c>
      <c r="B38" s="262" t="s">
        <v>329</v>
      </c>
      <c r="C38" s="307">
        <v>2273</v>
      </c>
      <c r="D38" s="130">
        <v>0</v>
      </c>
      <c r="E38" s="441"/>
      <c r="F38" s="447"/>
      <c r="G38" s="444"/>
      <c r="H38" s="42"/>
      <c r="K38" s="7"/>
    </row>
    <row r="39" spans="1:13" ht="42" hidden="1" customHeight="1" thickBot="1">
      <c r="A39" s="895"/>
      <c r="B39" s="147"/>
      <c r="C39" s="225"/>
      <c r="D39" s="39" t="s">
        <v>276</v>
      </c>
      <c r="E39" s="443"/>
      <c r="F39" s="448"/>
      <c r="G39" s="445"/>
      <c r="H39" s="42"/>
      <c r="I39" s="7"/>
      <c r="J39" s="7"/>
      <c r="K39" s="7"/>
    </row>
    <row r="40" spans="1:13" ht="56.25" hidden="1" customHeight="1">
      <c r="A40" s="854" t="s">
        <v>326</v>
      </c>
      <c r="B40" s="847" t="s">
        <v>331</v>
      </c>
      <c r="C40" s="155">
        <v>2273</v>
      </c>
      <c r="D40" s="156">
        <v>0</v>
      </c>
      <c r="E40" s="850" t="s">
        <v>51</v>
      </c>
      <c r="F40" s="152" t="s">
        <v>338</v>
      </c>
      <c r="G40" s="224" t="s">
        <v>39</v>
      </c>
      <c r="H40" s="42"/>
      <c r="K40" s="7"/>
    </row>
    <row r="41" spans="1:13" ht="38.25" hidden="1" customHeight="1">
      <c r="A41" s="857"/>
      <c r="B41" s="848"/>
      <c r="C41" s="154"/>
      <c r="D41" s="149" t="s">
        <v>277</v>
      </c>
      <c r="E41" s="850"/>
      <c r="F41" s="151"/>
      <c r="G41" s="157" t="s">
        <v>245</v>
      </c>
      <c r="H41" s="42"/>
      <c r="K41" s="7"/>
    </row>
    <row r="42" spans="1:13" ht="54.75" hidden="1" customHeight="1">
      <c r="A42" s="854" t="s">
        <v>327</v>
      </c>
      <c r="B42" s="848"/>
      <c r="C42" s="153">
        <v>2273</v>
      </c>
      <c r="D42" s="150">
        <v>0</v>
      </c>
      <c r="E42" s="850"/>
      <c r="F42" s="148" t="s">
        <v>338</v>
      </c>
      <c r="G42" s="175" t="s">
        <v>39</v>
      </c>
      <c r="H42" s="42"/>
      <c r="K42" s="7"/>
    </row>
    <row r="43" spans="1:13" ht="36.75" hidden="1" customHeight="1">
      <c r="A43" s="856"/>
      <c r="B43" s="848"/>
      <c r="C43" s="154"/>
      <c r="D43" s="149" t="s">
        <v>278</v>
      </c>
      <c r="E43" s="850"/>
      <c r="F43" s="151"/>
      <c r="G43" s="157"/>
      <c r="H43" s="42"/>
      <c r="K43" s="7"/>
    </row>
    <row r="44" spans="1:13" ht="54" hidden="1" customHeight="1">
      <c r="A44" s="856" t="s">
        <v>328</v>
      </c>
      <c r="B44" s="848"/>
      <c r="C44" s="153"/>
      <c r="D44" s="150">
        <v>0</v>
      </c>
      <c r="E44" s="850"/>
      <c r="F44" s="148" t="s">
        <v>23</v>
      </c>
      <c r="G44" s="175" t="s">
        <v>39</v>
      </c>
      <c r="H44" s="42"/>
      <c r="K44" s="7"/>
    </row>
    <row r="45" spans="1:13" ht="31.5" hidden="1" customHeight="1">
      <c r="A45" s="857"/>
      <c r="B45" s="848"/>
      <c r="C45" s="154">
        <v>2273</v>
      </c>
      <c r="D45" s="149" t="s">
        <v>279</v>
      </c>
      <c r="E45" s="850"/>
      <c r="F45" s="151"/>
      <c r="G45" s="157"/>
      <c r="H45" s="42"/>
      <c r="K45" s="7"/>
    </row>
    <row r="46" spans="1:13" ht="65.25" hidden="1" customHeight="1">
      <c r="A46" s="854" t="s">
        <v>330</v>
      </c>
      <c r="B46" s="848"/>
      <c r="C46" s="155">
        <v>2273</v>
      </c>
      <c r="D46" s="156">
        <v>0</v>
      </c>
      <c r="E46" s="850"/>
      <c r="F46" s="152" t="s">
        <v>23</v>
      </c>
      <c r="G46" s="175" t="s">
        <v>39</v>
      </c>
      <c r="H46" s="42"/>
      <c r="K46" s="7"/>
    </row>
    <row r="47" spans="1:13" ht="33" hidden="1" customHeight="1" thickBot="1">
      <c r="A47" s="855"/>
      <c r="B47" s="849"/>
      <c r="C47" s="158"/>
      <c r="D47" s="159" t="s">
        <v>280</v>
      </c>
      <c r="E47" s="851"/>
      <c r="F47" s="160"/>
      <c r="G47" s="161"/>
      <c r="H47" s="42"/>
      <c r="K47" s="7"/>
    </row>
    <row r="48" spans="1:13" ht="54.75" customHeight="1">
      <c r="A48" s="893" t="s">
        <v>724</v>
      </c>
      <c r="B48" s="181" t="s">
        <v>332</v>
      </c>
      <c r="C48" s="421">
        <v>2273</v>
      </c>
      <c r="D48" s="191">
        <v>7105.91</v>
      </c>
      <c r="E48" s="901" t="s">
        <v>722</v>
      </c>
      <c r="F48" s="570" t="s">
        <v>24</v>
      </c>
      <c r="G48" s="422" t="s">
        <v>501</v>
      </c>
      <c r="H48" s="42"/>
      <c r="K48" s="7"/>
    </row>
    <row r="49" spans="1:11" ht="48" customHeight="1">
      <c r="A49" s="894"/>
      <c r="B49" s="26"/>
      <c r="C49" s="571"/>
      <c r="D49" s="192" t="s">
        <v>723</v>
      </c>
      <c r="E49" s="618"/>
      <c r="F49" s="569"/>
      <c r="G49" s="578"/>
      <c r="H49" s="42"/>
      <c r="K49" s="7"/>
    </row>
    <row r="50" spans="1:11" ht="44.25" customHeight="1">
      <c r="A50" s="727" t="s">
        <v>736</v>
      </c>
      <c r="B50" s="668" t="s">
        <v>743</v>
      </c>
      <c r="C50" s="859">
        <v>2273</v>
      </c>
      <c r="D50" s="577">
        <v>27646.92</v>
      </c>
      <c r="E50" s="709" t="s">
        <v>722</v>
      </c>
      <c r="F50" s="617" t="s">
        <v>24</v>
      </c>
      <c r="G50" s="621" t="s">
        <v>39</v>
      </c>
      <c r="H50" s="42"/>
      <c r="K50" s="7"/>
    </row>
    <row r="51" spans="1:11" ht="35.25" customHeight="1">
      <c r="A51" s="861"/>
      <c r="B51" s="617"/>
      <c r="C51" s="860"/>
      <c r="D51" s="192" t="s">
        <v>739</v>
      </c>
      <c r="E51" s="709"/>
      <c r="F51" s="618"/>
      <c r="G51" s="622"/>
      <c r="H51" s="42"/>
      <c r="K51" s="7"/>
    </row>
    <row r="52" spans="1:11" ht="38.25" customHeight="1">
      <c r="A52" s="723" t="s">
        <v>741</v>
      </c>
      <c r="B52" s="617"/>
      <c r="C52" s="418">
        <v>2273</v>
      </c>
      <c r="D52" s="193">
        <v>1510978.82</v>
      </c>
      <c r="E52" s="709" t="s">
        <v>722</v>
      </c>
      <c r="F52" s="416" t="s">
        <v>24</v>
      </c>
      <c r="G52" s="417" t="s">
        <v>39</v>
      </c>
      <c r="H52" s="42"/>
      <c r="K52" s="7"/>
    </row>
    <row r="53" spans="1:11" ht="40.5" customHeight="1">
      <c r="A53" s="724"/>
      <c r="B53" s="617"/>
      <c r="C53" s="418"/>
      <c r="D53" s="39" t="s">
        <v>738</v>
      </c>
      <c r="E53" s="709"/>
      <c r="F53" s="416"/>
      <c r="G53" s="417"/>
      <c r="H53" s="42"/>
      <c r="K53" s="7"/>
    </row>
    <row r="54" spans="1:11" ht="25.5" customHeight="1">
      <c r="A54" s="727" t="s">
        <v>742</v>
      </c>
      <c r="B54" s="617"/>
      <c r="C54" s="418">
        <v>2273</v>
      </c>
      <c r="D54" s="576">
        <v>36862.559999999998</v>
      </c>
      <c r="E54" s="709" t="s">
        <v>722</v>
      </c>
      <c r="F54" s="416" t="s">
        <v>24</v>
      </c>
      <c r="G54" s="417" t="s">
        <v>39</v>
      </c>
      <c r="H54" s="42"/>
      <c r="K54" s="7"/>
    </row>
    <row r="55" spans="1:11" ht="41.25" customHeight="1" thickBot="1">
      <c r="A55" s="728"/>
      <c r="B55" s="846"/>
      <c r="C55" s="423"/>
      <c r="D55" s="424" t="s">
        <v>737</v>
      </c>
      <c r="E55" s="709"/>
      <c r="F55" s="419"/>
      <c r="G55" s="420"/>
      <c r="H55" s="42"/>
      <c r="K55" s="7"/>
    </row>
    <row r="56" spans="1:11" ht="18" thickBot="1">
      <c r="A56" s="164" t="s">
        <v>7</v>
      </c>
      <c r="B56" s="165"/>
      <c r="C56" s="166"/>
      <c r="D56" s="182">
        <f>D30+D34+D36+D38+D40+D42+D44+D46+D48+D50+D52+D32+D54</f>
        <v>11730700</v>
      </c>
      <c r="E56" s="579"/>
      <c r="F56" s="166"/>
      <c r="G56" s="167"/>
      <c r="H56" s="42"/>
      <c r="K56" s="7"/>
    </row>
    <row r="57" spans="1:11" ht="43.5" hidden="1" customHeight="1">
      <c r="A57" s="725" t="s">
        <v>349</v>
      </c>
      <c r="B57" s="181" t="s">
        <v>333</v>
      </c>
      <c r="C57" s="841">
        <v>2274</v>
      </c>
      <c r="D57" s="184">
        <f>1242300-1242300</f>
        <v>0</v>
      </c>
      <c r="E57" s="597" t="s">
        <v>345</v>
      </c>
      <c r="F57" s="843" t="s">
        <v>74</v>
      </c>
      <c r="G57" s="836" t="s">
        <v>432</v>
      </c>
    </row>
    <row r="58" spans="1:11" ht="58.5" hidden="1" customHeight="1">
      <c r="A58" s="645"/>
      <c r="B58" s="26"/>
      <c r="C58" s="842"/>
      <c r="D58" s="305" t="s">
        <v>433</v>
      </c>
      <c r="E58" s="633"/>
      <c r="F58" s="760"/>
      <c r="G58" s="837"/>
    </row>
    <row r="59" spans="1:11" ht="32.25" hidden="1" customHeight="1" thickBot="1">
      <c r="A59" s="185" t="s">
        <v>40</v>
      </c>
      <c r="B59" s="172"/>
      <c r="C59" s="173"/>
      <c r="D59" s="186">
        <f>D57</f>
        <v>0</v>
      </c>
      <c r="E59" s="173"/>
      <c r="F59" s="173"/>
      <c r="G59" s="174"/>
      <c r="H59" s="42"/>
    </row>
    <row r="60" spans="1:11" ht="28.5" customHeight="1">
      <c r="A60" s="725" t="s">
        <v>378</v>
      </c>
      <c r="B60" s="844" t="s">
        <v>334</v>
      </c>
      <c r="C60" s="838">
        <v>2275</v>
      </c>
      <c r="D60" s="61">
        <v>124900</v>
      </c>
      <c r="E60" s="840" t="s">
        <v>344</v>
      </c>
      <c r="F60" s="761" t="s">
        <v>18</v>
      </c>
      <c r="G60" s="683" t="s">
        <v>39</v>
      </c>
      <c r="H60" s="42"/>
    </row>
    <row r="61" spans="1:11" ht="54.75" customHeight="1" thickBot="1">
      <c r="A61" s="645"/>
      <c r="B61" s="845"/>
      <c r="C61" s="839"/>
      <c r="D61" s="34" t="s">
        <v>500</v>
      </c>
      <c r="E61" s="709"/>
      <c r="F61" s="762"/>
      <c r="G61" s="616"/>
      <c r="H61" s="42"/>
    </row>
    <row r="62" spans="1:11" ht="27" hidden="1" customHeight="1">
      <c r="A62" s="644" t="s">
        <v>343</v>
      </c>
      <c r="B62" s="844" t="s">
        <v>350</v>
      </c>
      <c r="C62" s="60"/>
      <c r="D62" s="228">
        <v>0</v>
      </c>
      <c r="E62" s="840" t="s">
        <v>344</v>
      </c>
      <c r="F62" s="761" t="s">
        <v>74</v>
      </c>
      <c r="G62" s="683" t="s">
        <v>416</v>
      </c>
      <c r="H62" s="42"/>
    </row>
    <row r="63" spans="1:11" ht="43.5" hidden="1" customHeight="1" thickBot="1">
      <c r="A63" s="726"/>
      <c r="B63" s="845"/>
      <c r="C63" s="62">
        <v>2275</v>
      </c>
      <c r="D63" s="34" t="s">
        <v>411</v>
      </c>
      <c r="E63" s="709"/>
      <c r="F63" s="762"/>
      <c r="G63" s="616"/>
      <c r="H63" s="42"/>
    </row>
    <row r="64" spans="1:11" ht="18" thickBot="1">
      <c r="A64" s="168" t="s">
        <v>62</v>
      </c>
      <c r="B64" s="165"/>
      <c r="C64" s="166"/>
      <c r="D64" s="182">
        <f>D60+D62</f>
        <v>124900</v>
      </c>
      <c r="E64" s="166"/>
      <c r="F64" s="166"/>
      <c r="G64" s="183"/>
      <c r="H64" s="42"/>
      <c r="J64" s="7"/>
    </row>
    <row r="65" spans="1:8" ht="51.75" hidden="1" customHeight="1">
      <c r="A65" s="729" t="s">
        <v>551</v>
      </c>
      <c r="B65" s="21" t="s">
        <v>17</v>
      </c>
      <c r="C65" s="858">
        <v>2210</v>
      </c>
      <c r="D65" s="48">
        <v>0</v>
      </c>
      <c r="E65" s="617" t="s">
        <v>471</v>
      </c>
      <c r="F65" s="835" t="s">
        <v>24</v>
      </c>
      <c r="G65" s="619" t="s">
        <v>39</v>
      </c>
    </row>
    <row r="66" spans="1:8" ht="42.75" hidden="1" customHeight="1">
      <c r="A66" s="661"/>
      <c r="B66" s="12"/>
      <c r="C66" s="667"/>
      <c r="D66" s="36" t="s">
        <v>170</v>
      </c>
      <c r="E66" s="618"/>
      <c r="F66" s="612"/>
      <c r="G66" s="620"/>
    </row>
    <row r="67" spans="1:8" ht="40.5" hidden="1" customHeight="1">
      <c r="A67" s="660" t="s">
        <v>84</v>
      </c>
      <c r="B67" s="11" t="s">
        <v>50</v>
      </c>
      <c r="C67" s="666">
        <v>2210</v>
      </c>
      <c r="D67" s="54">
        <v>0</v>
      </c>
      <c r="E67" s="617" t="s">
        <v>10</v>
      </c>
      <c r="F67" s="611" t="s">
        <v>23</v>
      </c>
      <c r="G67" s="684" t="s">
        <v>42</v>
      </c>
    </row>
    <row r="68" spans="1:8" ht="36.75" hidden="1" customHeight="1">
      <c r="A68" s="661"/>
      <c r="B68" s="12"/>
      <c r="C68" s="667"/>
      <c r="D68" s="10" t="s">
        <v>171</v>
      </c>
      <c r="E68" s="618"/>
      <c r="F68" s="612"/>
      <c r="G68" s="620"/>
    </row>
    <row r="69" spans="1:8" ht="24.75" hidden="1" customHeight="1">
      <c r="A69" s="315" t="s">
        <v>83</v>
      </c>
      <c r="B69" s="11" t="s">
        <v>50</v>
      </c>
      <c r="C69" s="295">
        <v>2210</v>
      </c>
      <c r="D69" s="54">
        <v>0</v>
      </c>
      <c r="E69" s="617" t="s">
        <v>10</v>
      </c>
      <c r="F69" s="611" t="s">
        <v>24</v>
      </c>
      <c r="G69" s="684" t="s">
        <v>42</v>
      </c>
    </row>
    <row r="70" spans="1:8" ht="30" hidden="1" customHeight="1">
      <c r="A70" s="315"/>
      <c r="B70" s="12"/>
      <c r="C70" s="295"/>
      <c r="D70" s="10" t="s">
        <v>172</v>
      </c>
      <c r="E70" s="618"/>
      <c r="F70" s="612"/>
      <c r="G70" s="620"/>
      <c r="H70" s="82"/>
    </row>
    <row r="71" spans="1:8" ht="30.75" hidden="1" customHeight="1">
      <c r="A71" s="660" t="s">
        <v>79</v>
      </c>
      <c r="B71" s="51" t="s">
        <v>159</v>
      </c>
      <c r="C71" s="266">
        <v>2210</v>
      </c>
      <c r="D71" s="72">
        <v>0</v>
      </c>
      <c r="E71" s="617" t="s">
        <v>10</v>
      </c>
      <c r="F71" s="611" t="s">
        <v>23</v>
      </c>
      <c r="G71" s="684" t="s">
        <v>39</v>
      </c>
    </row>
    <row r="72" spans="1:8" ht="37.5" hidden="1" customHeight="1">
      <c r="A72" s="661"/>
      <c r="B72" s="12"/>
      <c r="C72" s="267"/>
      <c r="D72" s="18" t="s">
        <v>81</v>
      </c>
      <c r="E72" s="618"/>
      <c r="F72" s="612"/>
      <c r="G72" s="620"/>
    </row>
    <row r="73" spans="1:8" ht="25.5" customHeight="1">
      <c r="A73" s="660" t="s">
        <v>550</v>
      </c>
      <c r="B73" s="56" t="s">
        <v>549</v>
      </c>
      <c r="C73" s="253">
        <v>2210</v>
      </c>
      <c r="D73" s="50">
        <v>169200</v>
      </c>
      <c r="E73" s="611" t="s">
        <v>641</v>
      </c>
      <c r="F73" s="268" t="s">
        <v>75</v>
      </c>
      <c r="G73" s="250" t="s">
        <v>39</v>
      </c>
      <c r="H73" s="82"/>
    </row>
    <row r="74" spans="1:8" ht="30.75" customHeight="1">
      <c r="A74" s="661"/>
      <c r="B74" s="252"/>
      <c r="C74" s="254"/>
      <c r="D74" s="49" t="s">
        <v>670</v>
      </c>
      <c r="E74" s="612"/>
      <c r="F74" s="269"/>
      <c r="G74" s="251"/>
      <c r="H74" s="82"/>
    </row>
    <row r="75" spans="1:8" ht="25.5" customHeight="1">
      <c r="A75" s="660" t="s">
        <v>535</v>
      </c>
      <c r="B75" s="56" t="s">
        <v>534</v>
      </c>
      <c r="C75" s="253">
        <v>2210</v>
      </c>
      <c r="D75" s="50">
        <v>168000</v>
      </c>
      <c r="E75" s="611" t="s">
        <v>641</v>
      </c>
      <c r="F75" s="268" t="s">
        <v>75</v>
      </c>
      <c r="G75" s="250" t="s">
        <v>39</v>
      </c>
      <c r="H75" s="82"/>
    </row>
    <row r="76" spans="1:8" ht="25.5" customHeight="1">
      <c r="A76" s="661"/>
      <c r="B76" s="252"/>
      <c r="C76" s="254"/>
      <c r="D76" s="49" t="s">
        <v>538</v>
      </c>
      <c r="E76" s="612"/>
      <c r="F76" s="269"/>
      <c r="G76" s="251"/>
      <c r="H76" s="82"/>
    </row>
    <row r="77" spans="1:8" ht="25.5" customHeight="1">
      <c r="A77" s="660" t="s">
        <v>537</v>
      </c>
      <c r="B77" s="56" t="s">
        <v>536</v>
      </c>
      <c r="C77" s="253">
        <v>2210</v>
      </c>
      <c r="D77" s="50">
        <v>102600</v>
      </c>
      <c r="E77" s="611" t="s">
        <v>641</v>
      </c>
      <c r="F77" s="268" t="s">
        <v>75</v>
      </c>
      <c r="G77" s="250" t="s">
        <v>39</v>
      </c>
      <c r="H77" s="82"/>
    </row>
    <row r="78" spans="1:8" ht="29.25" customHeight="1">
      <c r="A78" s="661"/>
      <c r="B78" s="252"/>
      <c r="C78" s="254"/>
      <c r="D78" s="49" t="s">
        <v>539</v>
      </c>
      <c r="E78" s="612"/>
      <c r="F78" s="269"/>
      <c r="G78" s="251"/>
      <c r="H78" s="82"/>
    </row>
    <row r="79" spans="1:8" ht="25.5" customHeight="1">
      <c r="A79" s="660" t="s">
        <v>530</v>
      </c>
      <c r="B79" s="56" t="s">
        <v>38</v>
      </c>
      <c r="C79" s="253">
        <v>2210</v>
      </c>
      <c r="D79" s="50">
        <v>350000</v>
      </c>
      <c r="E79" s="611" t="s">
        <v>641</v>
      </c>
      <c r="F79" s="268" t="s">
        <v>23</v>
      </c>
      <c r="G79" s="250" t="s">
        <v>39</v>
      </c>
      <c r="H79" s="82"/>
    </row>
    <row r="80" spans="1:8" ht="33.75" customHeight="1">
      <c r="A80" s="661"/>
      <c r="B80" s="252"/>
      <c r="C80" s="254"/>
      <c r="D80" s="49" t="s">
        <v>671</v>
      </c>
      <c r="E80" s="612"/>
      <c r="F80" s="269"/>
      <c r="G80" s="251"/>
    </row>
    <row r="81" spans="1:11" ht="37.5" customHeight="1">
      <c r="A81" s="660" t="s">
        <v>518</v>
      </c>
      <c r="B81" s="56" t="s">
        <v>106</v>
      </c>
      <c r="C81" s="253">
        <v>2210</v>
      </c>
      <c r="D81" s="72">
        <v>15000</v>
      </c>
      <c r="E81" s="611" t="s">
        <v>641</v>
      </c>
      <c r="F81" s="268" t="s">
        <v>23</v>
      </c>
      <c r="G81" s="250" t="s">
        <v>39</v>
      </c>
    </row>
    <row r="82" spans="1:11" ht="27" customHeight="1" thickBot="1">
      <c r="A82" s="661"/>
      <c r="B82" s="252"/>
      <c r="C82" s="254"/>
      <c r="D82" s="49" t="s">
        <v>519</v>
      </c>
      <c r="E82" s="612"/>
      <c r="F82" s="269"/>
      <c r="G82" s="251"/>
      <c r="H82" s="82"/>
    </row>
    <row r="83" spans="1:11" ht="58.5" customHeight="1">
      <c r="A83" s="646" t="s">
        <v>513</v>
      </c>
      <c r="B83" s="414" t="s">
        <v>38</v>
      </c>
      <c r="C83" s="141">
        <v>2210</v>
      </c>
      <c r="D83" s="132">
        <v>573400</v>
      </c>
      <c r="E83" s="597" t="s">
        <v>344</v>
      </c>
      <c r="F83" s="415" t="s">
        <v>74</v>
      </c>
      <c r="G83" s="412" t="s">
        <v>39</v>
      </c>
    </row>
    <row r="84" spans="1:11" ht="51" customHeight="1" thickBot="1">
      <c r="A84" s="647"/>
      <c r="B84" s="438"/>
      <c r="C84" s="237"/>
      <c r="D84" s="99" t="s">
        <v>512</v>
      </c>
      <c r="E84" s="633"/>
      <c r="F84" s="413"/>
      <c r="G84" s="321"/>
      <c r="H84" s="112"/>
    </row>
    <row r="85" spans="1:11" ht="56.25" customHeight="1">
      <c r="A85" s="646" t="s">
        <v>516</v>
      </c>
      <c r="B85" s="81" t="s">
        <v>418</v>
      </c>
      <c r="C85" s="238">
        <v>2210</v>
      </c>
      <c r="D85" s="229">
        <v>18500</v>
      </c>
      <c r="E85" s="597" t="s">
        <v>344</v>
      </c>
      <c r="F85" s="434" t="s">
        <v>75</v>
      </c>
      <c r="G85" s="437" t="s">
        <v>39</v>
      </c>
      <c r="H85" s="112"/>
      <c r="K85" s="7"/>
    </row>
    <row r="86" spans="1:11" ht="42" customHeight="1">
      <c r="A86" s="647"/>
      <c r="B86" s="438"/>
      <c r="C86" s="237"/>
      <c r="D86" s="99" t="s">
        <v>509</v>
      </c>
      <c r="E86" s="633"/>
      <c r="F86" s="435"/>
      <c r="G86" s="436"/>
      <c r="H86" s="112"/>
    </row>
    <row r="87" spans="1:11" ht="44.25" hidden="1" customHeight="1">
      <c r="A87" s="315"/>
      <c r="B87" s="81" t="s">
        <v>163</v>
      </c>
      <c r="C87" s="35">
        <v>2210</v>
      </c>
      <c r="D87" s="133">
        <v>0</v>
      </c>
      <c r="E87" s="840" t="s">
        <v>344</v>
      </c>
      <c r="F87" s="276" t="s">
        <v>75</v>
      </c>
      <c r="G87" s="464" t="s">
        <v>39</v>
      </c>
      <c r="H87" s="112"/>
    </row>
    <row r="88" spans="1:11" ht="31.5" hidden="1" customHeight="1">
      <c r="A88" s="317"/>
      <c r="B88" s="20"/>
      <c r="C88" s="19"/>
      <c r="D88" s="99" t="s">
        <v>370</v>
      </c>
      <c r="E88" s="709"/>
      <c r="F88" s="276"/>
      <c r="G88" s="318" t="s">
        <v>235</v>
      </c>
      <c r="H88" s="112"/>
    </row>
    <row r="89" spans="1:11" ht="27" customHeight="1">
      <c r="A89" s="660" t="s">
        <v>556</v>
      </c>
      <c r="B89" s="11" t="s">
        <v>554</v>
      </c>
      <c r="C89" s="666">
        <v>2210</v>
      </c>
      <c r="D89" s="72">
        <v>5900</v>
      </c>
      <c r="E89" s="668" t="s">
        <v>107</v>
      </c>
      <c r="F89" s="611" t="s">
        <v>24</v>
      </c>
      <c r="G89" s="684" t="s">
        <v>42</v>
      </c>
    </row>
    <row r="90" spans="1:11" ht="66.75" customHeight="1">
      <c r="A90" s="661"/>
      <c r="B90" s="12"/>
      <c r="C90" s="667"/>
      <c r="D90" s="144" t="s">
        <v>555</v>
      </c>
      <c r="E90" s="618"/>
      <c r="F90" s="612"/>
      <c r="G90" s="620"/>
    </row>
    <row r="91" spans="1:11" ht="45" hidden="1" customHeight="1">
      <c r="A91" s="319" t="s">
        <v>129</v>
      </c>
      <c r="B91" s="96" t="s">
        <v>128</v>
      </c>
      <c r="C91" s="304">
        <v>2210</v>
      </c>
      <c r="D91" s="97">
        <v>0</v>
      </c>
      <c r="E91" s="593" t="s">
        <v>107</v>
      </c>
      <c r="F91" s="593" t="s">
        <v>68</v>
      </c>
      <c r="G91" s="300" t="s">
        <v>39</v>
      </c>
    </row>
    <row r="92" spans="1:11" ht="45" hidden="1" customHeight="1">
      <c r="A92" s="320"/>
      <c r="B92" s="98"/>
      <c r="C92" s="256"/>
      <c r="D92" s="99" t="s">
        <v>135</v>
      </c>
      <c r="E92" s="594"/>
      <c r="F92" s="594"/>
      <c r="G92" s="321"/>
    </row>
    <row r="93" spans="1:11" ht="48.75" customHeight="1">
      <c r="A93" s="660" t="s">
        <v>559</v>
      </c>
      <c r="B93" s="52" t="s">
        <v>557</v>
      </c>
      <c r="C93" s="668">
        <v>2210</v>
      </c>
      <c r="D93" s="72">
        <v>157200</v>
      </c>
      <c r="E93" s="611" t="s">
        <v>681</v>
      </c>
      <c r="F93" s="611" t="s">
        <v>24</v>
      </c>
      <c r="G93" s="834" t="s">
        <v>39</v>
      </c>
    </row>
    <row r="94" spans="1:11" ht="93" customHeight="1">
      <c r="A94" s="661"/>
      <c r="B94" s="53"/>
      <c r="C94" s="618"/>
      <c r="D94" s="144" t="s">
        <v>558</v>
      </c>
      <c r="E94" s="612"/>
      <c r="F94" s="612"/>
      <c r="G94" s="622"/>
      <c r="H94" s="82"/>
    </row>
    <row r="95" spans="1:11" ht="37.5" hidden="1" customHeight="1">
      <c r="A95" s="323" t="s">
        <v>197</v>
      </c>
      <c r="B95" s="55" t="s">
        <v>196</v>
      </c>
      <c r="C95" s="257"/>
      <c r="D95" s="308">
        <v>0</v>
      </c>
      <c r="E95" s="611" t="s">
        <v>107</v>
      </c>
      <c r="F95" s="276" t="s">
        <v>68</v>
      </c>
      <c r="G95" s="834" t="s">
        <v>39</v>
      </c>
      <c r="H95" s="82"/>
    </row>
    <row r="96" spans="1:11" ht="37.5" hidden="1" customHeight="1">
      <c r="A96" s="323"/>
      <c r="B96" s="100"/>
      <c r="C96" s="257"/>
      <c r="D96" s="99" t="s">
        <v>174</v>
      </c>
      <c r="E96" s="612"/>
      <c r="F96" s="276"/>
      <c r="G96" s="622"/>
      <c r="H96" s="82"/>
    </row>
    <row r="97" spans="1:8" ht="26.25" hidden="1" customHeight="1">
      <c r="A97" s="711" t="s">
        <v>131</v>
      </c>
      <c r="B97" s="55" t="s">
        <v>52</v>
      </c>
      <c r="C97" s="611">
        <v>2210</v>
      </c>
      <c r="D97" s="97">
        <f>97839-22093.39-9829.5-45000-7350.89-906-12659.22</f>
        <v>0</v>
      </c>
      <c r="E97" s="611" t="s">
        <v>107</v>
      </c>
      <c r="F97" s="268" t="s">
        <v>148</v>
      </c>
      <c r="G97" s="250" t="s">
        <v>39</v>
      </c>
    </row>
    <row r="98" spans="1:8" ht="37.5" hidden="1" customHeight="1">
      <c r="A98" s="712"/>
      <c r="B98" s="303"/>
      <c r="C98" s="612"/>
      <c r="D98" s="99" t="s">
        <v>175</v>
      </c>
      <c r="E98" s="612"/>
      <c r="F98" s="1"/>
      <c r="G98" s="318"/>
      <c r="H98" s="82"/>
    </row>
    <row r="99" spans="1:8" ht="28.5" hidden="1" customHeight="1">
      <c r="A99" s="711" t="s">
        <v>368</v>
      </c>
      <c r="B99" s="55" t="s">
        <v>173</v>
      </c>
      <c r="C99" s="611">
        <v>2210</v>
      </c>
      <c r="D99" s="97">
        <v>0</v>
      </c>
      <c r="E99" s="611" t="s">
        <v>107</v>
      </c>
      <c r="F99" s="268" t="s">
        <v>148</v>
      </c>
      <c r="G99" s="250" t="s">
        <v>39</v>
      </c>
      <c r="H99" s="82"/>
    </row>
    <row r="100" spans="1:8" ht="37.5" hidden="1" customHeight="1">
      <c r="A100" s="712"/>
      <c r="B100" s="303"/>
      <c r="C100" s="612"/>
      <c r="D100" s="99" t="s">
        <v>369</v>
      </c>
      <c r="E100" s="612"/>
      <c r="F100" s="1"/>
      <c r="G100" s="318"/>
      <c r="H100" s="82"/>
    </row>
    <row r="101" spans="1:8" ht="37.5" hidden="1" customHeight="1">
      <c r="A101" s="711" t="s">
        <v>158</v>
      </c>
      <c r="B101" s="55" t="s">
        <v>133</v>
      </c>
      <c r="C101" s="611">
        <v>2210</v>
      </c>
      <c r="D101" s="97">
        <v>0</v>
      </c>
      <c r="E101" s="611" t="s">
        <v>107</v>
      </c>
      <c r="F101" s="268" t="s">
        <v>148</v>
      </c>
      <c r="G101" s="250" t="s">
        <v>39</v>
      </c>
      <c r="H101" s="82"/>
    </row>
    <row r="102" spans="1:8" ht="37.5" hidden="1" customHeight="1">
      <c r="A102" s="712"/>
      <c r="B102" s="303"/>
      <c r="C102" s="612"/>
      <c r="D102" s="99" t="s">
        <v>157</v>
      </c>
      <c r="E102" s="612"/>
      <c r="F102" s="1"/>
      <c r="G102" s="318"/>
      <c r="H102" s="82"/>
    </row>
    <row r="103" spans="1:8" ht="37.5" hidden="1" customHeight="1">
      <c r="A103" s="324" t="s">
        <v>151</v>
      </c>
      <c r="B103" s="111" t="s">
        <v>152</v>
      </c>
      <c r="C103" s="268">
        <v>2210</v>
      </c>
      <c r="D103" s="97">
        <v>0</v>
      </c>
      <c r="E103" s="611" t="s">
        <v>107</v>
      </c>
      <c r="F103" s="268" t="s">
        <v>148</v>
      </c>
      <c r="G103" s="250" t="s">
        <v>39</v>
      </c>
      <c r="H103" s="82"/>
    </row>
    <row r="104" spans="1:8" ht="25.5" hidden="1" customHeight="1">
      <c r="A104" s="325"/>
      <c r="B104" s="303"/>
      <c r="C104" s="269"/>
      <c r="D104" s="99" t="s">
        <v>153</v>
      </c>
      <c r="E104" s="612"/>
      <c r="F104" s="1"/>
      <c r="G104" s="318"/>
      <c r="H104" s="82"/>
    </row>
    <row r="105" spans="1:8" ht="37.5" hidden="1" customHeight="1">
      <c r="A105" s="319" t="s">
        <v>130</v>
      </c>
      <c r="B105" s="96" t="s">
        <v>126</v>
      </c>
      <c r="C105" s="304">
        <v>2210</v>
      </c>
      <c r="D105" s="110">
        <v>0</v>
      </c>
      <c r="E105" s="675" t="s">
        <v>107</v>
      </c>
      <c r="F105" s="675" t="s">
        <v>68</v>
      </c>
      <c r="G105" s="326" t="s">
        <v>39</v>
      </c>
    </row>
    <row r="106" spans="1:8" ht="37.5" hidden="1" customHeight="1">
      <c r="A106" s="327"/>
      <c r="B106" s="282"/>
      <c r="C106" s="256"/>
      <c r="D106" s="99" t="s">
        <v>127</v>
      </c>
      <c r="E106" s="594"/>
      <c r="F106" s="594"/>
      <c r="G106" s="321"/>
      <c r="H106" s="82"/>
    </row>
    <row r="107" spans="1:8" ht="37.5" hidden="1" customHeight="1">
      <c r="A107" s="711" t="s">
        <v>134</v>
      </c>
      <c r="B107" s="55" t="s">
        <v>133</v>
      </c>
      <c r="C107" s="611">
        <v>2210</v>
      </c>
      <c r="D107" s="97">
        <v>0</v>
      </c>
      <c r="E107" s="611" t="s">
        <v>107</v>
      </c>
      <c r="F107" s="268" t="s">
        <v>68</v>
      </c>
      <c r="G107" s="250" t="s">
        <v>39</v>
      </c>
      <c r="H107" s="82"/>
    </row>
    <row r="108" spans="1:8" ht="37.5" hidden="1" customHeight="1">
      <c r="A108" s="712"/>
      <c r="B108" s="303"/>
      <c r="C108" s="612"/>
      <c r="D108" s="116" t="s">
        <v>132</v>
      </c>
      <c r="E108" s="612"/>
      <c r="F108" s="1"/>
      <c r="G108" s="318"/>
      <c r="H108" s="82"/>
    </row>
    <row r="109" spans="1:8" ht="27.75" hidden="1" customHeight="1">
      <c r="A109" s="660" t="s">
        <v>520</v>
      </c>
      <c r="B109" s="56" t="s">
        <v>53</v>
      </c>
      <c r="C109" s="268">
        <v>2210</v>
      </c>
      <c r="D109" s="72">
        <v>0</v>
      </c>
      <c r="E109" s="611" t="s">
        <v>70</v>
      </c>
      <c r="F109" s="268" t="s">
        <v>23</v>
      </c>
      <c r="G109" s="684" t="s">
        <v>39</v>
      </c>
    </row>
    <row r="110" spans="1:8" ht="37.5" hidden="1" customHeight="1">
      <c r="A110" s="661"/>
      <c r="B110" s="28"/>
      <c r="C110" s="57"/>
      <c r="D110" s="144" t="s">
        <v>176</v>
      </c>
      <c r="E110" s="612"/>
      <c r="F110" s="1"/>
      <c r="G110" s="620"/>
    </row>
    <row r="111" spans="1:8" ht="37.5" hidden="1" customHeight="1">
      <c r="A111" s="660" t="s">
        <v>419</v>
      </c>
      <c r="B111" s="58" t="s">
        <v>54</v>
      </c>
      <c r="C111" s="611">
        <v>2210</v>
      </c>
      <c r="D111" s="146">
        <v>0</v>
      </c>
      <c r="E111" s="611" t="s">
        <v>417</v>
      </c>
      <c r="F111" s="611" t="s">
        <v>164</v>
      </c>
      <c r="G111" s="250" t="s">
        <v>39</v>
      </c>
    </row>
    <row r="112" spans="1:8" ht="37.5" hidden="1" customHeight="1">
      <c r="A112" s="730"/>
      <c r="B112" s="303"/>
      <c r="C112" s="612"/>
      <c r="D112" s="136" t="s">
        <v>429</v>
      </c>
      <c r="E112" s="612"/>
      <c r="F112" s="612"/>
      <c r="G112" s="287"/>
    </row>
    <row r="113" spans="1:7" ht="37.5" hidden="1" customHeight="1">
      <c r="A113" s="328" t="s">
        <v>55</v>
      </c>
      <c r="B113" s="59" t="s">
        <v>56</v>
      </c>
      <c r="C113" s="276">
        <v>2210</v>
      </c>
      <c r="D113" s="72">
        <f>73600-73600</f>
        <v>0</v>
      </c>
      <c r="E113" s="611" t="s">
        <v>417</v>
      </c>
      <c r="F113" s="276" t="s">
        <v>23</v>
      </c>
      <c r="G113" s="250" t="s">
        <v>39</v>
      </c>
    </row>
    <row r="114" spans="1:7" ht="37.5" hidden="1" customHeight="1">
      <c r="A114" s="317"/>
      <c r="B114" s="20"/>
      <c r="C114" s="276"/>
      <c r="D114" s="99" t="s">
        <v>57</v>
      </c>
      <c r="E114" s="612"/>
      <c r="F114" s="276"/>
      <c r="G114" s="287"/>
    </row>
    <row r="115" spans="1:7" ht="54.75" customHeight="1">
      <c r="A115" s="711" t="s">
        <v>675</v>
      </c>
      <c r="B115" s="59" t="s">
        <v>515</v>
      </c>
      <c r="C115" s="138">
        <v>2210</v>
      </c>
      <c r="D115" s="229">
        <v>296400</v>
      </c>
      <c r="E115" s="611" t="s">
        <v>667</v>
      </c>
      <c r="F115" s="268" t="s">
        <v>18</v>
      </c>
      <c r="G115" s="250" t="s">
        <v>39</v>
      </c>
    </row>
    <row r="116" spans="1:7" ht="45" customHeight="1" thickBot="1">
      <c r="A116" s="731"/>
      <c r="B116" s="78"/>
      <c r="C116" s="139"/>
      <c r="D116" s="99" t="s">
        <v>517</v>
      </c>
      <c r="E116" s="612"/>
      <c r="F116" s="269"/>
      <c r="G116" s="286"/>
    </row>
    <row r="117" spans="1:7" ht="37.5" hidden="1" customHeight="1">
      <c r="A117" s="324" t="s">
        <v>93</v>
      </c>
      <c r="B117" s="59" t="s">
        <v>92</v>
      </c>
      <c r="C117" s="138">
        <v>2210</v>
      </c>
      <c r="D117" s="228">
        <v>0</v>
      </c>
      <c r="E117" s="611" t="s">
        <v>70</v>
      </c>
      <c r="F117" s="268" t="s">
        <v>74</v>
      </c>
      <c r="G117" s="250" t="s">
        <v>39</v>
      </c>
    </row>
    <row r="118" spans="1:7" ht="37.5" hidden="1" customHeight="1">
      <c r="A118" s="329"/>
      <c r="B118" s="78"/>
      <c r="C118" s="139"/>
      <c r="D118" s="99" t="s">
        <v>177</v>
      </c>
      <c r="E118" s="612"/>
      <c r="F118" s="269"/>
      <c r="G118" s="330"/>
    </row>
    <row r="119" spans="1:7" ht="39" hidden="1" customHeight="1">
      <c r="A119" s="732" t="s">
        <v>340</v>
      </c>
      <c r="B119" s="715" t="s">
        <v>266</v>
      </c>
      <c r="C119" s="713">
        <v>2210</v>
      </c>
      <c r="D119" s="229">
        <v>0</v>
      </c>
      <c r="E119" s="593" t="s">
        <v>107</v>
      </c>
      <c r="F119" s="593" t="s">
        <v>74</v>
      </c>
      <c r="G119" s="676" t="s">
        <v>39</v>
      </c>
    </row>
    <row r="120" spans="1:7" ht="28.5" hidden="1" customHeight="1">
      <c r="A120" s="733"/>
      <c r="B120" s="716"/>
      <c r="C120" s="714"/>
      <c r="D120" s="230" t="s">
        <v>341</v>
      </c>
      <c r="E120" s="594"/>
      <c r="F120" s="594"/>
      <c r="G120" s="677"/>
    </row>
    <row r="121" spans="1:7" ht="24.75" hidden="1" customHeight="1">
      <c r="A121" s="646" t="s">
        <v>58</v>
      </c>
      <c r="B121" s="73" t="s">
        <v>59</v>
      </c>
      <c r="C121" s="231">
        <v>2210</v>
      </c>
      <c r="D121" s="72">
        <v>0</v>
      </c>
      <c r="E121" s="593" t="s">
        <v>70</v>
      </c>
      <c r="F121" s="593" t="s">
        <v>23</v>
      </c>
      <c r="G121" s="676" t="s">
        <v>60</v>
      </c>
    </row>
    <row r="122" spans="1:7" ht="37.5" hidden="1" customHeight="1">
      <c r="A122" s="647"/>
      <c r="B122" s="232"/>
      <c r="C122" s="233"/>
      <c r="D122" s="144" t="s">
        <v>178</v>
      </c>
      <c r="E122" s="594"/>
      <c r="F122" s="594"/>
      <c r="G122" s="677"/>
    </row>
    <row r="123" spans="1:7" ht="37.5" hidden="1" customHeight="1">
      <c r="A123" s="646" t="s">
        <v>80</v>
      </c>
      <c r="B123" s="73" t="s">
        <v>61</v>
      </c>
      <c r="C123" s="713">
        <v>2210</v>
      </c>
      <c r="D123" s="72">
        <v>0</v>
      </c>
      <c r="E123" s="593" t="s">
        <v>180</v>
      </c>
      <c r="F123" s="593" t="s">
        <v>23</v>
      </c>
      <c r="G123" s="676" t="s">
        <v>42</v>
      </c>
    </row>
    <row r="124" spans="1:7" ht="29.25" hidden="1" customHeight="1" thickBot="1">
      <c r="A124" s="647"/>
      <c r="B124" s="232"/>
      <c r="C124" s="714"/>
      <c r="D124" s="144" t="s">
        <v>179</v>
      </c>
      <c r="E124" s="594"/>
      <c r="F124" s="594"/>
      <c r="G124" s="677"/>
    </row>
    <row r="125" spans="1:7" ht="29.25" customHeight="1">
      <c r="A125" s="646" t="s">
        <v>395</v>
      </c>
      <c r="B125" s="234" t="s">
        <v>527</v>
      </c>
      <c r="C125" s="231">
        <v>2210</v>
      </c>
      <c r="D125" s="132">
        <v>79000</v>
      </c>
      <c r="E125" s="597" t="s">
        <v>677</v>
      </c>
      <c r="F125" s="593" t="s">
        <v>67</v>
      </c>
      <c r="G125" s="676" t="s">
        <v>42</v>
      </c>
    </row>
    <row r="126" spans="1:7" ht="63" customHeight="1" thickBot="1">
      <c r="A126" s="647"/>
      <c r="B126" s="235"/>
      <c r="C126" s="233"/>
      <c r="D126" s="99" t="s">
        <v>514</v>
      </c>
      <c r="E126" s="633"/>
      <c r="F126" s="594"/>
      <c r="G126" s="677"/>
    </row>
    <row r="127" spans="1:7" ht="63" customHeight="1">
      <c r="A127" s="646" t="s">
        <v>525</v>
      </c>
      <c r="B127" s="234" t="s">
        <v>527</v>
      </c>
      <c r="C127" s="534">
        <v>2210</v>
      </c>
      <c r="D127" s="132">
        <v>152000</v>
      </c>
      <c r="E127" s="597" t="s">
        <v>344</v>
      </c>
      <c r="F127" s="593" t="s">
        <v>67</v>
      </c>
      <c r="G127" s="676" t="s">
        <v>42</v>
      </c>
    </row>
    <row r="128" spans="1:7" ht="42.75" customHeight="1" thickBot="1">
      <c r="A128" s="647"/>
      <c r="B128" s="235"/>
      <c r="C128" s="549"/>
      <c r="D128" s="99" t="s">
        <v>526</v>
      </c>
      <c r="E128" s="633"/>
      <c r="F128" s="594"/>
      <c r="G128" s="677"/>
    </row>
    <row r="129" spans="1:7" ht="29.25" customHeight="1">
      <c r="A129" s="403" t="s">
        <v>528</v>
      </c>
      <c r="B129" s="234" t="s">
        <v>53</v>
      </c>
      <c r="C129" s="141">
        <v>2210</v>
      </c>
      <c r="D129" s="132">
        <v>1417500</v>
      </c>
      <c r="E129" s="597" t="s">
        <v>677</v>
      </c>
      <c r="F129" s="593" t="s">
        <v>24</v>
      </c>
      <c r="G129" s="684" t="s">
        <v>42</v>
      </c>
    </row>
    <row r="130" spans="1:7" ht="52.5" customHeight="1" thickBot="1">
      <c r="A130" s="403"/>
      <c r="B130" s="404"/>
      <c r="C130" s="550"/>
      <c r="D130" s="99" t="s">
        <v>529</v>
      </c>
      <c r="E130" s="633"/>
      <c r="F130" s="594"/>
      <c r="G130" s="620"/>
    </row>
    <row r="131" spans="1:7" ht="63" hidden="1" customHeight="1">
      <c r="A131" s="721" t="s">
        <v>366</v>
      </c>
      <c r="B131" s="706" t="s">
        <v>367</v>
      </c>
      <c r="C131" s="713">
        <v>2210</v>
      </c>
      <c r="D131" s="132">
        <v>0</v>
      </c>
      <c r="E131" s="593" t="s">
        <v>107</v>
      </c>
      <c r="F131" s="593" t="s">
        <v>75</v>
      </c>
      <c r="G131" s="591" t="s">
        <v>444</v>
      </c>
    </row>
    <row r="132" spans="1:7" ht="63" hidden="1" customHeight="1" thickBot="1">
      <c r="A132" s="722"/>
      <c r="B132" s="707"/>
      <c r="C132" s="714"/>
      <c r="D132" s="113" t="s">
        <v>365</v>
      </c>
      <c r="E132" s="594"/>
      <c r="F132" s="594"/>
      <c r="G132" s="592"/>
    </row>
    <row r="133" spans="1:7" ht="26.25" customHeight="1">
      <c r="A133" s="721" t="s">
        <v>676</v>
      </c>
      <c r="B133" s="706" t="s">
        <v>506</v>
      </c>
      <c r="C133" s="713">
        <v>2210</v>
      </c>
      <c r="D133" s="132">
        <v>48000</v>
      </c>
      <c r="E133" s="597" t="s">
        <v>677</v>
      </c>
      <c r="F133" s="593" t="s">
        <v>67</v>
      </c>
      <c r="G133" s="591" t="s">
        <v>508</v>
      </c>
    </row>
    <row r="134" spans="1:7" ht="63" customHeight="1" thickBot="1">
      <c r="A134" s="722"/>
      <c r="B134" s="707"/>
      <c r="C134" s="714"/>
      <c r="D134" s="113" t="s">
        <v>428</v>
      </c>
      <c r="E134" s="633"/>
      <c r="F134" s="594"/>
      <c r="G134" s="592"/>
    </row>
    <row r="135" spans="1:7" ht="44.25" hidden="1" customHeight="1">
      <c r="A135" s="331" t="s">
        <v>375</v>
      </c>
      <c r="B135" s="234" t="s">
        <v>351</v>
      </c>
      <c r="C135" s="534">
        <v>2210</v>
      </c>
      <c r="D135" s="132">
        <v>0</v>
      </c>
      <c r="E135" s="597" t="s">
        <v>344</v>
      </c>
      <c r="F135" s="593" t="s">
        <v>24</v>
      </c>
      <c r="G135" s="676" t="s">
        <v>507</v>
      </c>
    </row>
    <row r="136" spans="1:7" ht="54.75" hidden="1" customHeight="1" thickBot="1">
      <c r="A136" s="332"/>
      <c r="B136" s="232"/>
      <c r="C136" s="549"/>
      <c r="D136" s="99" t="s">
        <v>427</v>
      </c>
      <c r="E136" s="633"/>
      <c r="F136" s="594"/>
      <c r="G136" s="677"/>
    </row>
    <row r="137" spans="1:7" ht="29.25" customHeight="1">
      <c r="A137" s="717" t="s">
        <v>540</v>
      </c>
      <c r="B137" s="234" t="s">
        <v>541</v>
      </c>
      <c r="C137" s="534">
        <v>2210</v>
      </c>
      <c r="D137" s="132">
        <v>1411600</v>
      </c>
      <c r="E137" s="597" t="s">
        <v>677</v>
      </c>
      <c r="F137" s="593" t="s">
        <v>24</v>
      </c>
      <c r="G137" s="676" t="s">
        <v>42</v>
      </c>
    </row>
    <row r="138" spans="1:7" ht="75" customHeight="1" thickBot="1">
      <c r="A138" s="718"/>
      <c r="B138" s="232"/>
      <c r="C138" s="549"/>
      <c r="D138" s="99" t="s">
        <v>542</v>
      </c>
      <c r="E138" s="633"/>
      <c r="F138" s="594"/>
      <c r="G138" s="677"/>
    </row>
    <row r="139" spans="1:7" ht="49.5" customHeight="1">
      <c r="A139" s="333" t="s">
        <v>544</v>
      </c>
      <c r="B139" s="234" t="s">
        <v>543</v>
      </c>
      <c r="C139" s="534">
        <v>2210</v>
      </c>
      <c r="D139" s="132">
        <v>91900</v>
      </c>
      <c r="E139" s="597" t="s">
        <v>677</v>
      </c>
      <c r="F139" s="593" t="s">
        <v>75</v>
      </c>
      <c r="G139" s="676" t="s">
        <v>241</v>
      </c>
    </row>
    <row r="140" spans="1:7" ht="49.5" customHeight="1" thickBot="1">
      <c r="A140" s="332"/>
      <c r="B140" s="236"/>
      <c r="C140" s="233"/>
      <c r="D140" s="99" t="s">
        <v>545</v>
      </c>
      <c r="E140" s="633"/>
      <c r="F140" s="594"/>
      <c r="G140" s="677"/>
    </row>
    <row r="141" spans="1:7" ht="49.5" hidden="1" customHeight="1">
      <c r="A141" s="333" t="s">
        <v>465</v>
      </c>
      <c r="B141" s="234" t="s">
        <v>222</v>
      </c>
      <c r="C141" s="231">
        <v>2210</v>
      </c>
      <c r="D141" s="132">
        <v>0</v>
      </c>
      <c r="E141" s="597" t="s">
        <v>344</v>
      </c>
      <c r="F141" s="593" t="s">
        <v>182</v>
      </c>
      <c r="G141" s="676" t="s">
        <v>242</v>
      </c>
    </row>
    <row r="142" spans="1:7" ht="49.5" hidden="1" customHeight="1">
      <c r="A142" s="332"/>
      <c r="B142" s="236"/>
      <c r="C142" s="237"/>
      <c r="D142" s="99" t="s">
        <v>230</v>
      </c>
      <c r="E142" s="633"/>
      <c r="F142" s="594"/>
      <c r="G142" s="677"/>
    </row>
    <row r="143" spans="1:7" ht="49.5" customHeight="1">
      <c r="A143" s="333" t="s">
        <v>546</v>
      </c>
      <c r="B143" s="234" t="s">
        <v>547</v>
      </c>
      <c r="C143" s="231">
        <v>2210</v>
      </c>
      <c r="D143" s="132">
        <v>52700</v>
      </c>
      <c r="E143" s="597" t="s">
        <v>677</v>
      </c>
      <c r="F143" s="593" t="s">
        <v>23</v>
      </c>
      <c r="G143" s="676" t="s">
        <v>241</v>
      </c>
    </row>
    <row r="144" spans="1:7" ht="49.5" customHeight="1">
      <c r="A144" s="332"/>
      <c r="B144" s="236"/>
      <c r="C144" s="237"/>
      <c r="D144" s="99" t="s">
        <v>548</v>
      </c>
      <c r="E144" s="633"/>
      <c r="F144" s="594"/>
      <c r="G144" s="677"/>
    </row>
    <row r="145" spans="1:9" ht="49.5" hidden="1" customHeight="1">
      <c r="A145" s="333" t="s">
        <v>220</v>
      </c>
      <c r="B145" s="234" t="s">
        <v>221</v>
      </c>
      <c r="C145" s="231">
        <v>2210</v>
      </c>
      <c r="D145" s="135">
        <f>50000-500-2490-47010</f>
        <v>0</v>
      </c>
      <c r="E145" s="710" t="s">
        <v>123</v>
      </c>
      <c r="F145" s="593" t="s">
        <v>182</v>
      </c>
      <c r="G145" s="334" t="s">
        <v>235</v>
      </c>
    </row>
    <row r="146" spans="1:9" ht="16.5" hidden="1" customHeight="1">
      <c r="A146" s="332"/>
      <c r="B146" s="236"/>
      <c r="C146" s="237"/>
      <c r="D146" s="99" t="s">
        <v>236</v>
      </c>
      <c r="E146" s="710"/>
      <c r="F146" s="594"/>
      <c r="G146" s="335"/>
    </row>
    <row r="147" spans="1:9" ht="49.5" hidden="1" customHeight="1">
      <c r="A147" s="336" t="s">
        <v>237</v>
      </c>
      <c r="B147" s="274" t="s">
        <v>162</v>
      </c>
      <c r="C147" s="238">
        <v>2210</v>
      </c>
      <c r="D147" s="132">
        <v>0</v>
      </c>
      <c r="E147" s="710" t="s">
        <v>123</v>
      </c>
      <c r="F147" s="304" t="s">
        <v>228</v>
      </c>
      <c r="G147" s="676" t="s">
        <v>241</v>
      </c>
    </row>
    <row r="148" spans="1:9" ht="49.5" hidden="1" customHeight="1">
      <c r="A148" s="336"/>
      <c r="B148" s="239"/>
      <c r="C148" s="238"/>
      <c r="D148" s="99" t="s">
        <v>227</v>
      </c>
      <c r="E148" s="710"/>
      <c r="F148" s="304"/>
      <c r="G148" s="677"/>
    </row>
    <row r="149" spans="1:9" ht="49.5" hidden="1" customHeight="1">
      <c r="A149" s="333" t="s">
        <v>239</v>
      </c>
      <c r="B149" s="301" t="s">
        <v>240</v>
      </c>
      <c r="C149" s="231">
        <v>2210</v>
      </c>
      <c r="D149" s="132">
        <v>0</v>
      </c>
      <c r="E149" s="710" t="s">
        <v>180</v>
      </c>
      <c r="F149" s="255" t="s">
        <v>228</v>
      </c>
      <c r="G149" s="676" t="s">
        <v>241</v>
      </c>
    </row>
    <row r="150" spans="1:9" ht="49.5" hidden="1" customHeight="1">
      <c r="A150" s="332"/>
      <c r="B150" s="236"/>
      <c r="C150" s="233"/>
      <c r="D150" s="99" t="s">
        <v>227</v>
      </c>
      <c r="E150" s="710"/>
      <c r="F150" s="256"/>
      <c r="G150" s="677"/>
    </row>
    <row r="151" spans="1:9" ht="49.5" hidden="1" customHeight="1">
      <c r="A151" s="337"/>
      <c r="B151" s="240"/>
      <c r="C151" s="241"/>
      <c r="D151" s="135">
        <v>0</v>
      </c>
      <c r="E151" s="710" t="s">
        <v>123</v>
      </c>
      <c r="F151" s="242" t="s">
        <v>182</v>
      </c>
      <c r="G151" s="883" t="s">
        <v>213</v>
      </c>
    </row>
    <row r="152" spans="1:9" ht="49.5" hidden="1" customHeight="1">
      <c r="A152" s="338"/>
      <c r="B152" s="243"/>
      <c r="C152" s="244"/>
      <c r="D152" s="99" t="s">
        <v>214</v>
      </c>
      <c r="E152" s="710"/>
      <c r="F152" s="245"/>
      <c r="G152" s="884"/>
    </row>
    <row r="153" spans="1:9" ht="33" customHeight="1">
      <c r="A153" s="719" t="s">
        <v>504</v>
      </c>
      <c r="B153" s="706" t="s">
        <v>450</v>
      </c>
      <c r="C153" s="141">
        <v>2210</v>
      </c>
      <c r="D153" s="131">
        <v>873400</v>
      </c>
      <c r="E153" s="633" t="s">
        <v>677</v>
      </c>
      <c r="F153" s="415" t="s">
        <v>67</v>
      </c>
      <c r="G153" s="885" t="s">
        <v>39</v>
      </c>
    </row>
    <row r="154" spans="1:9" ht="42" customHeight="1">
      <c r="A154" s="720"/>
      <c r="B154" s="707"/>
      <c r="C154" s="549"/>
      <c r="D154" s="99" t="s">
        <v>505</v>
      </c>
      <c r="E154" s="633"/>
      <c r="F154" s="413"/>
      <c r="G154" s="886"/>
    </row>
    <row r="155" spans="1:9" ht="39" customHeight="1">
      <c r="A155" s="660" t="s">
        <v>510</v>
      </c>
      <c r="B155" s="488" t="s">
        <v>466</v>
      </c>
      <c r="C155" s="535">
        <v>2210</v>
      </c>
      <c r="D155" s="487">
        <v>28500</v>
      </c>
      <c r="E155" s="709" t="s">
        <v>680</v>
      </c>
      <c r="F155" s="478" t="s">
        <v>74</v>
      </c>
      <c r="G155" s="621" t="s">
        <v>479</v>
      </c>
    </row>
    <row r="156" spans="1:9" ht="48.75" customHeight="1">
      <c r="A156" s="661"/>
      <c r="B156" s="488"/>
      <c r="C156" s="27"/>
      <c r="D156" s="120" t="s">
        <v>511</v>
      </c>
      <c r="E156" s="709"/>
      <c r="F156" s="477"/>
      <c r="G156" s="622"/>
    </row>
    <row r="157" spans="1:9" ht="49.5" hidden="1" customHeight="1">
      <c r="A157" s="660" t="s">
        <v>465</v>
      </c>
      <c r="B157" s="52" t="s">
        <v>463</v>
      </c>
      <c r="C157" s="480">
        <v>2210</v>
      </c>
      <c r="D157" s="489">
        <v>0</v>
      </c>
      <c r="E157" s="709" t="s">
        <v>344</v>
      </c>
      <c r="F157" s="478" t="s">
        <v>74</v>
      </c>
      <c r="G157" s="834" t="s">
        <v>479</v>
      </c>
      <c r="I157" s="7"/>
    </row>
    <row r="158" spans="1:9" ht="32.25" hidden="1" customHeight="1">
      <c r="A158" s="661"/>
      <c r="B158" s="125"/>
      <c r="C158" s="27"/>
      <c r="D158" s="120" t="s">
        <v>464</v>
      </c>
      <c r="E158" s="709"/>
      <c r="F158" s="477"/>
      <c r="G158" s="622"/>
    </row>
    <row r="159" spans="1:9" ht="49.5" hidden="1" customHeight="1">
      <c r="A159" s="646" t="s">
        <v>445</v>
      </c>
      <c r="B159" s="706" t="s">
        <v>446</v>
      </c>
      <c r="C159" s="238">
        <v>2210</v>
      </c>
      <c r="D159" s="131">
        <v>0</v>
      </c>
      <c r="E159" s="633" t="s">
        <v>344</v>
      </c>
      <c r="F159" s="465" t="s">
        <v>228</v>
      </c>
      <c r="G159" s="708" t="s">
        <v>447</v>
      </c>
    </row>
    <row r="160" spans="1:9" ht="49.5" hidden="1" customHeight="1">
      <c r="A160" s="647"/>
      <c r="B160" s="707"/>
      <c r="C160" s="233"/>
      <c r="D160" s="99" t="s">
        <v>448</v>
      </c>
      <c r="E160" s="633"/>
      <c r="F160" s="463"/>
      <c r="G160" s="677"/>
    </row>
    <row r="161" spans="1:9" ht="49.5" customHeight="1">
      <c r="A161" s="646" t="s">
        <v>394</v>
      </c>
      <c r="B161" s="234" t="s">
        <v>393</v>
      </c>
      <c r="C161" s="534">
        <v>2210</v>
      </c>
      <c r="D161" s="72">
        <v>160000</v>
      </c>
      <c r="E161" s="633" t="s">
        <v>677</v>
      </c>
      <c r="F161" s="255" t="s">
        <v>75</v>
      </c>
      <c r="G161" s="676" t="s">
        <v>241</v>
      </c>
    </row>
    <row r="162" spans="1:9" ht="49.5" customHeight="1">
      <c r="A162" s="647"/>
      <c r="B162" s="236"/>
      <c r="C162" s="549"/>
      <c r="D162" s="99" t="s">
        <v>521</v>
      </c>
      <c r="E162" s="633"/>
      <c r="F162" s="256"/>
      <c r="G162" s="677"/>
    </row>
    <row r="163" spans="1:9" ht="49.5" hidden="1" customHeight="1">
      <c r="A163" s="719" t="s">
        <v>211</v>
      </c>
      <c r="B163" s="239" t="s">
        <v>212</v>
      </c>
      <c r="C163" s="141">
        <v>2210</v>
      </c>
      <c r="D163" s="133">
        <v>0</v>
      </c>
      <c r="E163" s="302" t="s">
        <v>107</v>
      </c>
      <c r="F163" s="304" t="s">
        <v>182</v>
      </c>
      <c r="G163" s="708" t="s">
        <v>242</v>
      </c>
    </row>
    <row r="164" spans="1:9" ht="49.5" hidden="1" customHeight="1">
      <c r="A164" s="647"/>
      <c r="B164" s="239"/>
      <c r="C164" s="550"/>
      <c r="D164" s="99" t="s">
        <v>198</v>
      </c>
      <c r="E164" s="302"/>
      <c r="F164" s="304"/>
      <c r="G164" s="677"/>
    </row>
    <row r="165" spans="1:9" ht="29.25" customHeight="1">
      <c r="A165" s="721" t="s">
        <v>532</v>
      </c>
      <c r="B165" s="234" t="s">
        <v>531</v>
      </c>
      <c r="C165" s="534">
        <v>2210</v>
      </c>
      <c r="D165" s="132">
        <v>6000</v>
      </c>
      <c r="E165" s="633" t="s">
        <v>678</v>
      </c>
      <c r="F165" s="593" t="s">
        <v>24</v>
      </c>
      <c r="G165" s="676" t="s">
        <v>241</v>
      </c>
    </row>
    <row r="166" spans="1:9" ht="48" customHeight="1">
      <c r="A166" s="722"/>
      <c r="B166" s="232"/>
      <c r="C166" s="549"/>
      <c r="D166" s="99" t="s">
        <v>533</v>
      </c>
      <c r="E166" s="633"/>
      <c r="F166" s="594"/>
      <c r="G166" s="677"/>
    </row>
    <row r="167" spans="1:9" ht="48" hidden="1" customHeight="1">
      <c r="A167" s="339" t="s">
        <v>215</v>
      </c>
      <c r="B167" s="234" t="s">
        <v>219</v>
      </c>
      <c r="C167" s="238">
        <v>2210</v>
      </c>
      <c r="D167" s="132">
        <v>0</v>
      </c>
      <c r="E167" s="633" t="s">
        <v>107</v>
      </c>
      <c r="F167" s="304" t="s">
        <v>182</v>
      </c>
      <c r="G167" s="676" t="s">
        <v>241</v>
      </c>
    </row>
    <row r="168" spans="1:9" ht="48" hidden="1" customHeight="1">
      <c r="A168" s="336"/>
      <c r="B168" s="140"/>
      <c r="C168" s="246"/>
      <c r="D168" s="99" t="s">
        <v>231</v>
      </c>
      <c r="E168" s="633"/>
      <c r="F168" s="304"/>
      <c r="G168" s="677"/>
    </row>
    <row r="169" spans="1:9" ht="44.25" hidden="1" customHeight="1">
      <c r="A169" s="721" t="s">
        <v>422</v>
      </c>
      <c r="B169" s="706" t="s">
        <v>347</v>
      </c>
      <c r="C169" s="713">
        <v>2210</v>
      </c>
      <c r="D169" s="132">
        <v>0</v>
      </c>
      <c r="E169" s="633" t="s">
        <v>344</v>
      </c>
      <c r="F169" s="593" t="s">
        <v>164</v>
      </c>
      <c r="G169" s="591" t="s">
        <v>39</v>
      </c>
    </row>
    <row r="170" spans="1:9" ht="39.75" hidden="1" customHeight="1">
      <c r="A170" s="722"/>
      <c r="B170" s="707"/>
      <c r="C170" s="714"/>
      <c r="D170" s="113" t="s">
        <v>449</v>
      </c>
      <c r="E170" s="633"/>
      <c r="F170" s="594"/>
      <c r="G170" s="592"/>
    </row>
    <row r="171" spans="1:9" ht="48" customHeight="1">
      <c r="A171" s="732" t="s">
        <v>430</v>
      </c>
      <c r="B171" s="715" t="s">
        <v>346</v>
      </c>
      <c r="C171" s="461">
        <v>2210</v>
      </c>
      <c r="D171" s="163">
        <v>1497000</v>
      </c>
      <c r="E171" s="594" t="s">
        <v>677</v>
      </c>
      <c r="F171" s="465" t="s">
        <v>74</v>
      </c>
      <c r="G171" s="591" t="s">
        <v>481</v>
      </c>
    </row>
    <row r="172" spans="1:9" ht="57" customHeight="1">
      <c r="A172" s="733"/>
      <c r="B172" s="716"/>
      <c r="C172" s="462"/>
      <c r="D172" s="116" t="s">
        <v>524</v>
      </c>
      <c r="E172" s="633"/>
      <c r="F172" s="463"/>
      <c r="G172" s="592"/>
    </row>
    <row r="173" spans="1:9" ht="57" customHeight="1">
      <c r="A173" s="646" t="s">
        <v>468</v>
      </c>
      <c r="B173" s="513" t="s">
        <v>469</v>
      </c>
      <c r="C173" s="496" t="s">
        <v>470</v>
      </c>
      <c r="D173" s="121">
        <v>2063200</v>
      </c>
      <c r="E173" s="593" t="s">
        <v>679</v>
      </c>
      <c r="F173" s="593" t="s">
        <v>24</v>
      </c>
      <c r="G173" s="511" t="s">
        <v>42</v>
      </c>
    </row>
    <row r="174" spans="1:9" ht="42" customHeight="1" thickBot="1">
      <c r="A174" s="647"/>
      <c r="B174" s="495"/>
      <c r="C174" s="430"/>
      <c r="D174" s="524" t="s">
        <v>552</v>
      </c>
      <c r="E174" s="594"/>
      <c r="F174" s="594"/>
      <c r="G174" s="512"/>
    </row>
    <row r="175" spans="1:9" ht="57" hidden="1" customHeight="1">
      <c r="A175" s="753" t="s">
        <v>473</v>
      </c>
      <c r="B175" s="499" t="s">
        <v>474</v>
      </c>
      <c r="C175" s="500">
        <v>2210</v>
      </c>
      <c r="D175" s="497">
        <v>0</v>
      </c>
      <c r="E175" s="738" t="s">
        <v>475</v>
      </c>
      <c r="F175" s="501" t="s">
        <v>338</v>
      </c>
      <c r="G175" s="490" t="s">
        <v>482</v>
      </c>
    </row>
    <row r="176" spans="1:9" ht="57" hidden="1" customHeight="1" thickBot="1">
      <c r="A176" s="754"/>
      <c r="B176" s="502"/>
      <c r="C176" s="503"/>
      <c r="D176" s="498" t="s">
        <v>476</v>
      </c>
      <c r="E176" s="742"/>
      <c r="F176" s="504"/>
      <c r="G176" s="491" t="s">
        <v>472</v>
      </c>
      <c r="I176" s="505"/>
    </row>
    <row r="177" spans="1:7" ht="51" customHeight="1">
      <c r="A177" s="340" t="s">
        <v>522</v>
      </c>
      <c r="B177" s="460" t="s">
        <v>392</v>
      </c>
      <c r="C177" s="141">
        <v>2210</v>
      </c>
      <c r="D177" s="163">
        <v>191000</v>
      </c>
      <c r="E177" s="594" t="s">
        <v>682</v>
      </c>
      <c r="F177" s="465" t="s">
        <v>24</v>
      </c>
      <c r="G177" s="591" t="s">
        <v>553</v>
      </c>
    </row>
    <row r="178" spans="1:7" ht="42" customHeight="1">
      <c r="A178" s="341"/>
      <c r="B178" s="405"/>
      <c r="C178" s="462"/>
      <c r="D178" s="99" t="s">
        <v>523</v>
      </c>
      <c r="E178" s="633"/>
      <c r="F178" s="463"/>
      <c r="G178" s="592"/>
    </row>
    <row r="179" spans="1:7" ht="35.25" customHeight="1">
      <c r="A179" s="732" t="s">
        <v>683</v>
      </c>
      <c r="B179" s="673" t="s">
        <v>684</v>
      </c>
      <c r="C179" s="713">
        <v>2210</v>
      </c>
      <c r="D179" s="163">
        <v>30600</v>
      </c>
      <c r="E179" s="593" t="s">
        <v>732</v>
      </c>
      <c r="F179" s="593" t="s">
        <v>74</v>
      </c>
      <c r="G179" s="591" t="s">
        <v>42</v>
      </c>
    </row>
    <row r="180" spans="1:7" ht="33.75" customHeight="1">
      <c r="A180" s="733"/>
      <c r="B180" s="674"/>
      <c r="C180" s="714"/>
      <c r="D180" s="136" t="s">
        <v>761</v>
      </c>
      <c r="E180" s="594"/>
      <c r="F180" s="594"/>
      <c r="G180" s="592"/>
    </row>
    <row r="181" spans="1:7" ht="48" hidden="1" customHeight="1">
      <c r="A181" s="755" t="s">
        <v>281</v>
      </c>
      <c r="B181" s="751" t="s">
        <v>268</v>
      </c>
      <c r="C181" s="689">
        <v>2210</v>
      </c>
      <c r="D181" s="525"/>
      <c r="E181" s="687" t="s">
        <v>265</v>
      </c>
      <c r="F181" s="689" t="s">
        <v>74</v>
      </c>
      <c r="G181" s="702" t="s">
        <v>243</v>
      </c>
    </row>
    <row r="182" spans="1:7" ht="35.25" hidden="1" customHeight="1" thickBot="1">
      <c r="A182" s="756"/>
      <c r="B182" s="752"/>
      <c r="C182" s="688"/>
      <c r="D182" s="526" t="s">
        <v>267</v>
      </c>
      <c r="E182" s="688"/>
      <c r="F182" s="688"/>
      <c r="G182" s="703"/>
    </row>
    <row r="183" spans="1:7" ht="48" hidden="1" customHeight="1">
      <c r="A183" s="342" t="s">
        <v>206</v>
      </c>
      <c r="B183" s="55" t="s">
        <v>199</v>
      </c>
      <c r="C183" s="306">
        <v>2210</v>
      </c>
      <c r="D183" s="132">
        <v>0</v>
      </c>
      <c r="E183" s="280" t="s">
        <v>107</v>
      </c>
      <c r="F183" s="268" t="s">
        <v>182</v>
      </c>
      <c r="G183" s="704" t="s">
        <v>39</v>
      </c>
    </row>
    <row r="184" spans="1:7" ht="48" hidden="1" customHeight="1">
      <c r="A184" s="322"/>
      <c r="B184" s="128"/>
      <c r="C184" s="27"/>
      <c r="D184" s="120" t="s">
        <v>200</v>
      </c>
      <c r="E184" s="281"/>
      <c r="F184" s="269"/>
      <c r="G184" s="705"/>
    </row>
    <row r="185" spans="1:7" ht="48" hidden="1" customHeight="1">
      <c r="A185" s="342" t="s">
        <v>194</v>
      </c>
      <c r="B185" s="52" t="s">
        <v>193</v>
      </c>
      <c r="C185" s="306">
        <v>2210</v>
      </c>
      <c r="D185" s="132">
        <v>0</v>
      </c>
      <c r="E185" s="280" t="s">
        <v>202</v>
      </c>
      <c r="F185" s="268" t="s">
        <v>182</v>
      </c>
      <c r="G185" s="704" t="s">
        <v>39</v>
      </c>
    </row>
    <row r="186" spans="1:7" ht="48" hidden="1" customHeight="1">
      <c r="A186" s="322"/>
      <c r="B186" s="128"/>
      <c r="C186" s="27"/>
      <c r="D186" s="120" t="s">
        <v>201</v>
      </c>
      <c r="E186" s="281"/>
      <c r="F186" s="269"/>
      <c r="G186" s="705"/>
    </row>
    <row r="187" spans="1:7" ht="48" hidden="1" customHeight="1">
      <c r="A187" s="342" t="s">
        <v>204</v>
      </c>
      <c r="B187" s="52" t="s">
        <v>195</v>
      </c>
      <c r="C187" s="306">
        <v>2210</v>
      </c>
      <c r="D187" s="137">
        <v>0</v>
      </c>
      <c r="E187" s="611" t="s">
        <v>107</v>
      </c>
      <c r="F187" s="268" t="s">
        <v>182</v>
      </c>
      <c r="G187" s="704" t="s">
        <v>243</v>
      </c>
    </row>
    <row r="188" spans="1:7" ht="48" hidden="1" customHeight="1">
      <c r="A188" s="322"/>
      <c r="B188" s="128"/>
      <c r="C188" s="27"/>
      <c r="D188" s="120" t="s">
        <v>232</v>
      </c>
      <c r="E188" s="612"/>
      <c r="F188" s="269"/>
      <c r="G188" s="705"/>
    </row>
    <row r="189" spans="1:7" ht="48" hidden="1" customHeight="1">
      <c r="A189" s="323" t="s">
        <v>208</v>
      </c>
      <c r="B189" s="125" t="s">
        <v>207</v>
      </c>
      <c r="C189" s="307">
        <v>2210</v>
      </c>
      <c r="D189" s="131">
        <v>0</v>
      </c>
      <c r="E189" s="611" t="s">
        <v>107</v>
      </c>
      <c r="F189" s="276" t="s">
        <v>182</v>
      </c>
      <c r="G189" s="833" t="s">
        <v>243</v>
      </c>
    </row>
    <row r="190" spans="1:7" ht="48" hidden="1" customHeight="1">
      <c r="A190" s="322"/>
      <c r="B190" s="128"/>
      <c r="C190" s="27"/>
      <c r="D190" s="120" t="s">
        <v>209</v>
      </c>
      <c r="E190" s="612"/>
      <c r="F190" s="269"/>
      <c r="G190" s="705"/>
    </row>
    <row r="191" spans="1:7" ht="48" hidden="1" customHeight="1">
      <c r="A191" s="343"/>
      <c r="B191" s="52"/>
      <c r="C191" s="127"/>
      <c r="D191" s="129">
        <v>0</v>
      </c>
      <c r="E191" s="611" t="s">
        <v>107</v>
      </c>
      <c r="F191" s="268" t="s">
        <v>182</v>
      </c>
      <c r="G191" s="704" t="s">
        <v>192</v>
      </c>
    </row>
    <row r="192" spans="1:7" ht="48" hidden="1" customHeight="1">
      <c r="A192" s="322"/>
      <c r="B192" s="128"/>
      <c r="C192" s="27"/>
      <c r="D192" s="120" t="s">
        <v>183</v>
      </c>
      <c r="E192" s="612"/>
      <c r="F192" s="269"/>
      <c r="G192" s="705"/>
    </row>
    <row r="193" spans="1:12" ht="35.25" hidden="1" customHeight="1">
      <c r="A193" s="323" t="s">
        <v>203</v>
      </c>
      <c r="B193" s="125" t="s">
        <v>205</v>
      </c>
      <c r="C193" s="307">
        <v>2210</v>
      </c>
      <c r="D193" s="131">
        <v>0</v>
      </c>
      <c r="E193" s="611" t="s">
        <v>107</v>
      </c>
      <c r="F193" s="276" t="s">
        <v>182</v>
      </c>
      <c r="G193" s="833" t="s">
        <v>243</v>
      </c>
    </row>
    <row r="194" spans="1:12" ht="48" hidden="1" customHeight="1">
      <c r="A194" s="323"/>
      <c r="B194" s="125"/>
      <c r="C194" s="126"/>
      <c r="D194" s="120" t="s">
        <v>210</v>
      </c>
      <c r="E194" s="612"/>
      <c r="F194" s="276"/>
      <c r="G194" s="705"/>
    </row>
    <row r="195" spans="1:12" ht="29.25" hidden="1" customHeight="1">
      <c r="A195" s="316"/>
      <c r="B195" s="52"/>
      <c r="C195" s="306"/>
      <c r="D195" s="130"/>
      <c r="E195" s="803"/>
      <c r="F195" s="611"/>
      <c r="G195" s="834"/>
      <c r="J195" s="831"/>
    </row>
    <row r="196" spans="1:12" ht="54.75" hidden="1" customHeight="1">
      <c r="A196" s="322"/>
      <c r="B196" s="12"/>
      <c r="C196" s="27"/>
      <c r="D196" s="120"/>
      <c r="E196" s="804"/>
      <c r="F196" s="612"/>
      <c r="G196" s="622"/>
      <c r="J196" s="832"/>
    </row>
    <row r="197" spans="1:12" ht="48.75" hidden="1" customHeight="1">
      <c r="A197" s="631" t="s">
        <v>89</v>
      </c>
      <c r="B197" s="706" t="s">
        <v>90</v>
      </c>
      <c r="C197" s="766">
        <v>2210</v>
      </c>
      <c r="D197" s="119">
        <v>0</v>
      </c>
      <c r="E197" s="611" t="s">
        <v>76</v>
      </c>
      <c r="F197" s="671" t="s">
        <v>68</v>
      </c>
      <c r="G197" s="250"/>
    </row>
    <row r="198" spans="1:12" ht="48" hidden="1" customHeight="1" thickBot="1">
      <c r="A198" s="739"/>
      <c r="B198" s="758"/>
      <c r="C198" s="767"/>
      <c r="D198" s="187" t="s">
        <v>181</v>
      </c>
      <c r="E198" s="835"/>
      <c r="F198" s="682"/>
      <c r="G198" s="299"/>
    </row>
    <row r="199" spans="1:12" ht="31.2" customHeight="1">
      <c r="A199" s="757" t="s">
        <v>759</v>
      </c>
      <c r="B199" s="633" t="s">
        <v>760</v>
      </c>
      <c r="C199" s="713">
        <v>2210</v>
      </c>
      <c r="D199" s="132">
        <v>41400</v>
      </c>
      <c r="E199" s="902" t="s">
        <v>732</v>
      </c>
      <c r="F199" s="709" t="s">
        <v>74</v>
      </c>
      <c r="G199" s="833" t="s">
        <v>39</v>
      </c>
    </row>
    <row r="200" spans="1:12" ht="33.6" customHeight="1" thickBot="1">
      <c r="A200" s="757"/>
      <c r="B200" s="633"/>
      <c r="C200" s="714"/>
      <c r="D200" s="41" t="s">
        <v>762</v>
      </c>
      <c r="E200" s="902"/>
      <c r="F200" s="709"/>
      <c r="G200" s="887"/>
    </row>
    <row r="201" spans="1:12" ht="29.25" customHeight="1" thickBot="1">
      <c r="A201" s="589" t="s">
        <v>9</v>
      </c>
      <c r="B201" s="590"/>
      <c r="C201" s="169"/>
      <c r="D201" s="587">
        <f>D73+D75+D77+D79+D81+D83+D85+D89+D93+D115+D125+D127+D129+D133+D137+D139+D143+D153+D155+D161+D165+D171+D173+D177+D179+D199</f>
        <v>10000000</v>
      </c>
      <c r="E201" s="588"/>
      <c r="F201" s="588"/>
      <c r="G201" s="170"/>
      <c r="H201" s="83"/>
      <c r="I201" s="42"/>
      <c r="J201" s="101"/>
      <c r="K201" s="77"/>
      <c r="L201" s="77"/>
    </row>
    <row r="202" spans="1:12" ht="39" hidden="1" customHeight="1">
      <c r="A202" s="745" t="s">
        <v>35</v>
      </c>
      <c r="B202" s="15" t="s">
        <v>13</v>
      </c>
      <c r="C202" s="188">
        <v>2240</v>
      </c>
      <c r="D202" s="189">
        <v>0</v>
      </c>
      <c r="E202" s="270" t="s">
        <v>10</v>
      </c>
      <c r="F202" s="257" t="s">
        <v>18</v>
      </c>
      <c r="G202" s="286" t="s">
        <v>8</v>
      </c>
    </row>
    <row r="203" spans="1:12" ht="62.25" hidden="1" customHeight="1">
      <c r="A203" s="746"/>
      <c r="B203" s="9"/>
      <c r="C203" s="177"/>
      <c r="D203" s="10" t="s">
        <v>20</v>
      </c>
      <c r="E203" s="271"/>
      <c r="F203" s="249"/>
      <c r="G203" s="287"/>
    </row>
    <row r="204" spans="1:12" ht="49.5" hidden="1" customHeight="1">
      <c r="A204" s="344" t="s">
        <v>33</v>
      </c>
      <c r="B204" s="8" t="s">
        <v>13</v>
      </c>
      <c r="C204" s="176">
        <v>2240</v>
      </c>
      <c r="D204" s="16">
        <v>0</v>
      </c>
      <c r="E204" s="270" t="s">
        <v>10</v>
      </c>
      <c r="F204" s="257" t="s">
        <v>18</v>
      </c>
      <c r="G204" s="289" t="s">
        <v>8</v>
      </c>
    </row>
    <row r="205" spans="1:12" ht="53.25" hidden="1" customHeight="1">
      <c r="A205" s="344" t="s">
        <v>34</v>
      </c>
      <c r="B205" s="9"/>
      <c r="C205" s="178"/>
      <c r="D205" s="10" t="s">
        <v>19</v>
      </c>
      <c r="E205" s="270"/>
      <c r="F205" s="257"/>
      <c r="G205" s="345"/>
    </row>
    <row r="206" spans="1:12" ht="42" hidden="1" customHeight="1">
      <c r="A206" s="346" t="s">
        <v>21</v>
      </c>
      <c r="B206" s="8" t="s">
        <v>16</v>
      </c>
      <c r="C206" s="743">
        <v>2240</v>
      </c>
      <c r="D206" s="16">
        <v>0</v>
      </c>
      <c r="E206" s="701" t="s">
        <v>10</v>
      </c>
      <c r="F206" s="761" t="s">
        <v>18</v>
      </c>
      <c r="G206" s="683" t="s">
        <v>8</v>
      </c>
    </row>
    <row r="207" spans="1:12" ht="49.5" hidden="1" customHeight="1">
      <c r="A207" s="347"/>
      <c r="B207" s="9"/>
      <c r="C207" s="744"/>
      <c r="D207" s="2" t="s">
        <v>15</v>
      </c>
      <c r="E207" s="614"/>
      <c r="F207" s="762"/>
      <c r="G207" s="616"/>
    </row>
    <row r="208" spans="1:12" ht="49.5" hidden="1" customHeight="1">
      <c r="A208" s="732" t="s">
        <v>340</v>
      </c>
      <c r="B208" s="715" t="s">
        <v>266</v>
      </c>
      <c r="C208" s="713">
        <v>2240</v>
      </c>
      <c r="D208" s="228">
        <v>0</v>
      </c>
      <c r="E208" s="593" t="s">
        <v>107</v>
      </c>
      <c r="F208" s="593" t="s">
        <v>74</v>
      </c>
      <c r="G208" s="676" t="s">
        <v>39</v>
      </c>
    </row>
    <row r="209" spans="1:12" ht="49.5" hidden="1" customHeight="1">
      <c r="A209" s="733"/>
      <c r="B209" s="716"/>
      <c r="C209" s="714"/>
      <c r="D209" s="230" t="s">
        <v>362</v>
      </c>
      <c r="E209" s="594"/>
      <c r="F209" s="594"/>
      <c r="G209" s="677"/>
    </row>
    <row r="210" spans="1:12" ht="36" hidden="1" customHeight="1">
      <c r="A210" s="646" t="s">
        <v>354</v>
      </c>
      <c r="B210" s="73" t="s">
        <v>353</v>
      </c>
      <c r="C210" s="713">
        <v>2240</v>
      </c>
      <c r="D210" s="72">
        <v>0</v>
      </c>
      <c r="E210" s="593" t="s">
        <v>107</v>
      </c>
      <c r="F210" s="593" t="s">
        <v>228</v>
      </c>
      <c r="G210" s="676" t="s">
        <v>43</v>
      </c>
    </row>
    <row r="211" spans="1:12" ht="44.25" hidden="1" customHeight="1">
      <c r="A211" s="647"/>
      <c r="B211" s="232"/>
      <c r="C211" s="714"/>
      <c r="D211" s="90" t="s">
        <v>355</v>
      </c>
      <c r="E211" s="594"/>
      <c r="F211" s="594"/>
      <c r="G211" s="677"/>
      <c r="H211" s="82"/>
      <c r="L211" s="7"/>
    </row>
    <row r="212" spans="1:12" ht="42" hidden="1" customHeight="1">
      <c r="A212" s="348" t="s">
        <v>145</v>
      </c>
      <c r="B212" s="8" t="s">
        <v>144</v>
      </c>
      <c r="C212" s="259">
        <v>2240</v>
      </c>
      <c r="D212" s="105">
        <v>0</v>
      </c>
      <c r="E212" s="761" t="s">
        <v>123</v>
      </c>
      <c r="F212" s="668" t="s">
        <v>68</v>
      </c>
      <c r="G212" s="684" t="s">
        <v>43</v>
      </c>
    </row>
    <row r="213" spans="1:12" ht="28.5" hidden="1" customHeight="1">
      <c r="A213" s="349"/>
      <c r="B213" s="9"/>
      <c r="C213" s="260"/>
      <c r="D213" s="36" t="s">
        <v>137</v>
      </c>
      <c r="E213" s="762"/>
      <c r="F213" s="618"/>
      <c r="G213" s="620"/>
      <c r="H213" s="82"/>
    </row>
    <row r="214" spans="1:12" ht="28.5" hidden="1" customHeight="1">
      <c r="A214" s="350" t="s">
        <v>147</v>
      </c>
      <c r="B214" s="656" t="s">
        <v>146</v>
      </c>
      <c r="C214" s="275">
        <v>2240</v>
      </c>
      <c r="D214" s="106">
        <v>0</v>
      </c>
      <c r="E214" s="761" t="s">
        <v>123</v>
      </c>
      <c r="F214" s="257" t="s">
        <v>148</v>
      </c>
      <c r="G214" s="684" t="s">
        <v>39</v>
      </c>
      <c r="H214" s="82"/>
    </row>
    <row r="215" spans="1:12" ht="28.5" hidden="1" customHeight="1">
      <c r="A215" s="350"/>
      <c r="B215" s="657"/>
      <c r="C215" s="275"/>
      <c r="D215" s="36" t="s">
        <v>149</v>
      </c>
      <c r="E215" s="762"/>
      <c r="F215" s="257"/>
      <c r="G215" s="620"/>
      <c r="H215" s="82"/>
    </row>
    <row r="216" spans="1:12" ht="96.75" customHeight="1">
      <c r="A216" s="631" t="s">
        <v>372</v>
      </c>
      <c r="B216" s="8" t="s">
        <v>282</v>
      </c>
      <c r="C216" s="259">
        <v>2240</v>
      </c>
      <c r="D216" s="72">
        <f>8400000-580000</f>
        <v>7820000</v>
      </c>
      <c r="E216" s="594" t="s">
        <v>677</v>
      </c>
      <c r="F216" s="272" t="s">
        <v>24</v>
      </c>
      <c r="G216" s="634" t="s">
        <v>697</v>
      </c>
    </row>
    <row r="217" spans="1:12" ht="24">
      <c r="A217" s="632"/>
      <c r="B217" s="351"/>
      <c r="C217" s="260"/>
      <c r="D217" s="36" t="s">
        <v>593</v>
      </c>
      <c r="E217" s="633"/>
      <c r="F217" s="273"/>
      <c r="G217" s="635"/>
      <c r="I217" s="7"/>
    </row>
    <row r="218" spans="1:12" ht="66" hidden="1">
      <c r="A218" s="631" t="s">
        <v>372</v>
      </c>
      <c r="B218" s="8" t="s">
        <v>282</v>
      </c>
      <c r="C218" s="566">
        <v>2240</v>
      </c>
      <c r="D218" s="72">
        <f>8400000-580000</f>
        <v>7820000</v>
      </c>
      <c r="E218" s="594" t="s">
        <v>677</v>
      </c>
      <c r="F218" s="568" t="s">
        <v>24</v>
      </c>
      <c r="G218" s="634" t="s">
        <v>697</v>
      </c>
      <c r="I218" s="7"/>
    </row>
    <row r="219" spans="1:12" ht="49.5" hidden="1" customHeight="1">
      <c r="A219" s="632"/>
      <c r="B219" s="351"/>
      <c r="C219" s="567"/>
      <c r="D219" s="36" t="s">
        <v>593</v>
      </c>
      <c r="E219" s="633"/>
      <c r="F219" s="565"/>
      <c r="G219" s="635"/>
      <c r="I219" s="7"/>
    </row>
    <row r="220" spans="1:12" ht="99" customHeight="1">
      <c r="A220" s="631" t="s">
        <v>352</v>
      </c>
      <c r="B220" s="8" t="s">
        <v>283</v>
      </c>
      <c r="C220" s="259">
        <v>2240</v>
      </c>
      <c r="D220" s="105">
        <v>580000</v>
      </c>
      <c r="E220" s="593" t="s">
        <v>107</v>
      </c>
      <c r="F220" s="272" t="s">
        <v>18</v>
      </c>
      <c r="G220" s="634" t="s">
        <v>250</v>
      </c>
    </row>
    <row r="221" spans="1:12" ht="30" customHeight="1">
      <c r="A221" s="739"/>
      <c r="B221" s="351"/>
      <c r="C221" s="260"/>
      <c r="D221" s="90" t="s">
        <v>594</v>
      </c>
      <c r="E221" s="594"/>
      <c r="F221" s="273"/>
      <c r="G221" s="635"/>
    </row>
    <row r="222" spans="1:12" ht="39" customHeight="1">
      <c r="A222" s="631" t="s">
        <v>568</v>
      </c>
      <c r="B222" s="656" t="s">
        <v>567</v>
      </c>
      <c r="C222" s="406">
        <v>2240</v>
      </c>
      <c r="D222" s="105">
        <v>2400</v>
      </c>
      <c r="E222" s="594" t="s">
        <v>107</v>
      </c>
      <c r="F222" s="410" t="s">
        <v>24</v>
      </c>
      <c r="G222" s="409" t="s">
        <v>39</v>
      </c>
    </row>
    <row r="223" spans="1:12" ht="27" customHeight="1">
      <c r="A223" s="632"/>
      <c r="B223" s="657"/>
      <c r="C223" s="407"/>
      <c r="D223" s="90" t="s">
        <v>271</v>
      </c>
      <c r="E223" s="633"/>
      <c r="F223" s="408"/>
      <c r="G223" s="411"/>
    </row>
    <row r="224" spans="1:12" ht="57.75" hidden="1" customHeight="1">
      <c r="A224" s="631" t="s">
        <v>403</v>
      </c>
      <c r="B224" s="656" t="s">
        <v>402</v>
      </c>
      <c r="C224" s="275">
        <v>2240</v>
      </c>
      <c r="D224" s="105">
        <v>0</v>
      </c>
      <c r="E224" s="594" t="s">
        <v>344</v>
      </c>
      <c r="F224" s="285" t="s">
        <v>182</v>
      </c>
      <c r="G224" s="289" t="s">
        <v>39</v>
      </c>
    </row>
    <row r="225" spans="1:10" ht="67.5" hidden="1" customHeight="1">
      <c r="A225" s="632"/>
      <c r="B225" s="657"/>
      <c r="C225" s="260"/>
      <c r="D225" s="144" t="s">
        <v>461</v>
      </c>
      <c r="E225" s="633"/>
      <c r="F225" s="273"/>
      <c r="G225" s="352"/>
    </row>
    <row r="226" spans="1:10" ht="42" hidden="1" customHeight="1">
      <c r="A226" s="631" t="s">
        <v>407</v>
      </c>
      <c r="B226" s="656" t="s">
        <v>401</v>
      </c>
      <c r="C226" s="275">
        <v>2240</v>
      </c>
      <c r="D226" s="105">
        <v>0</v>
      </c>
      <c r="E226" s="594" t="s">
        <v>344</v>
      </c>
      <c r="F226" s="285" t="s">
        <v>164</v>
      </c>
      <c r="G226" s="439" t="s">
        <v>39</v>
      </c>
      <c r="J226" s="7"/>
    </row>
    <row r="227" spans="1:10" ht="117.75" hidden="1" customHeight="1">
      <c r="A227" s="632"/>
      <c r="B227" s="657"/>
      <c r="C227" s="395"/>
      <c r="D227" s="144" t="s">
        <v>420</v>
      </c>
      <c r="E227" s="633"/>
      <c r="F227" s="396"/>
      <c r="G227" s="440"/>
    </row>
    <row r="228" spans="1:10" ht="42" customHeight="1">
      <c r="A228" s="631" t="s">
        <v>381</v>
      </c>
      <c r="B228" s="656" t="s">
        <v>379</v>
      </c>
      <c r="C228" s="397">
        <v>2240</v>
      </c>
      <c r="D228" s="105">
        <v>6000</v>
      </c>
      <c r="E228" s="593" t="s">
        <v>107</v>
      </c>
      <c r="F228" s="399" t="s">
        <v>18</v>
      </c>
      <c r="G228" s="398" t="s">
        <v>39</v>
      </c>
    </row>
    <row r="229" spans="1:10" ht="31.5" customHeight="1">
      <c r="A229" s="632"/>
      <c r="B229" s="657"/>
      <c r="C229" s="397"/>
      <c r="D229" s="90" t="s">
        <v>564</v>
      </c>
      <c r="E229" s="594"/>
      <c r="F229" s="399"/>
      <c r="G229" s="353"/>
    </row>
    <row r="230" spans="1:10" ht="71.25" customHeight="1">
      <c r="A230" s="646" t="s">
        <v>400</v>
      </c>
      <c r="B230" s="73" t="s">
        <v>356</v>
      </c>
      <c r="C230" s="713">
        <v>2240</v>
      </c>
      <c r="D230" s="190">
        <v>802800</v>
      </c>
      <c r="E230" s="593" t="s">
        <v>107</v>
      </c>
      <c r="F230" s="593" t="s">
        <v>75</v>
      </c>
      <c r="G230" s="426" t="s">
        <v>39</v>
      </c>
    </row>
    <row r="231" spans="1:10" ht="60.75" customHeight="1">
      <c r="A231" s="647"/>
      <c r="B231" s="232"/>
      <c r="C231" s="714"/>
      <c r="D231" s="136" t="s">
        <v>565</v>
      </c>
      <c r="E231" s="594"/>
      <c r="F231" s="594"/>
      <c r="G231" s="425" t="s">
        <v>566</v>
      </c>
    </row>
    <row r="232" spans="1:10" s="142" customFormat="1" ht="39" customHeight="1">
      <c r="A232" s="747" t="s">
        <v>399</v>
      </c>
      <c r="B232" s="140" t="s">
        <v>356</v>
      </c>
      <c r="C232" s="429" t="s">
        <v>357</v>
      </c>
      <c r="D232" s="145">
        <v>620000</v>
      </c>
      <c r="E232" s="593" t="s">
        <v>107</v>
      </c>
      <c r="F232" s="428" t="s">
        <v>182</v>
      </c>
      <c r="G232" s="763" t="s">
        <v>560</v>
      </c>
    </row>
    <row r="233" spans="1:10" s="142" customFormat="1" ht="128.25" customHeight="1">
      <c r="A233" s="748"/>
      <c r="B233" s="235"/>
      <c r="C233" s="430"/>
      <c r="D233" s="90" t="s">
        <v>561</v>
      </c>
      <c r="E233" s="594"/>
      <c r="F233" s="428"/>
      <c r="G233" s="764"/>
      <c r="J233" s="247"/>
    </row>
    <row r="234" spans="1:10" ht="51" hidden="1" customHeight="1">
      <c r="A234" s="354" t="s">
        <v>45</v>
      </c>
      <c r="B234" s="8" t="s">
        <v>46</v>
      </c>
      <c r="C234" s="743">
        <v>2240</v>
      </c>
      <c r="D234" s="33">
        <v>0</v>
      </c>
      <c r="E234" s="701" t="s">
        <v>47</v>
      </c>
      <c r="F234" s="761" t="s">
        <v>23</v>
      </c>
      <c r="G234" s="355" t="s">
        <v>39</v>
      </c>
    </row>
    <row r="235" spans="1:10" ht="27" hidden="1" customHeight="1">
      <c r="A235" s="349"/>
      <c r="B235" s="9"/>
      <c r="C235" s="744"/>
      <c r="D235" s="10" t="s">
        <v>48</v>
      </c>
      <c r="E235" s="614"/>
      <c r="F235" s="762"/>
      <c r="G235" s="356"/>
    </row>
    <row r="236" spans="1:10" ht="50.25" hidden="1" customHeight="1">
      <c r="A236" s="350" t="s">
        <v>25</v>
      </c>
      <c r="B236" s="8" t="s">
        <v>44</v>
      </c>
      <c r="C236" s="275">
        <v>2240</v>
      </c>
      <c r="D236" s="33">
        <v>0</v>
      </c>
      <c r="E236" s="288" t="s">
        <v>10</v>
      </c>
      <c r="F236" s="278" t="s">
        <v>23</v>
      </c>
      <c r="G236" s="683" t="s">
        <v>39</v>
      </c>
    </row>
    <row r="237" spans="1:10" ht="30.75" hidden="1" customHeight="1">
      <c r="A237" s="349"/>
      <c r="B237" s="9"/>
      <c r="C237" s="260"/>
      <c r="D237" s="2" t="s">
        <v>26</v>
      </c>
      <c r="E237" s="273"/>
      <c r="F237" s="279"/>
      <c r="G237" s="616"/>
    </row>
    <row r="238" spans="1:10" ht="45" hidden="1" customHeight="1">
      <c r="A238" s="354" t="s">
        <v>45</v>
      </c>
      <c r="B238" s="8" t="s">
        <v>46</v>
      </c>
      <c r="C238" s="743">
        <v>2240</v>
      </c>
      <c r="D238" s="33">
        <v>0</v>
      </c>
      <c r="E238" s="701" t="s">
        <v>47</v>
      </c>
      <c r="F238" s="761" t="s">
        <v>74</v>
      </c>
      <c r="G238" s="355" t="s">
        <v>39</v>
      </c>
    </row>
    <row r="239" spans="1:10" ht="27" hidden="1" customHeight="1">
      <c r="A239" s="349"/>
      <c r="B239" s="9"/>
      <c r="C239" s="744"/>
      <c r="D239" s="10" t="s">
        <v>99</v>
      </c>
      <c r="E239" s="614"/>
      <c r="F239" s="762"/>
      <c r="G239" s="356"/>
    </row>
    <row r="240" spans="1:10" s="200" customFormat="1" ht="48.75" hidden="1" customHeight="1">
      <c r="A240" s="642" t="s">
        <v>284</v>
      </c>
      <c r="B240" s="11" t="s">
        <v>285</v>
      </c>
      <c r="C240" s="188">
        <v>2240</v>
      </c>
      <c r="D240" s="222">
        <v>0</v>
      </c>
      <c r="E240" s="765" t="s">
        <v>70</v>
      </c>
      <c r="F240" s="257" t="s">
        <v>18</v>
      </c>
      <c r="G240" s="293" t="s">
        <v>39</v>
      </c>
      <c r="H240" s="199"/>
    </row>
    <row r="241" spans="1:13" s="200" customFormat="1" ht="51.75" hidden="1" customHeight="1">
      <c r="A241" s="643"/>
      <c r="B241" s="21"/>
      <c r="C241" s="188"/>
      <c r="D241" s="223" t="s">
        <v>335</v>
      </c>
      <c r="E241" s="624"/>
      <c r="F241" s="257"/>
      <c r="G241" s="357"/>
    </row>
    <row r="242" spans="1:13" ht="51.75" hidden="1" customHeight="1">
      <c r="A242" s="644" t="s">
        <v>284</v>
      </c>
      <c r="B242" s="8" t="s">
        <v>46</v>
      </c>
      <c r="C242" s="107">
        <v>2240</v>
      </c>
      <c r="D242" s="221">
        <v>0</v>
      </c>
      <c r="E242" s="701" t="s">
        <v>70</v>
      </c>
      <c r="F242" s="285" t="s">
        <v>18</v>
      </c>
      <c r="G242" s="355" t="s">
        <v>39</v>
      </c>
    </row>
    <row r="243" spans="1:13" ht="35.25" hidden="1" customHeight="1">
      <c r="A243" s="645"/>
      <c r="B243" s="15"/>
      <c r="C243" s="107"/>
      <c r="D243" s="10" t="s">
        <v>336</v>
      </c>
      <c r="E243" s="614"/>
      <c r="F243" s="285"/>
      <c r="G243" s="358" t="s">
        <v>247</v>
      </c>
    </row>
    <row r="244" spans="1:13" ht="53.25" customHeight="1">
      <c r="A244" s="660" t="s">
        <v>562</v>
      </c>
      <c r="B244" s="609" t="s">
        <v>269</v>
      </c>
      <c r="C244" s="666">
        <v>2240</v>
      </c>
      <c r="D244" s="132">
        <f>21200+29200</f>
        <v>50400</v>
      </c>
      <c r="E244" s="593" t="s">
        <v>265</v>
      </c>
      <c r="F244" s="668" t="s">
        <v>23</v>
      </c>
      <c r="G244" s="699" t="s">
        <v>714</v>
      </c>
      <c r="J244" s="7"/>
    </row>
    <row r="245" spans="1:13" ht="31.5" customHeight="1">
      <c r="A245" s="661"/>
      <c r="B245" s="665"/>
      <c r="C245" s="667"/>
      <c r="D245" s="67" t="s">
        <v>563</v>
      </c>
      <c r="E245" s="594"/>
      <c r="F245" s="618"/>
      <c r="G245" s="700"/>
    </row>
    <row r="246" spans="1:13" ht="48" hidden="1" customHeight="1">
      <c r="A246" s="642" t="s">
        <v>286</v>
      </c>
      <c r="B246" s="609" t="s">
        <v>269</v>
      </c>
      <c r="C246" s="666">
        <v>2240</v>
      </c>
      <c r="D246" s="72">
        <v>0</v>
      </c>
      <c r="E246" s="593" t="s">
        <v>107</v>
      </c>
      <c r="F246" s="668" t="s">
        <v>371</v>
      </c>
      <c r="G246" s="699" t="s">
        <v>49</v>
      </c>
    </row>
    <row r="247" spans="1:13" ht="16.5" hidden="1" customHeight="1">
      <c r="A247" s="643"/>
      <c r="B247" s="665"/>
      <c r="C247" s="667"/>
      <c r="D247" s="67" t="s">
        <v>251</v>
      </c>
      <c r="E247" s="594"/>
      <c r="F247" s="618"/>
      <c r="G247" s="700"/>
    </row>
    <row r="248" spans="1:13" ht="56.25" customHeight="1">
      <c r="A248" s="642" t="s">
        <v>409</v>
      </c>
      <c r="B248" s="609" t="s">
        <v>410</v>
      </c>
      <c r="C248" s="666">
        <v>2240</v>
      </c>
      <c r="D248" s="130">
        <v>576</v>
      </c>
      <c r="E248" s="668" t="s">
        <v>265</v>
      </c>
      <c r="F248" s="668" t="s">
        <v>23</v>
      </c>
      <c r="G248" s="834" t="s">
        <v>713</v>
      </c>
    </row>
    <row r="249" spans="1:13" ht="44.25" customHeight="1">
      <c r="A249" s="643"/>
      <c r="B249" s="665"/>
      <c r="C249" s="667"/>
      <c r="D249" s="201" t="s">
        <v>408</v>
      </c>
      <c r="E249" s="618"/>
      <c r="F249" s="618"/>
      <c r="G249" s="622"/>
    </row>
    <row r="250" spans="1:13" ht="64.5" customHeight="1">
      <c r="A250" s="749" t="s">
        <v>492</v>
      </c>
      <c r="B250" s="648" t="s">
        <v>287</v>
      </c>
      <c r="C250" s="500">
        <v>2240</v>
      </c>
      <c r="D250" s="537">
        <f>14330000+19293.34</f>
        <v>14349293.34</v>
      </c>
      <c r="E250" s="695" t="s">
        <v>677</v>
      </c>
      <c r="F250" s="694" t="s">
        <v>484</v>
      </c>
      <c r="G250" s="697" t="s">
        <v>493</v>
      </c>
    </row>
    <row r="251" spans="1:13" ht="88.5" customHeight="1">
      <c r="A251" s="750"/>
      <c r="B251" s="649"/>
      <c r="C251" s="538"/>
      <c r="D251" s="539" t="s">
        <v>699</v>
      </c>
      <c r="E251" s="738"/>
      <c r="F251" s="695"/>
      <c r="G251" s="698"/>
      <c r="H251" s="162"/>
    </row>
    <row r="252" spans="1:13" ht="88.5" customHeight="1">
      <c r="A252" s="540" t="s">
        <v>494</v>
      </c>
      <c r="B252" s="648" t="s">
        <v>287</v>
      </c>
      <c r="C252" s="500">
        <v>2240</v>
      </c>
      <c r="D252" s="537">
        <v>7867468.3300000001</v>
      </c>
      <c r="E252" s="695" t="s">
        <v>677</v>
      </c>
      <c r="F252" s="694" t="s">
        <v>626</v>
      </c>
      <c r="G252" s="697" t="s">
        <v>493</v>
      </c>
      <c r="H252" s="162"/>
      <c r="J252" s="7">
        <f>D250+D252+D258</f>
        <v>24117596</v>
      </c>
      <c r="K252">
        <v>24117600</v>
      </c>
      <c r="L252" s="7">
        <f>K252-J252</f>
        <v>4</v>
      </c>
      <c r="M252" s="527">
        <v>0.2</v>
      </c>
    </row>
    <row r="253" spans="1:13" ht="50.25" customHeight="1">
      <c r="A253" s="541"/>
      <c r="B253" s="649"/>
      <c r="C253" s="538"/>
      <c r="D253" s="539" t="s">
        <v>495</v>
      </c>
      <c r="E253" s="738"/>
      <c r="F253" s="695"/>
      <c r="G253" s="698"/>
      <c r="H253" s="162"/>
    </row>
    <row r="254" spans="1:13" ht="63" hidden="1" customHeight="1">
      <c r="A254" s="646" t="s">
        <v>460</v>
      </c>
      <c r="B254" s="494" t="s">
        <v>457</v>
      </c>
      <c r="C254" s="496" t="s">
        <v>357</v>
      </c>
      <c r="D254" s="71">
        <v>0</v>
      </c>
      <c r="E254" s="593" t="s">
        <v>265</v>
      </c>
      <c r="F254" s="593" t="s">
        <v>338</v>
      </c>
      <c r="G254" s="492" t="s">
        <v>39</v>
      </c>
      <c r="H254" s="162"/>
    </row>
    <row r="255" spans="1:13" ht="63" hidden="1" customHeight="1">
      <c r="A255" s="647"/>
      <c r="B255" s="495"/>
      <c r="C255" s="430"/>
      <c r="D255" s="136" t="s">
        <v>459</v>
      </c>
      <c r="E255" s="594"/>
      <c r="F255" s="594"/>
      <c r="G255" s="493" t="s">
        <v>458</v>
      </c>
      <c r="H255" s="162"/>
    </row>
    <row r="256" spans="1:13" ht="101.25" hidden="1" customHeight="1">
      <c r="A256" s="719" t="s">
        <v>406</v>
      </c>
      <c r="B256" s="468" t="s">
        <v>356</v>
      </c>
      <c r="C256" s="469"/>
      <c r="D256" s="475">
        <v>0</v>
      </c>
      <c r="E256" s="594" t="s">
        <v>344</v>
      </c>
      <c r="F256" s="652" t="s">
        <v>67</v>
      </c>
      <c r="G256" s="653" t="s">
        <v>478</v>
      </c>
      <c r="H256" s="162"/>
      <c r="I256" s="7"/>
    </row>
    <row r="257" spans="1:10" ht="55.5" hidden="1" customHeight="1">
      <c r="A257" s="647"/>
      <c r="B257" s="468"/>
      <c r="C257" s="469"/>
      <c r="D257" s="90" t="s">
        <v>442</v>
      </c>
      <c r="E257" s="633"/>
      <c r="F257" s="639"/>
      <c r="G257" s="654"/>
      <c r="H257" s="162"/>
    </row>
    <row r="258" spans="1:10" ht="61.5" customHeight="1">
      <c r="A258" s="644" t="s">
        <v>363</v>
      </c>
      <c r="B258" s="650" t="s">
        <v>287</v>
      </c>
      <c r="C258" s="402" t="s">
        <v>357</v>
      </c>
      <c r="D258" s="137">
        <f>1920131.67-4-19293.34</f>
        <v>1900834.3299999998</v>
      </c>
      <c r="E258" s="593" t="s">
        <v>107</v>
      </c>
      <c r="F258" s="400" t="s">
        <v>18</v>
      </c>
      <c r="G258" s="634" t="s">
        <v>250</v>
      </c>
      <c r="H258" s="162"/>
      <c r="J258" s="7"/>
    </row>
    <row r="259" spans="1:10" ht="69" customHeight="1">
      <c r="A259" s="645"/>
      <c r="B259" s="651"/>
      <c r="C259" s="143"/>
      <c r="D259" s="41" t="s">
        <v>700</v>
      </c>
      <c r="E259" s="594"/>
      <c r="F259" s="401"/>
      <c r="G259" s="635"/>
      <c r="H259" s="162"/>
    </row>
    <row r="260" spans="1:10" ht="51" hidden="1" customHeight="1">
      <c r="A260" s="732" t="s">
        <v>396</v>
      </c>
      <c r="B260" s="715" t="s">
        <v>397</v>
      </c>
      <c r="C260" s="141">
        <v>2240</v>
      </c>
      <c r="D260" s="132">
        <v>0</v>
      </c>
      <c r="E260" s="594" t="s">
        <v>344</v>
      </c>
      <c r="F260" s="431" t="s">
        <v>338</v>
      </c>
      <c r="G260" s="655" t="s">
        <v>39</v>
      </c>
    </row>
    <row r="261" spans="1:10" ht="30" hidden="1" customHeight="1">
      <c r="A261" s="733"/>
      <c r="B261" s="716"/>
      <c r="C261" s="427"/>
      <c r="D261" s="99" t="s">
        <v>358</v>
      </c>
      <c r="E261" s="633"/>
      <c r="F261" s="432"/>
      <c r="G261" s="654"/>
    </row>
    <row r="262" spans="1:10" ht="47.25" hidden="1" customHeight="1">
      <c r="A262" s="631" t="s">
        <v>389</v>
      </c>
      <c r="B262" s="15" t="s">
        <v>289</v>
      </c>
      <c r="C262" s="107">
        <v>2240</v>
      </c>
      <c r="D262" s="507">
        <v>0</v>
      </c>
      <c r="E262" s="593" t="s">
        <v>344</v>
      </c>
      <c r="F262" s="671" t="s">
        <v>484</v>
      </c>
      <c r="G262" s="684" t="s">
        <v>486</v>
      </c>
    </row>
    <row r="263" spans="1:10" ht="54.75" hidden="1" customHeight="1">
      <c r="A263" s="632"/>
      <c r="B263" s="9"/>
      <c r="C263" s="506"/>
      <c r="D263" s="41" t="s">
        <v>431</v>
      </c>
      <c r="E263" s="594"/>
      <c r="F263" s="672"/>
      <c r="G263" s="620"/>
    </row>
    <row r="264" spans="1:10" ht="43.5" hidden="1" customHeight="1">
      <c r="A264" s="631" t="s">
        <v>388</v>
      </c>
      <c r="B264" s="15" t="s">
        <v>289</v>
      </c>
      <c r="C264" s="107">
        <v>2240</v>
      </c>
      <c r="D264" s="508">
        <v>0</v>
      </c>
      <c r="E264" s="593" t="s">
        <v>107</v>
      </c>
      <c r="F264" s="682" t="s">
        <v>23</v>
      </c>
      <c r="G264" s="634" t="s">
        <v>250</v>
      </c>
    </row>
    <row r="265" spans="1:10" ht="48.75" hidden="1" customHeight="1">
      <c r="A265" s="632"/>
      <c r="B265" s="15"/>
      <c r="C265" s="107"/>
      <c r="D265" s="41" t="s">
        <v>382</v>
      </c>
      <c r="E265" s="594"/>
      <c r="F265" s="672"/>
      <c r="G265" s="635"/>
      <c r="I265" s="7"/>
    </row>
    <row r="266" spans="1:10" ht="33" customHeight="1">
      <c r="A266" s="734" t="s">
        <v>487</v>
      </c>
      <c r="B266" s="140" t="s">
        <v>488</v>
      </c>
      <c r="C266" s="433">
        <v>2240</v>
      </c>
      <c r="D266" s="542">
        <v>2404800</v>
      </c>
      <c r="E266" s="594" t="s">
        <v>677</v>
      </c>
      <c r="F266" s="675" t="s">
        <v>436</v>
      </c>
      <c r="G266" s="653" t="s">
        <v>489</v>
      </c>
    </row>
    <row r="267" spans="1:10" ht="45.75" customHeight="1">
      <c r="A267" s="735"/>
      <c r="B267" s="232"/>
      <c r="C267" s="528"/>
      <c r="D267" s="543" t="s">
        <v>490</v>
      </c>
      <c r="E267" s="633"/>
      <c r="F267" s="594"/>
      <c r="G267" s="654"/>
    </row>
    <row r="268" spans="1:10" ht="27" customHeight="1">
      <c r="A268" s="734" t="s">
        <v>491</v>
      </c>
      <c r="B268" s="140" t="s">
        <v>488</v>
      </c>
      <c r="C268" s="433">
        <v>2240</v>
      </c>
      <c r="D268" s="542">
        <v>620604</v>
      </c>
      <c r="E268" s="594" t="s">
        <v>677</v>
      </c>
      <c r="F268" s="675" t="s">
        <v>496</v>
      </c>
      <c r="G268" s="676" t="s">
        <v>489</v>
      </c>
    </row>
    <row r="269" spans="1:10" ht="42" customHeight="1">
      <c r="A269" s="735"/>
      <c r="B269" s="232"/>
      <c r="C269" s="528"/>
      <c r="D269" s="543" t="s">
        <v>625</v>
      </c>
      <c r="E269" s="633"/>
      <c r="F269" s="594"/>
      <c r="G269" s="677"/>
      <c r="I269" s="7"/>
      <c r="J269" s="7"/>
    </row>
    <row r="270" spans="1:10" ht="56.25" hidden="1" customHeight="1">
      <c r="A270" s="646" t="s">
        <v>440</v>
      </c>
      <c r="B270" s="140" t="s">
        <v>439</v>
      </c>
      <c r="C270" s="433">
        <v>2240</v>
      </c>
      <c r="D270" s="105">
        <v>0</v>
      </c>
      <c r="E270" s="594" t="s">
        <v>677</v>
      </c>
      <c r="F270" s="466" t="s">
        <v>228</v>
      </c>
      <c r="G270" s="676" t="s">
        <v>456</v>
      </c>
    </row>
    <row r="271" spans="1:10" ht="138.75" hidden="1" customHeight="1">
      <c r="A271" s="647"/>
      <c r="B271" s="232"/>
      <c r="C271" s="433"/>
      <c r="D271" s="109" t="s">
        <v>438</v>
      </c>
      <c r="E271" s="633"/>
      <c r="F271" s="459"/>
      <c r="G271" s="677"/>
    </row>
    <row r="272" spans="1:10" ht="42" customHeight="1">
      <c r="A272" s="646" t="s">
        <v>569</v>
      </c>
      <c r="B272" s="467" t="s">
        <v>687</v>
      </c>
      <c r="C272" s="433">
        <v>2240</v>
      </c>
      <c r="D272" s="105">
        <v>45000</v>
      </c>
      <c r="E272" s="594" t="s">
        <v>677</v>
      </c>
      <c r="F272" s="510" t="s">
        <v>68</v>
      </c>
      <c r="G272" s="676" t="s">
        <v>373</v>
      </c>
    </row>
    <row r="273" spans="1:10" ht="38.25" customHeight="1">
      <c r="A273" s="647"/>
      <c r="B273" s="232"/>
      <c r="C273" s="528"/>
      <c r="D273" s="109" t="s">
        <v>441</v>
      </c>
      <c r="E273" s="633"/>
      <c r="F273" s="459"/>
      <c r="G273" s="677"/>
    </row>
    <row r="274" spans="1:10" ht="55.5" hidden="1" customHeight="1">
      <c r="A274" s="644" t="s">
        <v>359</v>
      </c>
      <c r="B274" s="8" t="s">
        <v>360</v>
      </c>
      <c r="C274" s="766">
        <v>2240</v>
      </c>
      <c r="D274" s="105">
        <v>0</v>
      </c>
      <c r="E274" s="593" t="s">
        <v>107</v>
      </c>
      <c r="F274" s="668" t="s">
        <v>24</v>
      </c>
      <c r="G274" s="684" t="s">
        <v>390</v>
      </c>
    </row>
    <row r="275" spans="1:10" ht="45.75" hidden="1" customHeight="1">
      <c r="A275" s="645"/>
      <c r="B275" s="9"/>
      <c r="C275" s="809"/>
      <c r="D275" s="36" t="s">
        <v>364</v>
      </c>
      <c r="E275" s="594"/>
      <c r="F275" s="618"/>
      <c r="G275" s="620"/>
      <c r="H275" s="82"/>
    </row>
    <row r="276" spans="1:10" ht="52.5" hidden="1" customHeight="1">
      <c r="A276" s="646" t="s">
        <v>413</v>
      </c>
      <c r="B276" s="8" t="s">
        <v>13</v>
      </c>
      <c r="C276" s="259">
        <v>2240</v>
      </c>
      <c r="D276" s="66">
        <v>0</v>
      </c>
      <c r="E276" s="594" t="s">
        <v>344</v>
      </c>
      <c r="F276" s="682" t="s">
        <v>148</v>
      </c>
      <c r="G276" s="683" t="s">
        <v>485</v>
      </c>
    </row>
    <row r="277" spans="1:10" ht="78" hidden="1" customHeight="1">
      <c r="A277" s="647"/>
      <c r="B277" s="9"/>
      <c r="C277" s="260"/>
      <c r="D277" s="67" t="s">
        <v>414</v>
      </c>
      <c r="E277" s="633"/>
      <c r="F277" s="672"/>
      <c r="G277" s="616"/>
      <c r="H277" s="82"/>
    </row>
    <row r="278" spans="1:10" ht="28.5" hidden="1" customHeight="1">
      <c r="A278" s="636" t="s">
        <v>453</v>
      </c>
      <c r="B278" s="73" t="s">
        <v>86</v>
      </c>
      <c r="C278" s="640">
        <v>2240</v>
      </c>
      <c r="D278" s="119">
        <v>0</v>
      </c>
      <c r="E278" s="594" t="s">
        <v>344</v>
      </c>
      <c r="F278" s="638" t="s">
        <v>228</v>
      </c>
      <c r="G278" s="593" t="s">
        <v>60</v>
      </c>
      <c r="H278" s="82"/>
    </row>
    <row r="279" spans="1:10" ht="43.5" hidden="1" customHeight="1">
      <c r="A279" s="637"/>
      <c r="B279" s="474"/>
      <c r="C279" s="641"/>
      <c r="D279" s="136" t="s">
        <v>451</v>
      </c>
      <c r="E279" s="633"/>
      <c r="F279" s="639"/>
      <c r="G279" s="594"/>
      <c r="H279" s="82"/>
    </row>
    <row r="280" spans="1:10" ht="51" hidden="1" customHeight="1">
      <c r="A280" s="636" t="s">
        <v>454</v>
      </c>
      <c r="B280" s="73" t="s">
        <v>77</v>
      </c>
      <c r="C280" s="713">
        <v>2240</v>
      </c>
      <c r="D280" s="119">
        <v>0</v>
      </c>
      <c r="E280" s="594" t="s">
        <v>344</v>
      </c>
      <c r="F280" s="638" t="s">
        <v>228</v>
      </c>
      <c r="G280" s="593" t="s">
        <v>60</v>
      </c>
      <c r="H280" s="82"/>
    </row>
    <row r="281" spans="1:10" ht="68.25" hidden="1" customHeight="1">
      <c r="A281" s="637"/>
      <c r="B281" s="474"/>
      <c r="C281" s="714"/>
      <c r="D281" s="136" t="s">
        <v>451</v>
      </c>
      <c r="E281" s="633"/>
      <c r="F281" s="639"/>
      <c r="G281" s="594"/>
      <c r="H281" s="82"/>
    </row>
    <row r="282" spans="1:10" ht="31.5" customHeight="1">
      <c r="A282" s="630" t="s">
        <v>595</v>
      </c>
      <c r="B282" s="471" t="s">
        <v>452</v>
      </c>
      <c r="C282" s="141">
        <v>2240</v>
      </c>
      <c r="D282" s="119">
        <v>2109600</v>
      </c>
      <c r="E282" s="594" t="s">
        <v>680</v>
      </c>
      <c r="F282" s="638" t="s">
        <v>148</v>
      </c>
      <c r="G282" s="673" t="s">
        <v>596</v>
      </c>
      <c r="H282" s="82"/>
    </row>
    <row r="283" spans="1:10" ht="63" customHeight="1">
      <c r="A283" s="630"/>
      <c r="B283" s="472"/>
      <c r="C283" s="470"/>
      <c r="D283" s="136" t="s">
        <v>597</v>
      </c>
      <c r="E283" s="633"/>
      <c r="F283" s="639"/>
      <c r="G283" s="674"/>
      <c r="H283" s="82"/>
    </row>
    <row r="284" spans="1:10" ht="38.25" customHeight="1">
      <c r="A284" s="736" t="s">
        <v>598</v>
      </c>
      <c r="B284" s="98" t="s">
        <v>455</v>
      </c>
      <c r="C284" s="141"/>
      <c r="D284" s="119">
        <v>299760</v>
      </c>
      <c r="E284" s="594" t="s">
        <v>677</v>
      </c>
      <c r="F284" s="638" t="s">
        <v>228</v>
      </c>
      <c r="G284" s="673" t="s">
        <v>596</v>
      </c>
      <c r="H284" s="82"/>
    </row>
    <row r="285" spans="1:10" ht="39" customHeight="1">
      <c r="A285" s="737"/>
      <c r="B285" s="473"/>
      <c r="C285" s="141"/>
      <c r="D285" s="136" t="s">
        <v>624</v>
      </c>
      <c r="E285" s="633"/>
      <c r="F285" s="639"/>
      <c r="G285" s="674"/>
      <c r="H285" s="82"/>
      <c r="J285" s="7"/>
    </row>
    <row r="286" spans="1:10" ht="25.5" hidden="1" customHeight="1">
      <c r="A286" s="658" t="s">
        <v>415</v>
      </c>
      <c r="B286" s="8" t="s">
        <v>13</v>
      </c>
      <c r="C286" s="259">
        <v>2240</v>
      </c>
      <c r="D286" s="71">
        <v>0</v>
      </c>
      <c r="E286" s="594" t="s">
        <v>344</v>
      </c>
      <c r="F286" s="682" t="s">
        <v>148</v>
      </c>
      <c r="G286" s="683" t="s">
        <v>483</v>
      </c>
    </row>
    <row r="287" spans="1:10" ht="161.25" hidden="1" customHeight="1">
      <c r="A287" s="659"/>
      <c r="B287" s="9"/>
      <c r="C287" s="260"/>
      <c r="D287" s="136" t="s">
        <v>412</v>
      </c>
      <c r="E287" s="633"/>
      <c r="F287" s="672"/>
      <c r="G287" s="616"/>
      <c r="H287" s="82"/>
    </row>
    <row r="288" spans="1:10" ht="30" hidden="1" customHeight="1">
      <c r="A288" s="359" t="s">
        <v>110</v>
      </c>
      <c r="B288" s="8" t="s">
        <v>111</v>
      </c>
      <c r="C288" s="259">
        <v>2240</v>
      </c>
      <c r="D288" s="114">
        <v>0</v>
      </c>
      <c r="E288" s="248"/>
      <c r="F288" s="277"/>
      <c r="G288" s="683" t="s">
        <v>42</v>
      </c>
    </row>
    <row r="289" spans="1:8" ht="69.75" hidden="1" customHeight="1">
      <c r="A289" s="360"/>
      <c r="B289" s="9"/>
      <c r="C289" s="260"/>
      <c r="D289" s="136" t="s">
        <v>216</v>
      </c>
      <c r="E289" s="249" t="s">
        <v>71</v>
      </c>
      <c r="F289" s="279" t="s">
        <v>75</v>
      </c>
      <c r="G289" s="616"/>
      <c r="H289" s="82"/>
    </row>
    <row r="290" spans="1:8" ht="50.25" hidden="1" customHeight="1">
      <c r="A290" s="261" t="s">
        <v>226</v>
      </c>
      <c r="B290" s="11" t="s">
        <v>225</v>
      </c>
      <c r="C290" s="259">
        <v>2240</v>
      </c>
      <c r="D290" s="71">
        <v>0</v>
      </c>
      <c r="E290" s="668" t="s">
        <v>218</v>
      </c>
      <c r="F290" s="277"/>
      <c r="G290" s="683" t="s">
        <v>42</v>
      </c>
      <c r="H290" s="82"/>
    </row>
    <row r="291" spans="1:8" ht="43.5" hidden="1" customHeight="1">
      <c r="A291" s="360"/>
      <c r="B291" s="9"/>
      <c r="C291" s="260"/>
      <c r="D291" s="136" t="s">
        <v>217</v>
      </c>
      <c r="E291" s="618"/>
      <c r="F291" s="279" t="s">
        <v>182</v>
      </c>
      <c r="G291" s="616"/>
      <c r="H291" s="82"/>
    </row>
    <row r="292" spans="1:8" ht="43.5" hidden="1" customHeight="1">
      <c r="A292" s="361" t="s">
        <v>168</v>
      </c>
      <c r="B292" s="118" t="s">
        <v>169</v>
      </c>
      <c r="C292" s="107">
        <v>2240</v>
      </c>
      <c r="D292" s="122">
        <v>0</v>
      </c>
      <c r="E292" s="701" t="s">
        <v>123</v>
      </c>
      <c r="F292" s="257" t="s">
        <v>228</v>
      </c>
      <c r="G292" s="683" t="s">
        <v>42</v>
      </c>
      <c r="H292" s="82"/>
    </row>
    <row r="293" spans="1:8" ht="43.5" hidden="1" customHeight="1">
      <c r="A293" s="362"/>
      <c r="B293" s="9"/>
      <c r="C293" s="65"/>
      <c r="D293" s="109" t="s">
        <v>229</v>
      </c>
      <c r="E293" s="614"/>
      <c r="F293" s="249"/>
      <c r="G293" s="616"/>
      <c r="H293" s="82"/>
    </row>
    <row r="294" spans="1:8" ht="36" hidden="1" customHeight="1">
      <c r="A294" s="740" t="s">
        <v>114</v>
      </c>
      <c r="B294" s="8" t="s">
        <v>13</v>
      </c>
      <c r="C294" s="275">
        <v>2240</v>
      </c>
      <c r="D294" s="71">
        <v>0</v>
      </c>
      <c r="E294" s="668" t="s">
        <v>112</v>
      </c>
      <c r="F294" s="668" t="s">
        <v>75</v>
      </c>
      <c r="G294" s="683" t="s">
        <v>42</v>
      </c>
    </row>
    <row r="295" spans="1:8" ht="58.5" hidden="1" customHeight="1">
      <c r="A295" s="741"/>
      <c r="B295" s="15"/>
      <c r="C295" s="275"/>
      <c r="D295" s="136" t="s">
        <v>150</v>
      </c>
      <c r="E295" s="618"/>
      <c r="F295" s="618"/>
      <c r="G295" s="616"/>
      <c r="H295" s="82"/>
    </row>
    <row r="296" spans="1:8" ht="16.5" hidden="1" customHeight="1">
      <c r="A296" s="607" t="s">
        <v>104</v>
      </c>
      <c r="B296" s="609" t="s">
        <v>105</v>
      </c>
      <c r="C296" s="666">
        <v>2240</v>
      </c>
      <c r="D296" s="71">
        <f>199000-32727-48836-6837.6-10000-12992.1- 49128-17000-21479.3</f>
        <v>0</v>
      </c>
      <c r="E296" s="669" t="s">
        <v>123</v>
      </c>
      <c r="F296" s="669" t="s">
        <v>67</v>
      </c>
      <c r="G296" s="692" t="s">
        <v>39</v>
      </c>
    </row>
    <row r="297" spans="1:8" ht="42.75" hidden="1" customHeight="1" thickBot="1">
      <c r="A297" s="608"/>
      <c r="B297" s="610"/>
      <c r="C297" s="814"/>
      <c r="D297" s="524" t="s">
        <v>154</v>
      </c>
      <c r="E297" s="681"/>
      <c r="F297" s="681"/>
      <c r="G297" s="693"/>
      <c r="H297" s="82" t="s">
        <v>108</v>
      </c>
    </row>
    <row r="298" spans="1:8" ht="42.75" hidden="1" customHeight="1">
      <c r="A298" s="102" t="s">
        <v>139</v>
      </c>
      <c r="B298" s="609" t="s">
        <v>138</v>
      </c>
      <c r="C298" s="666">
        <v>2240</v>
      </c>
      <c r="D298" s="71">
        <v>0</v>
      </c>
      <c r="E298" s="669" t="s">
        <v>123</v>
      </c>
      <c r="F298" s="669" t="s">
        <v>68</v>
      </c>
      <c r="G298" s="692" t="s">
        <v>39</v>
      </c>
      <c r="H298" s="82"/>
    </row>
    <row r="299" spans="1:8" ht="42.75" hidden="1" customHeight="1" thickBot="1">
      <c r="A299" s="103"/>
      <c r="B299" s="610"/>
      <c r="C299" s="814"/>
      <c r="D299" s="524" t="s">
        <v>140</v>
      </c>
      <c r="E299" s="681"/>
      <c r="F299" s="681"/>
      <c r="G299" s="693"/>
      <c r="H299" s="82"/>
    </row>
    <row r="300" spans="1:8" ht="23.25" hidden="1" customHeight="1">
      <c r="A300" s="819" t="s">
        <v>290</v>
      </c>
      <c r="B300" s="911" t="s">
        <v>288</v>
      </c>
      <c r="C300" s="858">
        <v>2240</v>
      </c>
      <c r="D300" s="171">
        <v>0</v>
      </c>
      <c r="E300" s="912" t="s">
        <v>180</v>
      </c>
      <c r="F300" s="912" t="s">
        <v>23</v>
      </c>
      <c r="G300" s="914" t="s">
        <v>39</v>
      </c>
      <c r="H300" s="82"/>
    </row>
    <row r="301" spans="1:8" ht="42.75" hidden="1" customHeight="1">
      <c r="A301" s="820"/>
      <c r="B301" s="665"/>
      <c r="C301" s="667"/>
      <c r="D301" s="136" t="s">
        <v>270</v>
      </c>
      <c r="E301" s="670"/>
      <c r="F301" s="670"/>
      <c r="G301" s="913"/>
      <c r="H301" s="82"/>
    </row>
    <row r="302" spans="1:8" ht="42.75" hidden="1" customHeight="1">
      <c r="A302" s="823" t="s">
        <v>291</v>
      </c>
      <c r="B302" s="662" t="s">
        <v>292</v>
      </c>
      <c r="C302" s="666">
        <v>2240</v>
      </c>
      <c r="D302" s="121">
        <v>0</v>
      </c>
      <c r="E302" s="669" t="s">
        <v>180</v>
      </c>
      <c r="F302" s="669" t="s">
        <v>23</v>
      </c>
      <c r="G302" s="692" t="s">
        <v>39</v>
      </c>
      <c r="H302" s="104"/>
    </row>
    <row r="303" spans="1:8" ht="17.25" hidden="1" customHeight="1" thickBot="1">
      <c r="A303" s="824"/>
      <c r="B303" s="890"/>
      <c r="C303" s="667"/>
      <c r="D303" s="136" t="s">
        <v>248</v>
      </c>
      <c r="E303" s="670"/>
      <c r="F303" s="670"/>
      <c r="G303" s="913"/>
      <c r="H303" s="82"/>
    </row>
    <row r="304" spans="1:8" ht="27.75" hidden="1" customHeight="1">
      <c r="A304" s="263" t="s">
        <v>122</v>
      </c>
      <c r="B304" s="91" t="s">
        <v>121</v>
      </c>
      <c r="C304" s="295">
        <v>2240</v>
      </c>
      <c r="D304" s="530">
        <v>0</v>
      </c>
      <c r="E304" s="680" t="s">
        <v>107</v>
      </c>
      <c r="F304" s="296" t="s">
        <v>75</v>
      </c>
      <c r="G304" s="692" t="s">
        <v>39</v>
      </c>
      <c r="H304" s="82"/>
    </row>
    <row r="305" spans="1:8" ht="42.75" hidden="1" customHeight="1" thickBot="1">
      <c r="A305" s="264"/>
      <c r="B305" s="92"/>
      <c r="C305" s="267"/>
      <c r="D305" s="136" t="s">
        <v>115</v>
      </c>
      <c r="E305" s="681"/>
      <c r="F305" s="292"/>
      <c r="G305" s="693"/>
      <c r="H305" s="82"/>
    </row>
    <row r="306" spans="1:8" ht="42.75" hidden="1" customHeight="1">
      <c r="A306" s="265" t="s">
        <v>117</v>
      </c>
      <c r="B306" s="91" t="s">
        <v>116</v>
      </c>
      <c r="C306" s="266">
        <v>2240</v>
      </c>
      <c r="D306" s="530">
        <v>0</v>
      </c>
      <c r="E306" s="680" t="s">
        <v>107</v>
      </c>
      <c r="F306" s="291" t="s">
        <v>75</v>
      </c>
      <c r="G306" s="692" t="s">
        <v>39</v>
      </c>
      <c r="H306" s="82"/>
    </row>
    <row r="307" spans="1:8" ht="42.75" hidden="1" customHeight="1" thickBot="1">
      <c r="A307" s="363"/>
      <c r="B307" s="93"/>
      <c r="C307" s="94"/>
      <c r="D307" s="136" t="s">
        <v>120</v>
      </c>
      <c r="E307" s="681"/>
      <c r="F307" s="95"/>
      <c r="G307" s="693"/>
      <c r="H307" s="82"/>
    </row>
    <row r="308" spans="1:8" ht="42.75" hidden="1" customHeight="1">
      <c r="A308" s="263" t="s">
        <v>118</v>
      </c>
      <c r="B308" s="91" t="s">
        <v>119</v>
      </c>
      <c r="C308" s="295">
        <v>2240</v>
      </c>
      <c r="D308" s="530">
        <v>0</v>
      </c>
      <c r="E308" s="294" t="s">
        <v>107</v>
      </c>
      <c r="F308" s="296" t="s">
        <v>75</v>
      </c>
      <c r="G308" s="692" t="s">
        <v>39</v>
      </c>
      <c r="H308" s="82"/>
    </row>
    <row r="309" spans="1:8" ht="25.5" hidden="1" customHeight="1" thickBot="1">
      <c r="A309" s="263"/>
      <c r="B309" s="89"/>
      <c r="C309" s="295"/>
      <c r="D309" s="136" t="s">
        <v>124</v>
      </c>
      <c r="E309" s="296"/>
      <c r="F309" s="296"/>
      <c r="G309" s="693"/>
      <c r="H309" s="82"/>
    </row>
    <row r="310" spans="1:8" ht="25.5" hidden="1" customHeight="1">
      <c r="A310" s="825" t="s">
        <v>94</v>
      </c>
      <c r="B310" s="656" t="s">
        <v>98</v>
      </c>
      <c r="C310" s="259">
        <v>2240</v>
      </c>
      <c r="D310" s="71">
        <v>0</v>
      </c>
      <c r="E310" s="671" t="s">
        <v>97</v>
      </c>
      <c r="F310" s="682" t="s">
        <v>74</v>
      </c>
      <c r="G310" s="678" t="s">
        <v>39</v>
      </c>
    </row>
    <row r="311" spans="1:8" ht="30.75" hidden="1" customHeight="1">
      <c r="A311" s="826"/>
      <c r="B311" s="657"/>
      <c r="C311" s="260"/>
      <c r="D311" s="136" t="s">
        <v>96</v>
      </c>
      <c r="E311" s="672"/>
      <c r="F311" s="672"/>
      <c r="G311" s="679"/>
    </row>
    <row r="312" spans="1:8" ht="25.5" hidden="1" customHeight="1">
      <c r="A312" s="825" t="s">
        <v>95</v>
      </c>
      <c r="B312" s="656" t="s">
        <v>101</v>
      </c>
      <c r="C312" s="259">
        <v>2240</v>
      </c>
      <c r="D312" s="71">
        <v>0</v>
      </c>
      <c r="E312" s="671" t="s">
        <v>97</v>
      </c>
      <c r="F312" s="682" t="s">
        <v>74</v>
      </c>
      <c r="G312" s="678" t="s">
        <v>39</v>
      </c>
    </row>
    <row r="313" spans="1:8" ht="25.5" hidden="1" customHeight="1">
      <c r="A313" s="826"/>
      <c r="B313" s="657"/>
      <c r="C313" s="260"/>
      <c r="D313" s="136" t="s">
        <v>125</v>
      </c>
      <c r="E313" s="672"/>
      <c r="F313" s="672"/>
      <c r="G313" s="679"/>
    </row>
    <row r="314" spans="1:8" s="104" customFormat="1" ht="44.25" customHeight="1">
      <c r="A314" s="821" t="s">
        <v>688</v>
      </c>
      <c r="B314" s="888" t="s">
        <v>572</v>
      </c>
      <c r="C314" s="817">
        <v>2240</v>
      </c>
      <c r="D314" s="171">
        <v>4822200</v>
      </c>
      <c r="E314" s="669" t="s">
        <v>685</v>
      </c>
      <c r="F314" s="669" t="s">
        <v>68</v>
      </c>
      <c r="G314" s="696" t="s">
        <v>39</v>
      </c>
    </row>
    <row r="315" spans="1:8" s="104" customFormat="1" ht="54" customHeight="1">
      <c r="A315" s="822"/>
      <c r="B315" s="889"/>
      <c r="C315" s="818"/>
      <c r="D315" s="36" t="s">
        <v>573</v>
      </c>
      <c r="E315" s="670"/>
      <c r="F315" s="670"/>
      <c r="G315" s="696"/>
    </row>
    <row r="316" spans="1:8" ht="48" customHeight="1">
      <c r="A316" s="646" t="s">
        <v>571</v>
      </c>
      <c r="B316" s="73" t="s">
        <v>570</v>
      </c>
      <c r="C316" s="560">
        <v>2240</v>
      </c>
      <c r="D316" s="121">
        <f>3202500-870552-576-106000-1000000</f>
        <v>1225372</v>
      </c>
      <c r="E316" s="815" t="s">
        <v>716</v>
      </c>
      <c r="F316" s="593" t="s">
        <v>24</v>
      </c>
      <c r="G316" s="557" t="s">
        <v>39</v>
      </c>
    </row>
    <row r="317" spans="1:8" ht="45.75" customHeight="1">
      <c r="A317" s="647"/>
      <c r="B317" s="232"/>
      <c r="C317" s="528"/>
      <c r="D317" s="90" t="s">
        <v>715</v>
      </c>
      <c r="E317" s="816"/>
      <c r="F317" s="594"/>
      <c r="G317" s="321" t="s">
        <v>710</v>
      </c>
    </row>
    <row r="318" spans="1:8" ht="45.75" customHeight="1">
      <c r="A318" s="646" t="s">
        <v>717</v>
      </c>
      <c r="B318" s="73" t="s">
        <v>711</v>
      </c>
      <c r="C318" s="560">
        <v>2240</v>
      </c>
      <c r="D318" s="121">
        <f>1000000-574800</f>
        <v>425200</v>
      </c>
      <c r="E318" s="815" t="s">
        <v>712</v>
      </c>
      <c r="F318" s="593" t="s">
        <v>24</v>
      </c>
      <c r="G318" s="557" t="s">
        <v>39</v>
      </c>
    </row>
    <row r="319" spans="1:8" ht="45.75" customHeight="1">
      <c r="A319" s="647"/>
      <c r="B319" s="232"/>
      <c r="C319" s="528"/>
      <c r="D319" s="90" t="s">
        <v>720</v>
      </c>
      <c r="E319" s="816"/>
      <c r="F319" s="594"/>
      <c r="G319" s="321"/>
    </row>
    <row r="320" spans="1:8" ht="45.75" customHeight="1">
      <c r="A320" s="646" t="s">
        <v>719</v>
      </c>
      <c r="B320" s="73" t="s">
        <v>718</v>
      </c>
      <c r="C320" s="560">
        <v>2240</v>
      </c>
      <c r="D320" s="121">
        <v>574800</v>
      </c>
      <c r="E320" s="815" t="s">
        <v>712</v>
      </c>
      <c r="F320" s="593" t="s">
        <v>24</v>
      </c>
      <c r="G320" s="564" t="s">
        <v>39</v>
      </c>
    </row>
    <row r="321" spans="1:7" ht="45.75" customHeight="1">
      <c r="A321" s="647"/>
      <c r="B321" s="232"/>
      <c r="C321" s="528"/>
      <c r="D321" s="90" t="s">
        <v>721</v>
      </c>
      <c r="E321" s="816"/>
      <c r="F321" s="594"/>
      <c r="G321" s="321"/>
    </row>
    <row r="322" spans="1:7" ht="48" customHeight="1">
      <c r="A322" s="646" t="s">
        <v>612</v>
      </c>
      <c r="B322" s="8" t="s">
        <v>599</v>
      </c>
      <c r="C322" s="107">
        <v>2240</v>
      </c>
      <c r="D322" s="121">
        <v>3600000</v>
      </c>
      <c r="E322" s="14" t="s">
        <v>610</v>
      </c>
      <c r="F322" s="13" t="s">
        <v>74</v>
      </c>
      <c r="G322" s="364" t="s">
        <v>39</v>
      </c>
    </row>
    <row r="323" spans="1:7" ht="25.5" customHeight="1">
      <c r="A323" s="647"/>
      <c r="B323" s="9"/>
      <c r="C323" s="298"/>
      <c r="D323" s="90" t="s">
        <v>611</v>
      </c>
      <c r="E323" s="529" t="s">
        <v>616</v>
      </c>
      <c r="F323" s="17"/>
      <c r="G323" s="318"/>
    </row>
    <row r="324" spans="1:7" ht="54" customHeight="1">
      <c r="A324" s="646" t="s">
        <v>608</v>
      </c>
      <c r="B324" s="8" t="s">
        <v>599</v>
      </c>
      <c r="C324" s="107">
        <v>2240</v>
      </c>
      <c r="D324" s="121">
        <v>270000</v>
      </c>
      <c r="E324" s="14" t="s">
        <v>686</v>
      </c>
      <c r="F324" s="514" t="s">
        <v>67</v>
      </c>
      <c r="G324" s="364" t="s">
        <v>39</v>
      </c>
    </row>
    <row r="325" spans="1:7" ht="25.5" customHeight="1">
      <c r="A325" s="647"/>
      <c r="B325" s="15"/>
      <c r="C325" s="107"/>
      <c r="D325" s="36" t="s">
        <v>609</v>
      </c>
      <c r="E325" s="551" t="s">
        <v>616</v>
      </c>
      <c r="F325" s="13"/>
      <c r="G325" s="365"/>
    </row>
    <row r="326" spans="1:7" ht="42.75" customHeight="1">
      <c r="A326" s="646" t="s">
        <v>607</v>
      </c>
      <c r="B326" s="73" t="s">
        <v>606</v>
      </c>
      <c r="C326" s="297">
        <v>2240</v>
      </c>
      <c r="D326" s="121">
        <v>3480000</v>
      </c>
      <c r="E326" s="6" t="s">
        <v>601</v>
      </c>
      <c r="F326" s="248" t="s">
        <v>74</v>
      </c>
      <c r="G326" s="690" t="s">
        <v>39</v>
      </c>
    </row>
    <row r="327" spans="1:7" ht="38.25" customHeight="1">
      <c r="A327" s="647"/>
      <c r="B327" s="9"/>
      <c r="C327" s="65"/>
      <c r="D327" s="90" t="s">
        <v>600</v>
      </c>
      <c r="E327" s="529" t="s">
        <v>616</v>
      </c>
      <c r="F327" s="249"/>
      <c r="G327" s="691"/>
    </row>
    <row r="328" spans="1:7" s="200" customFormat="1" ht="45" customHeight="1">
      <c r="A328" s="660" t="s">
        <v>726</v>
      </c>
      <c r="B328" s="609" t="s">
        <v>718</v>
      </c>
      <c r="C328" s="666">
        <v>2240</v>
      </c>
      <c r="D328" s="121">
        <v>960000</v>
      </c>
      <c r="E328" s="669" t="s">
        <v>725</v>
      </c>
      <c r="F328" s="668" t="s">
        <v>24</v>
      </c>
      <c r="G328" s="834" t="s">
        <v>39</v>
      </c>
    </row>
    <row r="329" spans="1:7" s="200" customFormat="1" ht="38.25" customHeight="1">
      <c r="A329" s="661"/>
      <c r="B329" s="665"/>
      <c r="C329" s="667"/>
      <c r="D329" s="552" t="s">
        <v>602</v>
      </c>
      <c r="E329" s="670"/>
      <c r="F329" s="618"/>
      <c r="G329" s="622"/>
    </row>
    <row r="330" spans="1:7" s="200" customFormat="1" ht="46.5" customHeight="1">
      <c r="A330" s="660" t="s">
        <v>604</v>
      </c>
      <c r="B330" s="609" t="s">
        <v>603</v>
      </c>
      <c r="C330" s="666">
        <v>2240</v>
      </c>
      <c r="D330" s="121">
        <v>1500000</v>
      </c>
      <c r="E330" s="669" t="s">
        <v>614</v>
      </c>
      <c r="F330" s="668" t="s">
        <v>74</v>
      </c>
      <c r="G330" s="685" t="s">
        <v>39</v>
      </c>
    </row>
    <row r="331" spans="1:7" s="200" customFormat="1" ht="46.5" customHeight="1">
      <c r="A331" s="661"/>
      <c r="B331" s="665"/>
      <c r="C331" s="667"/>
      <c r="D331" s="553" t="s">
        <v>605</v>
      </c>
      <c r="E331" s="670"/>
      <c r="F331" s="618"/>
      <c r="G331" s="686"/>
    </row>
    <row r="332" spans="1:7" s="200" customFormat="1" ht="32.25" customHeight="1">
      <c r="A332" s="660" t="s">
        <v>618</v>
      </c>
      <c r="B332" s="609" t="s">
        <v>613</v>
      </c>
      <c r="C332" s="666">
        <v>2240</v>
      </c>
      <c r="D332" s="121">
        <v>5400000</v>
      </c>
      <c r="E332" s="669" t="s">
        <v>689</v>
      </c>
      <c r="F332" s="668" t="s">
        <v>68</v>
      </c>
      <c r="G332" s="685" t="s">
        <v>39</v>
      </c>
    </row>
    <row r="333" spans="1:7" s="200" customFormat="1" ht="36.75" customHeight="1">
      <c r="A333" s="661"/>
      <c r="B333" s="665"/>
      <c r="C333" s="667"/>
      <c r="D333" s="80" t="s">
        <v>615</v>
      </c>
      <c r="E333" s="670"/>
      <c r="F333" s="618"/>
      <c r="G333" s="686"/>
    </row>
    <row r="334" spans="1:7" s="200" customFormat="1" ht="46.5" customHeight="1">
      <c r="A334" s="660" t="s">
        <v>617</v>
      </c>
      <c r="B334" s="609" t="s">
        <v>410</v>
      </c>
      <c r="C334" s="666">
        <v>2240</v>
      </c>
      <c r="D334" s="121">
        <v>550000</v>
      </c>
      <c r="E334" s="669" t="s">
        <v>689</v>
      </c>
      <c r="F334" s="668" t="s">
        <v>68</v>
      </c>
      <c r="G334" s="685" t="s">
        <v>39</v>
      </c>
    </row>
    <row r="335" spans="1:7" s="200" customFormat="1" ht="28.5" customHeight="1" thickBot="1">
      <c r="A335" s="661"/>
      <c r="B335" s="665"/>
      <c r="C335" s="667"/>
      <c r="D335" s="80" t="s">
        <v>619</v>
      </c>
      <c r="E335" s="670"/>
      <c r="F335" s="618"/>
      <c r="G335" s="686"/>
    </row>
    <row r="336" spans="1:7" s="200" customFormat="1" ht="46.5" customHeight="1">
      <c r="A336" s="603" t="s">
        <v>620</v>
      </c>
      <c r="B336" s="605" t="s">
        <v>727</v>
      </c>
      <c r="C336" s="572">
        <v>2240</v>
      </c>
      <c r="D336" s="573">
        <f>390000-76896</f>
        <v>313104</v>
      </c>
      <c r="E336" s="597" t="s">
        <v>728</v>
      </c>
      <c r="F336" s="599" t="s">
        <v>68</v>
      </c>
      <c r="G336" s="601" t="s">
        <v>635</v>
      </c>
    </row>
    <row r="337" spans="1:9" s="200" customFormat="1" ht="32.25" customHeight="1" thickBot="1">
      <c r="A337" s="604"/>
      <c r="B337" s="606"/>
      <c r="C337" s="574"/>
      <c r="D337" s="575" t="s">
        <v>729</v>
      </c>
      <c r="E337" s="598"/>
      <c r="F337" s="600"/>
      <c r="G337" s="602"/>
    </row>
    <row r="338" spans="1:9" s="200" customFormat="1" ht="32.25" customHeight="1">
      <c r="A338" s="603" t="s">
        <v>730</v>
      </c>
      <c r="B338" s="605" t="s">
        <v>731</v>
      </c>
      <c r="C338" s="572">
        <v>2240</v>
      </c>
      <c r="D338" s="573">
        <v>76896</v>
      </c>
      <c r="E338" s="594" t="s">
        <v>732</v>
      </c>
      <c r="F338" s="599" t="s">
        <v>24</v>
      </c>
      <c r="G338" s="601" t="s">
        <v>734</v>
      </c>
    </row>
    <row r="339" spans="1:9" s="200" customFormat="1" ht="59.25" customHeight="1" thickBot="1">
      <c r="A339" s="604"/>
      <c r="B339" s="606"/>
      <c r="C339" s="574"/>
      <c r="D339" s="575" t="s">
        <v>733</v>
      </c>
      <c r="E339" s="598"/>
      <c r="F339" s="600"/>
      <c r="G339" s="602"/>
    </row>
    <row r="340" spans="1:9" ht="47.25" customHeight="1">
      <c r="A340" s="559" t="s">
        <v>32</v>
      </c>
      <c r="B340" s="73" t="s">
        <v>113</v>
      </c>
      <c r="C340" s="560">
        <v>2240</v>
      </c>
      <c r="D340" s="121">
        <f>94000+106000</f>
        <v>200000</v>
      </c>
      <c r="E340" s="558" t="s">
        <v>677</v>
      </c>
      <c r="F340" s="593" t="s">
        <v>68</v>
      </c>
      <c r="G340" s="768" t="s">
        <v>39</v>
      </c>
    </row>
    <row r="341" spans="1:9" ht="30.75" customHeight="1">
      <c r="A341" s="561"/>
      <c r="B341" s="232"/>
      <c r="C341" s="562"/>
      <c r="D341" s="109" t="s">
        <v>273</v>
      </c>
      <c r="E341" s="556"/>
      <c r="F341" s="594"/>
      <c r="G341" s="769"/>
      <c r="H341" s="82"/>
    </row>
    <row r="342" spans="1:9" ht="67.5" hidden="1" customHeight="1">
      <c r="A342" s="644" t="s">
        <v>293</v>
      </c>
      <c r="B342" s="664" t="s">
        <v>294</v>
      </c>
      <c r="C342" s="107">
        <v>2240</v>
      </c>
      <c r="D342" s="145">
        <v>0</v>
      </c>
      <c r="E342" s="830" t="s">
        <v>22</v>
      </c>
      <c r="F342" s="617" t="s">
        <v>74</v>
      </c>
      <c r="G342" s="619" t="s">
        <v>39</v>
      </c>
    </row>
    <row r="343" spans="1:9" ht="33.75" hidden="1" customHeight="1">
      <c r="A343" s="645"/>
      <c r="B343" s="657"/>
      <c r="C343" s="179"/>
      <c r="D343" s="144" t="s">
        <v>257</v>
      </c>
      <c r="E343" s="762"/>
      <c r="F343" s="618"/>
      <c r="G343" s="619"/>
    </row>
    <row r="344" spans="1:9" ht="102" hidden="1" customHeight="1">
      <c r="A344" s="823" t="s">
        <v>296</v>
      </c>
      <c r="B344" s="662" t="s">
        <v>295</v>
      </c>
      <c r="C344" s="666">
        <v>2240</v>
      </c>
      <c r="D344" s="72">
        <v>0</v>
      </c>
      <c r="E344" s="617" t="s">
        <v>265</v>
      </c>
      <c r="F344" s="611" t="s">
        <v>23</v>
      </c>
      <c r="G344" s="683" t="s">
        <v>42</v>
      </c>
    </row>
    <row r="345" spans="1:9" ht="97.5" hidden="1" customHeight="1">
      <c r="A345" s="824"/>
      <c r="B345" s="663"/>
      <c r="C345" s="667"/>
      <c r="D345" s="90" t="s">
        <v>249</v>
      </c>
      <c r="E345" s="618"/>
      <c r="F345" s="612"/>
      <c r="G345" s="616"/>
    </row>
    <row r="346" spans="1:9" ht="33.75" hidden="1" customHeight="1">
      <c r="A346" s="823" t="s">
        <v>298</v>
      </c>
      <c r="B346" s="662" t="s">
        <v>297</v>
      </c>
      <c r="C346" s="666">
        <v>2240</v>
      </c>
      <c r="D346" s="72">
        <v>0</v>
      </c>
      <c r="E346" s="617" t="s">
        <v>265</v>
      </c>
      <c r="F346" s="611" t="s">
        <v>23</v>
      </c>
      <c r="G346" s="683" t="s">
        <v>39</v>
      </c>
    </row>
    <row r="347" spans="1:9" ht="29.25" hidden="1" customHeight="1">
      <c r="A347" s="824"/>
      <c r="B347" s="663"/>
      <c r="C347" s="667"/>
      <c r="D347" s="90" t="s">
        <v>271</v>
      </c>
      <c r="E347" s="618"/>
      <c r="F347" s="612"/>
      <c r="G347" s="616"/>
    </row>
    <row r="348" spans="1:9" ht="52.5" hidden="1" customHeight="1">
      <c r="A348" s="631" t="s">
        <v>359</v>
      </c>
      <c r="B348" s="8" t="s">
        <v>360</v>
      </c>
      <c r="C348" s="766">
        <v>2240</v>
      </c>
      <c r="D348" s="105">
        <v>0</v>
      </c>
      <c r="E348" s="701" t="s">
        <v>10</v>
      </c>
      <c r="F348" s="668" t="s">
        <v>164</v>
      </c>
      <c r="G348" s="684" t="s">
        <v>43</v>
      </c>
    </row>
    <row r="349" spans="1:9" ht="57" hidden="1" customHeight="1">
      <c r="A349" s="632"/>
      <c r="B349" s="9"/>
      <c r="C349" s="809"/>
      <c r="D349" s="90" t="s">
        <v>361</v>
      </c>
      <c r="E349" s="614"/>
      <c r="F349" s="618"/>
      <c r="G349" s="620"/>
    </row>
    <row r="350" spans="1:9" ht="42.75" customHeight="1">
      <c r="A350" s="658" t="s">
        <v>398</v>
      </c>
      <c r="B350" s="706" t="s">
        <v>585</v>
      </c>
      <c r="C350" s="713">
        <v>2240</v>
      </c>
      <c r="D350" s="132">
        <f>5841.6-1.6</f>
        <v>5840</v>
      </c>
      <c r="E350" s="593" t="s">
        <v>690</v>
      </c>
      <c r="F350" s="593" t="s">
        <v>443</v>
      </c>
      <c r="G350" s="775" t="s">
        <v>42</v>
      </c>
      <c r="H350" s="142"/>
      <c r="I350" s="142"/>
    </row>
    <row r="351" spans="1:9" ht="38.25" customHeight="1">
      <c r="A351" s="659"/>
      <c r="B351" s="707"/>
      <c r="C351" s="714"/>
      <c r="D351" s="90" t="s">
        <v>627</v>
      </c>
      <c r="E351" s="594"/>
      <c r="F351" s="594"/>
      <c r="G351" s="776"/>
      <c r="H351" s="142"/>
      <c r="I351" s="142"/>
    </row>
    <row r="352" spans="1:9" ht="63" customHeight="1">
      <c r="A352" s="607" t="s">
        <v>583</v>
      </c>
      <c r="B352" s="609" t="s">
        <v>579</v>
      </c>
      <c r="C352" s="666">
        <v>2240</v>
      </c>
      <c r="D352" s="132">
        <v>9400</v>
      </c>
      <c r="E352" s="617" t="s">
        <v>677</v>
      </c>
      <c r="F352" s="611" t="s">
        <v>148</v>
      </c>
      <c r="G352" s="683" t="s">
        <v>39</v>
      </c>
    </row>
    <row r="353" spans="1:8" ht="29.25" customHeight="1">
      <c r="A353" s="820"/>
      <c r="B353" s="665"/>
      <c r="C353" s="667"/>
      <c r="D353" s="36" t="s">
        <v>584</v>
      </c>
      <c r="E353" s="618"/>
      <c r="F353" s="612"/>
      <c r="G353" s="616"/>
    </row>
    <row r="354" spans="1:8" ht="44.25" customHeight="1">
      <c r="A354" s="823" t="s">
        <v>303</v>
      </c>
      <c r="B354" s="609" t="s">
        <v>586</v>
      </c>
      <c r="C354" s="666">
        <v>2240</v>
      </c>
      <c r="D354" s="121">
        <v>190000</v>
      </c>
      <c r="E354" s="594" t="s">
        <v>677</v>
      </c>
      <c r="F354" s="611" t="s">
        <v>23</v>
      </c>
      <c r="G354" s="684" t="s">
        <v>42</v>
      </c>
      <c r="H354" s="82"/>
    </row>
    <row r="355" spans="1:8" ht="26.25" customHeight="1">
      <c r="A355" s="824"/>
      <c r="B355" s="665"/>
      <c r="C355" s="667"/>
      <c r="D355" s="136" t="s">
        <v>578</v>
      </c>
      <c r="E355" s="633"/>
      <c r="F355" s="612"/>
      <c r="G355" s="620"/>
    </row>
    <row r="356" spans="1:8" ht="21.75" customHeight="1">
      <c r="A356" s="823" t="s">
        <v>581</v>
      </c>
      <c r="B356" s="609" t="s">
        <v>579</v>
      </c>
      <c r="C356" s="666">
        <v>2240</v>
      </c>
      <c r="D356" s="121">
        <v>62500</v>
      </c>
      <c r="E356" s="594" t="s">
        <v>677</v>
      </c>
      <c r="F356" s="611" t="s">
        <v>182</v>
      </c>
      <c r="G356" s="690" t="s">
        <v>42</v>
      </c>
    </row>
    <row r="357" spans="1:8" ht="48.75" customHeight="1">
      <c r="A357" s="824"/>
      <c r="B357" s="665"/>
      <c r="C357" s="667"/>
      <c r="D357" s="136" t="s">
        <v>574</v>
      </c>
      <c r="E357" s="633"/>
      <c r="F357" s="612"/>
      <c r="G357" s="691"/>
    </row>
    <row r="358" spans="1:8" ht="59.25" customHeight="1">
      <c r="A358" s="607" t="s">
        <v>582</v>
      </c>
      <c r="B358" s="609" t="s">
        <v>580</v>
      </c>
      <c r="C358" s="666">
        <v>2240</v>
      </c>
      <c r="D358" s="121">
        <v>50000</v>
      </c>
      <c r="E358" s="594" t="s">
        <v>677</v>
      </c>
      <c r="F358" s="611" t="s">
        <v>182</v>
      </c>
      <c r="G358" s="690" t="s">
        <v>39</v>
      </c>
    </row>
    <row r="359" spans="1:8" ht="27.75" customHeight="1">
      <c r="A359" s="820"/>
      <c r="B359" s="665"/>
      <c r="C359" s="667"/>
      <c r="D359" s="136" t="s">
        <v>577</v>
      </c>
      <c r="E359" s="633"/>
      <c r="F359" s="612"/>
      <c r="G359" s="691"/>
    </row>
    <row r="360" spans="1:8" ht="51.75" customHeight="1">
      <c r="A360" s="607" t="s">
        <v>587</v>
      </c>
      <c r="B360" s="454" t="s">
        <v>579</v>
      </c>
      <c r="C360" s="456">
        <v>2240</v>
      </c>
      <c r="D360" s="121">
        <v>480000</v>
      </c>
      <c r="E360" s="593" t="s">
        <v>576</v>
      </c>
      <c r="F360" s="611" t="s">
        <v>75</v>
      </c>
      <c r="G360" s="690" t="s">
        <v>39</v>
      </c>
    </row>
    <row r="361" spans="1:8" ht="24" customHeight="1">
      <c r="A361" s="820"/>
      <c r="B361" s="455"/>
      <c r="C361" s="457"/>
      <c r="D361" s="136" t="s">
        <v>575</v>
      </c>
      <c r="E361" s="594"/>
      <c r="F361" s="612"/>
      <c r="G361" s="691"/>
    </row>
    <row r="362" spans="1:8" ht="45.75" customHeight="1">
      <c r="A362" s="919" t="s">
        <v>588</v>
      </c>
      <c r="B362" s="706" t="s">
        <v>402</v>
      </c>
      <c r="C362" s="713">
        <v>2240</v>
      </c>
      <c r="D362" s="121">
        <v>2302400</v>
      </c>
      <c r="E362" s="594" t="s">
        <v>677</v>
      </c>
      <c r="F362" s="593" t="s">
        <v>75</v>
      </c>
      <c r="G362" s="768" t="s">
        <v>480</v>
      </c>
    </row>
    <row r="363" spans="1:8" ht="40.5" customHeight="1">
      <c r="A363" s="920"/>
      <c r="B363" s="707"/>
      <c r="C363" s="714"/>
      <c r="D363" s="136" t="s">
        <v>589</v>
      </c>
      <c r="E363" s="633"/>
      <c r="F363" s="594"/>
      <c r="G363" s="769"/>
    </row>
    <row r="364" spans="1:8" ht="31.5" customHeight="1">
      <c r="A364" s="919" t="s">
        <v>591</v>
      </c>
      <c r="B364" s="706" t="s">
        <v>590</v>
      </c>
      <c r="C364" s="713">
        <v>2240</v>
      </c>
      <c r="D364" s="121">
        <v>418000</v>
      </c>
      <c r="E364" s="594" t="s">
        <v>677</v>
      </c>
      <c r="F364" s="593" t="s">
        <v>68</v>
      </c>
      <c r="G364" s="768" t="s">
        <v>478</v>
      </c>
    </row>
    <row r="365" spans="1:8" ht="51.75" customHeight="1">
      <c r="A365" s="920"/>
      <c r="B365" s="707"/>
      <c r="C365" s="714"/>
      <c r="D365" s="136" t="s">
        <v>592</v>
      </c>
      <c r="E365" s="633"/>
      <c r="F365" s="594"/>
      <c r="G365" s="769"/>
    </row>
    <row r="366" spans="1:8" ht="31.5" customHeight="1">
      <c r="A366" s="607" t="s">
        <v>622</v>
      </c>
      <c r="B366" s="482" t="s">
        <v>621</v>
      </c>
      <c r="C366" s="480">
        <v>2240</v>
      </c>
      <c r="D366" s="121">
        <v>4000</v>
      </c>
      <c r="E366" s="618" t="s">
        <v>677</v>
      </c>
      <c r="F366" s="476" t="s">
        <v>164</v>
      </c>
      <c r="G366" s="544" t="s">
        <v>39</v>
      </c>
    </row>
    <row r="367" spans="1:8" ht="46.5" customHeight="1">
      <c r="A367" s="820"/>
      <c r="B367" s="479"/>
      <c r="C367" s="480"/>
      <c r="D367" s="80" t="s">
        <v>623</v>
      </c>
      <c r="E367" s="709"/>
      <c r="F367" s="477"/>
      <c r="G367" s="545"/>
    </row>
    <row r="368" spans="1:8" ht="41.25" customHeight="1">
      <c r="A368" s="607" t="s">
        <v>691</v>
      </c>
      <c r="B368" s="482" t="s">
        <v>462</v>
      </c>
      <c r="C368" s="480">
        <v>2240</v>
      </c>
      <c r="D368" s="202">
        <v>11200000</v>
      </c>
      <c r="E368" s="709" t="s">
        <v>677</v>
      </c>
      <c r="F368" s="483" t="s">
        <v>24</v>
      </c>
      <c r="G368" s="546" t="s">
        <v>662</v>
      </c>
    </row>
    <row r="369" spans="1:8" ht="41.25" customHeight="1">
      <c r="A369" s="819"/>
      <c r="B369" s="482"/>
      <c r="C369" s="480"/>
      <c r="D369" s="484" t="s">
        <v>663</v>
      </c>
      <c r="E369" s="709"/>
      <c r="F369" s="485"/>
      <c r="G369" s="545"/>
    </row>
    <row r="370" spans="1:8" ht="41.25" hidden="1" customHeight="1">
      <c r="A370" s="917" t="s">
        <v>467</v>
      </c>
      <c r="B370" s="609" t="s">
        <v>462</v>
      </c>
      <c r="C370" s="666">
        <v>2240</v>
      </c>
      <c r="D370" s="202">
        <v>0</v>
      </c>
      <c r="E370" s="618" t="s">
        <v>344</v>
      </c>
      <c r="F370" s="486" t="s">
        <v>228</v>
      </c>
      <c r="G370" s="481" t="s">
        <v>39</v>
      </c>
    </row>
    <row r="371" spans="1:8" ht="41.25" hidden="1" customHeight="1">
      <c r="A371" s="918"/>
      <c r="B371" s="665"/>
      <c r="C371" s="667"/>
      <c r="D371" s="484" t="s">
        <v>421</v>
      </c>
      <c r="E371" s="668"/>
      <c r="F371" s="486"/>
      <c r="G371" s="481"/>
    </row>
    <row r="372" spans="1:8" ht="39" hidden="1" customHeight="1">
      <c r="A372" s="366" t="s">
        <v>383</v>
      </c>
      <c r="B372" s="8" t="s">
        <v>384</v>
      </c>
      <c r="C372" s="297">
        <v>2240</v>
      </c>
      <c r="D372" s="114">
        <v>0</v>
      </c>
      <c r="E372" s="701" t="s">
        <v>387</v>
      </c>
      <c r="F372" s="770"/>
      <c r="G372" s="684" t="s">
        <v>386</v>
      </c>
    </row>
    <row r="373" spans="1:8" ht="63" hidden="1" customHeight="1">
      <c r="A373" s="362"/>
      <c r="B373" s="9"/>
      <c r="C373" s="65"/>
      <c r="D373" s="90" t="s">
        <v>385</v>
      </c>
      <c r="E373" s="614"/>
      <c r="F373" s="627"/>
      <c r="G373" s="620"/>
      <c r="H373" s="82"/>
    </row>
    <row r="374" spans="1:8" ht="29.25" hidden="1" customHeight="1">
      <c r="A374" s="366" t="s">
        <v>161</v>
      </c>
      <c r="B374" s="108" t="s">
        <v>160</v>
      </c>
      <c r="C374" s="297">
        <v>2240</v>
      </c>
      <c r="D374" s="121">
        <v>0</v>
      </c>
      <c r="E374" s="761" t="s">
        <v>123</v>
      </c>
      <c r="F374" s="257" t="s">
        <v>148</v>
      </c>
      <c r="G374" s="684" t="s">
        <v>39</v>
      </c>
      <c r="H374" s="82"/>
    </row>
    <row r="375" spans="1:8" ht="29.25" hidden="1" customHeight="1">
      <c r="A375" s="362"/>
      <c r="B375" s="9"/>
      <c r="C375" s="65"/>
      <c r="D375" s="113" t="s">
        <v>156</v>
      </c>
      <c r="E375" s="762"/>
      <c r="F375" s="257"/>
      <c r="G375" s="620"/>
      <c r="H375" s="82"/>
    </row>
    <row r="376" spans="1:8" ht="29.25" hidden="1" customHeight="1">
      <c r="A376" s="361" t="s">
        <v>168</v>
      </c>
      <c r="B376" s="118" t="s">
        <v>169</v>
      </c>
      <c r="C376" s="107">
        <v>2240</v>
      </c>
      <c r="D376" s="122">
        <v>0</v>
      </c>
      <c r="E376" s="701" t="s">
        <v>123</v>
      </c>
      <c r="F376" s="257" t="s">
        <v>148</v>
      </c>
      <c r="G376" s="684" t="s">
        <v>39</v>
      </c>
      <c r="H376" s="82"/>
    </row>
    <row r="377" spans="1:8" ht="29.25" hidden="1" customHeight="1">
      <c r="A377" s="362"/>
      <c r="B377" s="9"/>
      <c r="C377" s="65"/>
      <c r="D377" s="109" t="s">
        <v>155</v>
      </c>
      <c r="E377" s="614"/>
      <c r="F377" s="249"/>
      <c r="G377" s="620"/>
      <c r="H377" s="82"/>
    </row>
    <row r="378" spans="1:8" ht="52.5" hidden="1" customHeight="1">
      <c r="A378" s="823" t="s">
        <v>304</v>
      </c>
      <c r="B378" s="827" t="s">
        <v>299</v>
      </c>
      <c r="C378" s="666">
        <v>2240</v>
      </c>
      <c r="D378" s="132">
        <v>0</v>
      </c>
      <c r="E378" s="617" t="s">
        <v>265</v>
      </c>
      <c r="F378" s="611" t="s">
        <v>75</v>
      </c>
      <c r="G378" s="619" t="s">
        <v>39</v>
      </c>
      <c r="H378" s="82"/>
    </row>
    <row r="379" spans="1:8" ht="29.25" hidden="1" customHeight="1">
      <c r="A379" s="824"/>
      <c r="B379" s="663"/>
      <c r="C379" s="667"/>
      <c r="D379" s="113" t="s">
        <v>272</v>
      </c>
      <c r="E379" s="618"/>
      <c r="F379" s="612"/>
      <c r="G379" s="620"/>
      <c r="H379" s="82"/>
    </row>
    <row r="380" spans="1:8" ht="29.25" hidden="1" customHeight="1">
      <c r="A380" s="823" t="s">
        <v>305</v>
      </c>
      <c r="B380" s="827" t="s">
        <v>300</v>
      </c>
      <c r="C380" s="666">
        <v>2240</v>
      </c>
      <c r="D380" s="122">
        <v>0</v>
      </c>
      <c r="E380" s="617" t="s">
        <v>180</v>
      </c>
      <c r="F380" s="611" t="s">
        <v>67</v>
      </c>
      <c r="G380" s="619" t="s">
        <v>39</v>
      </c>
      <c r="H380" s="82"/>
    </row>
    <row r="381" spans="1:8" ht="49.5" hidden="1" customHeight="1">
      <c r="A381" s="824"/>
      <c r="B381" s="663"/>
      <c r="C381" s="667"/>
      <c r="D381" s="113" t="s">
        <v>255</v>
      </c>
      <c r="E381" s="618"/>
      <c r="F381" s="612"/>
      <c r="G381" s="620"/>
      <c r="H381" s="82"/>
    </row>
    <row r="382" spans="1:8" ht="43.5" hidden="1" customHeight="1">
      <c r="A382" s="361" t="s">
        <v>254</v>
      </c>
      <c r="B382" s="108" t="s">
        <v>184</v>
      </c>
      <c r="C382" s="107">
        <v>2240</v>
      </c>
      <c r="D382" s="122">
        <v>0</v>
      </c>
      <c r="E382" s="613" t="s">
        <v>10</v>
      </c>
      <c r="F382" s="257" t="s">
        <v>182</v>
      </c>
      <c r="G382" s="619" t="s">
        <v>39</v>
      </c>
      <c r="H382" s="82"/>
    </row>
    <row r="383" spans="1:8" ht="47.25" hidden="1" customHeight="1">
      <c r="A383" s="362"/>
      <c r="B383" s="9"/>
      <c r="C383" s="65"/>
      <c r="D383" s="113" t="s">
        <v>185</v>
      </c>
      <c r="E383" s="614"/>
      <c r="F383" s="249"/>
      <c r="G383" s="620"/>
      <c r="H383" s="82"/>
    </row>
    <row r="384" spans="1:8" ht="29.25" hidden="1" customHeight="1">
      <c r="A384" s="361" t="s">
        <v>186</v>
      </c>
      <c r="B384" s="124" t="s">
        <v>191</v>
      </c>
      <c r="C384" s="107">
        <v>2240</v>
      </c>
      <c r="D384" s="122">
        <v>0</v>
      </c>
      <c r="E384" s="613" t="s">
        <v>51</v>
      </c>
      <c r="F384" s="257" t="s">
        <v>182</v>
      </c>
      <c r="G384" s="619" t="s">
        <v>42</v>
      </c>
      <c r="H384" s="82"/>
    </row>
    <row r="385" spans="1:8" ht="45" hidden="1" customHeight="1">
      <c r="A385" s="362"/>
      <c r="B385" s="9"/>
      <c r="C385" s="65"/>
      <c r="D385" s="113" t="s">
        <v>238</v>
      </c>
      <c r="E385" s="614"/>
      <c r="F385" s="249"/>
      <c r="G385" s="620"/>
      <c r="H385" s="82"/>
    </row>
    <row r="386" spans="1:8" ht="45" hidden="1" customHeight="1">
      <c r="A386" s="361" t="s">
        <v>186</v>
      </c>
      <c r="B386" s="124" t="s">
        <v>191</v>
      </c>
      <c r="C386" s="107">
        <v>2240</v>
      </c>
      <c r="D386" s="122">
        <v>0</v>
      </c>
      <c r="E386" s="613" t="s">
        <v>51</v>
      </c>
      <c r="F386" s="257" t="s">
        <v>228</v>
      </c>
      <c r="G386" s="619" t="s">
        <v>244</v>
      </c>
      <c r="H386" s="82"/>
    </row>
    <row r="387" spans="1:8" ht="45" hidden="1" customHeight="1">
      <c r="A387" s="362"/>
      <c r="B387" s="9"/>
      <c r="C387" s="65"/>
      <c r="D387" s="136" t="s">
        <v>234</v>
      </c>
      <c r="E387" s="614"/>
      <c r="F387" s="249"/>
      <c r="G387" s="620"/>
      <c r="H387" s="82"/>
    </row>
    <row r="388" spans="1:8" ht="45" hidden="1" customHeight="1">
      <c r="A388" s="823" t="s">
        <v>306</v>
      </c>
      <c r="B388" s="907" t="s">
        <v>301</v>
      </c>
      <c r="C388" s="666">
        <v>2240</v>
      </c>
      <c r="D388" s="122">
        <v>0</v>
      </c>
      <c r="E388" s="613" t="s">
        <v>180</v>
      </c>
      <c r="F388" s="611" t="s">
        <v>74</v>
      </c>
      <c r="G388" s="619" t="s">
        <v>42</v>
      </c>
      <c r="H388" s="82"/>
    </row>
    <row r="389" spans="1:8" ht="45" hidden="1" customHeight="1">
      <c r="A389" s="824"/>
      <c r="B389" s="908"/>
      <c r="C389" s="667"/>
      <c r="D389" s="113" t="s">
        <v>252</v>
      </c>
      <c r="E389" s="614"/>
      <c r="F389" s="612"/>
      <c r="G389" s="620"/>
      <c r="H389" s="82"/>
    </row>
    <row r="390" spans="1:8" s="200" customFormat="1" ht="45" hidden="1" customHeight="1">
      <c r="A390" s="915" t="s">
        <v>307</v>
      </c>
      <c r="B390" s="203" t="s">
        <v>302</v>
      </c>
      <c r="C390" s="188">
        <v>2240</v>
      </c>
      <c r="D390" s="204">
        <v>0</v>
      </c>
      <c r="E390" s="623" t="s">
        <v>10</v>
      </c>
      <c r="F390" s="257" t="s">
        <v>75</v>
      </c>
      <c r="G390" s="621" t="s">
        <v>42</v>
      </c>
      <c r="H390" s="199"/>
    </row>
    <row r="391" spans="1:8" s="200" customFormat="1" ht="45" hidden="1" customHeight="1">
      <c r="A391" s="916"/>
      <c r="B391" s="12"/>
      <c r="C391" s="178"/>
      <c r="D391" s="205" t="s">
        <v>246</v>
      </c>
      <c r="E391" s="624"/>
      <c r="F391" s="249"/>
      <c r="G391" s="622"/>
      <c r="H391" s="199"/>
    </row>
    <row r="392" spans="1:8" ht="45" hidden="1" customHeight="1">
      <c r="A392" s="642" t="s">
        <v>309</v>
      </c>
      <c r="B392" s="905" t="s">
        <v>308</v>
      </c>
      <c r="C392" s="107">
        <v>2240</v>
      </c>
      <c r="D392" s="122">
        <v>0</v>
      </c>
      <c r="E392" s="613" t="s">
        <v>10</v>
      </c>
      <c r="F392" s="257" t="s">
        <v>67</v>
      </c>
      <c r="G392" s="619" t="s">
        <v>42</v>
      </c>
      <c r="H392" s="82"/>
    </row>
    <row r="393" spans="1:8" ht="45" hidden="1" customHeight="1">
      <c r="A393" s="643"/>
      <c r="B393" s="906"/>
      <c r="C393" s="65"/>
      <c r="D393" s="113" t="s">
        <v>258</v>
      </c>
      <c r="E393" s="614"/>
      <c r="F393" s="249"/>
      <c r="G393" s="620"/>
      <c r="H393" s="82"/>
    </row>
    <row r="394" spans="1:8" ht="45" hidden="1" customHeight="1">
      <c r="A394" s="361" t="s">
        <v>188</v>
      </c>
      <c r="B394" s="108" t="s">
        <v>189</v>
      </c>
      <c r="C394" s="107">
        <v>2240</v>
      </c>
      <c r="D394" s="122">
        <v>0</v>
      </c>
      <c r="E394" s="613" t="s">
        <v>180</v>
      </c>
      <c r="F394" s="257" t="s">
        <v>182</v>
      </c>
      <c r="G394" s="619" t="s">
        <v>42</v>
      </c>
      <c r="H394" s="82"/>
    </row>
    <row r="395" spans="1:8" ht="45" hidden="1" customHeight="1">
      <c r="A395" s="362"/>
      <c r="B395" s="9"/>
      <c r="C395" s="65"/>
      <c r="D395" s="113" t="s">
        <v>187</v>
      </c>
      <c r="E395" s="614"/>
      <c r="F395" s="249"/>
      <c r="G395" s="620"/>
      <c r="H395" s="82"/>
    </row>
    <row r="396" spans="1:8" ht="55.5" hidden="1" customHeight="1">
      <c r="A396" s="828" t="s">
        <v>311</v>
      </c>
      <c r="B396" s="909" t="s">
        <v>310</v>
      </c>
      <c r="C396" s="207">
        <v>2240</v>
      </c>
      <c r="D396" s="208">
        <v>0</v>
      </c>
      <c r="E396" s="628" t="s">
        <v>10</v>
      </c>
      <c r="F396" s="198" t="s">
        <v>67</v>
      </c>
      <c r="G396" s="782" t="s">
        <v>42</v>
      </c>
      <c r="H396" s="82"/>
    </row>
    <row r="397" spans="1:8" ht="45" hidden="1" customHeight="1">
      <c r="A397" s="829"/>
      <c r="B397" s="910"/>
      <c r="C397" s="209"/>
      <c r="D397" s="210" t="s">
        <v>190</v>
      </c>
      <c r="E397" s="629"/>
      <c r="F397" s="226"/>
      <c r="G397" s="783"/>
      <c r="H397" s="82"/>
    </row>
    <row r="398" spans="1:8" ht="45" hidden="1" customHeight="1">
      <c r="A398" s="823" t="s">
        <v>312</v>
      </c>
      <c r="B398" s="907" t="s">
        <v>313</v>
      </c>
      <c r="C398" s="666">
        <v>2240</v>
      </c>
      <c r="D398" s="122">
        <v>0</v>
      </c>
      <c r="E398" s="613" t="s">
        <v>180</v>
      </c>
      <c r="F398" s="611" t="s">
        <v>67</v>
      </c>
      <c r="G398" s="619" t="s">
        <v>39</v>
      </c>
      <c r="H398" s="82"/>
    </row>
    <row r="399" spans="1:8" ht="45" hidden="1" customHeight="1">
      <c r="A399" s="824"/>
      <c r="B399" s="908"/>
      <c r="C399" s="667"/>
      <c r="D399" s="113" t="s">
        <v>253</v>
      </c>
      <c r="E399" s="614"/>
      <c r="F399" s="612"/>
      <c r="G399" s="620"/>
      <c r="H399" s="82"/>
    </row>
    <row r="400" spans="1:8" ht="42.75" hidden="1" customHeight="1">
      <c r="A400" s="823" t="s">
        <v>315</v>
      </c>
      <c r="B400" s="907" t="s">
        <v>314</v>
      </c>
      <c r="C400" s="666">
        <v>2240</v>
      </c>
      <c r="D400" s="122">
        <v>0</v>
      </c>
      <c r="E400" s="617" t="s">
        <v>265</v>
      </c>
      <c r="F400" s="611" t="s">
        <v>74</v>
      </c>
      <c r="G400" s="619" t="s">
        <v>42</v>
      </c>
      <c r="H400" s="82"/>
    </row>
    <row r="401" spans="1:12" ht="51.75" hidden="1" customHeight="1">
      <c r="A401" s="824"/>
      <c r="B401" s="908"/>
      <c r="C401" s="667"/>
      <c r="D401" s="115" t="s">
        <v>256</v>
      </c>
      <c r="E401" s="618"/>
      <c r="F401" s="612"/>
      <c r="G401" s="620"/>
      <c r="H401" s="82"/>
    </row>
    <row r="402" spans="1:12" ht="41.25" customHeight="1">
      <c r="A402" s="631" t="s">
        <v>85</v>
      </c>
      <c r="B402" s="73" t="s">
        <v>86</v>
      </c>
      <c r="C402" s="807">
        <v>2240</v>
      </c>
      <c r="D402" s="119">
        <v>870552</v>
      </c>
      <c r="E402" s="777" t="s">
        <v>735</v>
      </c>
      <c r="F402" s="778"/>
      <c r="G402" s="544" t="s">
        <v>39</v>
      </c>
    </row>
    <row r="403" spans="1:12" ht="48" customHeight="1">
      <c r="A403" s="632"/>
      <c r="B403" s="68"/>
      <c r="C403" s="808"/>
      <c r="D403" s="41" t="s">
        <v>701</v>
      </c>
      <c r="E403" s="779"/>
      <c r="F403" s="780"/>
      <c r="G403" s="299" t="s">
        <v>702</v>
      </c>
    </row>
    <row r="404" spans="1:12" ht="55.5" hidden="1" customHeight="1">
      <c r="A404" s="631" t="s">
        <v>87</v>
      </c>
      <c r="B404" s="73" t="s">
        <v>77</v>
      </c>
      <c r="C404" s="766">
        <v>2240</v>
      </c>
      <c r="D404" s="31">
        <v>0</v>
      </c>
      <c r="E404" s="611" t="s">
        <v>76</v>
      </c>
      <c r="F404" s="671" t="s">
        <v>74</v>
      </c>
      <c r="G404" s="367" t="s">
        <v>73</v>
      </c>
    </row>
    <row r="405" spans="1:12" ht="29.25" hidden="1" customHeight="1">
      <c r="A405" s="632"/>
      <c r="B405" s="68"/>
      <c r="C405" s="809"/>
      <c r="D405" s="41" t="s">
        <v>88</v>
      </c>
      <c r="E405" s="612"/>
      <c r="F405" s="672"/>
      <c r="G405" s="299"/>
      <c r="I405" s="82"/>
      <c r="K405" s="82"/>
    </row>
    <row r="406" spans="1:12" ht="27" customHeight="1" thickBot="1">
      <c r="A406" s="393" t="s">
        <v>12</v>
      </c>
      <c r="B406" s="172"/>
      <c r="C406" s="173"/>
      <c r="D406" s="186">
        <f>D216+D220+D222+D228+D230+D232+D244+D250+D252+D258+D266+D268+D272+D282+D284+D314+D316+D322+D324+D326+D328+D330+D332+D334+D336+D340+D350+D352+D354+D356+D358+D360+D362+D364+D366+D368+D402+D318+D248+D320+D338</f>
        <v>78469800</v>
      </c>
      <c r="E406" s="173"/>
      <c r="F406" s="173"/>
      <c r="G406" s="174"/>
      <c r="H406" s="83"/>
      <c r="I406" s="42"/>
      <c r="J406" s="7"/>
      <c r="K406" s="79"/>
      <c r="L406" s="69"/>
    </row>
    <row r="407" spans="1:12" ht="27" hidden="1" customHeight="1">
      <c r="A407" s="368" t="s">
        <v>63</v>
      </c>
      <c r="B407" s="388" t="s">
        <v>64</v>
      </c>
      <c r="C407" s="275">
        <v>2282</v>
      </c>
      <c r="D407" s="389">
        <v>0</v>
      </c>
      <c r="E407" s="625" t="s">
        <v>404</v>
      </c>
      <c r="F407" s="626"/>
      <c r="G407" s="615" t="s">
        <v>42</v>
      </c>
      <c r="H407" s="83"/>
      <c r="I407" s="42"/>
      <c r="J407" s="458"/>
      <c r="K407" s="79"/>
      <c r="L407" s="123"/>
    </row>
    <row r="408" spans="1:12" ht="44.25" hidden="1" customHeight="1">
      <c r="A408" s="368"/>
      <c r="B408" s="64"/>
      <c r="C408" s="260"/>
      <c r="D408" s="10" t="s">
        <v>65</v>
      </c>
      <c r="E408" s="614"/>
      <c r="F408" s="627"/>
      <c r="G408" s="616"/>
      <c r="H408" s="83"/>
      <c r="I408" s="42"/>
      <c r="K408" s="87"/>
      <c r="L408" s="69"/>
    </row>
    <row r="409" spans="1:12" ht="39.75" hidden="1" customHeight="1">
      <c r="A409" s="369" t="s">
        <v>109</v>
      </c>
      <c r="B409" s="5"/>
      <c r="C409" s="3"/>
      <c r="D409" s="180">
        <f>D407</f>
        <v>0</v>
      </c>
      <c r="E409" s="3"/>
      <c r="F409" s="3"/>
      <c r="G409" s="312"/>
      <c r="H409" s="46"/>
      <c r="I409" s="42"/>
      <c r="K409" s="79"/>
      <c r="L409" s="69"/>
    </row>
    <row r="410" spans="1:12" ht="43.5" customHeight="1">
      <c r="A410" s="631" t="s">
        <v>628</v>
      </c>
      <c r="B410" s="903" t="s">
        <v>630</v>
      </c>
      <c r="C410" s="830">
        <v>3110</v>
      </c>
      <c r="D410" s="29">
        <v>5395300</v>
      </c>
      <c r="E410" s="617" t="s">
        <v>344</v>
      </c>
      <c r="F410" s="617" t="s">
        <v>148</v>
      </c>
      <c r="G410" s="685" t="s">
        <v>42</v>
      </c>
    </row>
    <row r="411" spans="1:12" ht="53.25" customHeight="1">
      <c r="A411" s="632"/>
      <c r="B411" s="904"/>
      <c r="C411" s="762"/>
      <c r="D411" s="37" t="s">
        <v>629</v>
      </c>
      <c r="E411" s="618"/>
      <c r="F411" s="618"/>
      <c r="G411" s="781"/>
      <c r="H411" s="7"/>
    </row>
    <row r="412" spans="1:12" ht="43.5" customHeight="1">
      <c r="A412" s="631" t="s">
        <v>631</v>
      </c>
      <c r="B412" s="656" t="s">
        <v>27</v>
      </c>
      <c r="C412" s="38">
        <v>3110</v>
      </c>
      <c r="D412" s="29">
        <f>49200000-416139</f>
        <v>48783861</v>
      </c>
      <c r="E412" s="668" t="s">
        <v>344</v>
      </c>
      <c r="F412" s="671" t="s">
        <v>68</v>
      </c>
      <c r="G412" s="690" t="s">
        <v>39</v>
      </c>
    </row>
    <row r="413" spans="1:12" ht="51" customHeight="1">
      <c r="A413" s="632"/>
      <c r="B413" s="657"/>
      <c r="C413" s="38"/>
      <c r="D413" s="36" t="s">
        <v>748</v>
      </c>
      <c r="E413" s="618"/>
      <c r="F413" s="672"/>
      <c r="G413" s="691"/>
    </row>
    <row r="414" spans="1:12" ht="78.75" hidden="1" customHeight="1">
      <c r="A414" s="582" t="s">
        <v>744</v>
      </c>
      <c r="B414" s="586" t="s">
        <v>745</v>
      </c>
      <c r="C414" s="38">
        <v>3110</v>
      </c>
      <c r="D414" s="29">
        <v>0</v>
      </c>
      <c r="E414" s="668" t="s">
        <v>344</v>
      </c>
      <c r="F414" s="671" t="s">
        <v>24</v>
      </c>
      <c r="G414" s="690" t="s">
        <v>39</v>
      </c>
    </row>
    <row r="415" spans="1:12" ht="38.25" hidden="1" customHeight="1">
      <c r="A415" s="580"/>
      <c r="B415" s="581"/>
      <c r="C415" s="583"/>
      <c r="D415" s="36" t="s">
        <v>747</v>
      </c>
      <c r="E415" s="618"/>
      <c r="F415" s="672"/>
      <c r="G415" s="691"/>
    </row>
    <row r="416" spans="1:12" ht="38.25" customHeight="1">
      <c r="A416" s="631" t="s">
        <v>750</v>
      </c>
      <c r="B416" s="584" t="s">
        <v>746</v>
      </c>
      <c r="C416" s="38">
        <v>3110</v>
      </c>
      <c r="D416" s="29">
        <f>416139</f>
        <v>416139</v>
      </c>
      <c r="E416" s="668" t="s">
        <v>344</v>
      </c>
      <c r="F416" s="668" t="s">
        <v>74</v>
      </c>
      <c r="G416" s="690" t="s">
        <v>39</v>
      </c>
    </row>
    <row r="417" spans="1:10" ht="57.75" customHeight="1">
      <c r="A417" s="632"/>
      <c r="B417" s="585"/>
      <c r="C417" s="38"/>
      <c r="D417" s="36" t="s">
        <v>749</v>
      </c>
      <c r="E417" s="618"/>
      <c r="F417" s="618"/>
      <c r="G417" s="691"/>
    </row>
    <row r="418" spans="1:10" ht="75.75" customHeight="1">
      <c r="A418" s="631" t="s">
        <v>633</v>
      </c>
      <c r="B418" s="656" t="s">
        <v>632</v>
      </c>
      <c r="C418" s="759">
        <v>3110</v>
      </c>
      <c r="D418" s="29">
        <v>20582200</v>
      </c>
      <c r="E418" s="442" t="s">
        <v>344</v>
      </c>
      <c r="F418" s="671" t="s">
        <v>67</v>
      </c>
      <c r="G418" s="690" t="s">
        <v>635</v>
      </c>
    </row>
    <row r="419" spans="1:10" ht="53.25" customHeight="1">
      <c r="A419" s="632"/>
      <c r="B419" s="657"/>
      <c r="C419" s="760"/>
      <c r="D419" s="36" t="s">
        <v>634</v>
      </c>
      <c r="E419" s="531" t="s">
        <v>616</v>
      </c>
      <c r="F419" s="672"/>
      <c r="G419" s="691"/>
    </row>
    <row r="420" spans="1:10" ht="78.75" hidden="1" customHeight="1">
      <c r="A420" s="370" t="s">
        <v>29</v>
      </c>
      <c r="B420" s="656" t="s">
        <v>30</v>
      </c>
      <c r="C420" s="38">
        <v>3110</v>
      </c>
      <c r="D420" s="29">
        <f>3960000-3960000</f>
        <v>0</v>
      </c>
      <c r="E420" s="278" t="s">
        <v>10</v>
      </c>
      <c r="F420" s="278" t="s">
        <v>24</v>
      </c>
      <c r="G420" s="684" t="s">
        <v>103</v>
      </c>
    </row>
    <row r="421" spans="1:10" ht="93.75" hidden="1" customHeight="1">
      <c r="A421" s="258"/>
      <c r="B421" s="657"/>
      <c r="C421" s="38"/>
      <c r="D421" s="36" t="s">
        <v>102</v>
      </c>
      <c r="E421" s="279" t="s">
        <v>69</v>
      </c>
      <c r="F421" s="279"/>
      <c r="G421" s="620"/>
    </row>
    <row r="422" spans="1:10" ht="27" hidden="1" customHeight="1">
      <c r="A422" s="370" t="s">
        <v>36</v>
      </c>
      <c r="B422" s="656" t="s">
        <v>31</v>
      </c>
      <c r="C422" s="283">
        <v>3110</v>
      </c>
      <c r="D422" s="134">
        <f>6128320.65+2659727.35-8788048</f>
        <v>0</v>
      </c>
      <c r="E422" s="278" t="s">
        <v>10</v>
      </c>
      <c r="F422" s="278" t="s">
        <v>67</v>
      </c>
      <c r="G422" s="684" t="s">
        <v>42</v>
      </c>
    </row>
    <row r="423" spans="1:10" ht="60" hidden="1" customHeight="1">
      <c r="A423" s="258"/>
      <c r="B423" s="657"/>
      <c r="C423" s="284"/>
      <c r="D423" s="36" t="s">
        <v>233</v>
      </c>
      <c r="E423" s="278" t="s">
        <v>69</v>
      </c>
      <c r="F423" s="278"/>
      <c r="G423" s="620"/>
      <c r="H423" s="82"/>
    </row>
    <row r="424" spans="1:10" ht="34.5" hidden="1" customHeight="1">
      <c r="A424" s="370" t="s">
        <v>28</v>
      </c>
      <c r="B424" s="656" t="s">
        <v>37</v>
      </c>
      <c r="C424" s="38">
        <v>3110</v>
      </c>
      <c r="D424" s="71">
        <v>0</v>
      </c>
      <c r="E424" s="277" t="s">
        <v>180</v>
      </c>
      <c r="F424" s="277" t="s">
        <v>24</v>
      </c>
      <c r="G424" s="684" t="s">
        <v>42</v>
      </c>
      <c r="J424" s="82"/>
    </row>
    <row r="425" spans="1:10" ht="43.5" hidden="1" customHeight="1">
      <c r="A425" s="258"/>
      <c r="B425" s="657"/>
      <c r="C425" s="284"/>
      <c r="D425" s="36" t="s">
        <v>224</v>
      </c>
      <c r="E425" s="279"/>
      <c r="F425" s="279"/>
      <c r="G425" s="620"/>
      <c r="H425" s="82"/>
    </row>
    <row r="426" spans="1:10" ht="33.75" hidden="1" customHeight="1">
      <c r="A426" s="370" t="s">
        <v>143</v>
      </c>
      <c r="B426" s="656" t="s">
        <v>141</v>
      </c>
      <c r="C426" s="38">
        <v>3110</v>
      </c>
      <c r="D426" s="66">
        <v>0</v>
      </c>
      <c r="E426" s="278" t="s">
        <v>10</v>
      </c>
      <c r="F426" s="278" t="s">
        <v>68</v>
      </c>
      <c r="G426" s="286" t="s">
        <v>136</v>
      </c>
      <c r="H426" s="82"/>
    </row>
    <row r="427" spans="1:10" ht="43.5" hidden="1" customHeight="1">
      <c r="A427" s="370"/>
      <c r="B427" s="657"/>
      <c r="C427" s="38"/>
      <c r="D427" s="36" t="s">
        <v>142</v>
      </c>
      <c r="E427" s="278"/>
      <c r="F427" s="278"/>
      <c r="G427" s="286"/>
      <c r="H427" s="82"/>
    </row>
    <row r="428" spans="1:10" ht="26.25" hidden="1" customHeight="1">
      <c r="A428" s="721" t="s">
        <v>82</v>
      </c>
      <c r="B428" s="656" t="s">
        <v>72</v>
      </c>
      <c r="C428" s="38">
        <v>3110</v>
      </c>
      <c r="D428" s="71">
        <v>0</v>
      </c>
      <c r="E428" s="277" t="s">
        <v>10</v>
      </c>
      <c r="F428" s="277" t="s">
        <v>23</v>
      </c>
      <c r="G428" s="684" t="s">
        <v>39</v>
      </c>
    </row>
    <row r="429" spans="1:10" ht="39" hidden="1" customHeight="1">
      <c r="A429" s="722"/>
      <c r="B429" s="657"/>
      <c r="C429" s="284"/>
      <c r="D429" s="36" t="s">
        <v>165</v>
      </c>
      <c r="E429" s="279"/>
      <c r="F429" s="279"/>
      <c r="G429" s="620"/>
    </row>
    <row r="430" spans="1:10" ht="26.25" hidden="1" customHeight="1">
      <c r="A430" s="646" t="s">
        <v>167</v>
      </c>
      <c r="B430" s="96" t="s">
        <v>166</v>
      </c>
      <c r="C430" s="593">
        <v>3110</v>
      </c>
      <c r="D430" s="97">
        <v>0</v>
      </c>
      <c r="E430" s="593" t="s">
        <v>180</v>
      </c>
      <c r="F430" s="255" t="s">
        <v>182</v>
      </c>
      <c r="G430" s="300" t="s">
        <v>39</v>
      </c>
    </row>
    <row r="431" spans="1:10" ht="44.25" hidden="1" customHeight="1">
      <c r="A431" s="720"/>
      <c r="B431" s="282"/>
      <c r="C431" s="594"/>
      <c r="D431" s="116" t="s">
        <v>223</v>
      </c>
      <c r="E431" s="594"/>
      <c r="F431" s="117"/>
      <c r="G431" s="321"/>
    </row>
    <row r="432" spans="1:10" ht="52.5" customHeight="1">
      <c r="A432" s="646" t="s">
        <v>636</v>
      </c>
      <c r="B432" s="810" t="s">
        <v>637</v>
      </c>
      <c r="C432" s="593">
        <v>3110</v>
      </c>
      <c r="D432" s="97">
        <v>30000000</v>
      </c>
      <c r="E432" s="594" t="s">
        <v>344</v>
      </c>
      <c r="F432" s="812" t="s">
        <v>24</v>
      </c>
      <c r="G432" s="773" t="s">
        <v>39</v>
      </c>
    </row>
    <row r="433" spans="1:12" ht="51.75" customHeight="1">
      <c r="A433" s="720"/>
      <c r="B433" s="811"/>
      <c r="C433" s="594"/>
      <c r="D433" s="99" t="s">
        <v>638</v>
      </c>
      <c r="E433" s="633"/>
      <c r="F433" s="813"/>
      <c r="G433" s="774"/>
      <c r="H433" s="82"/>
    </row>
    <row r="434" spans="1:12" ht="34.5" customHeight="1">
      <c r="A434" s="631" t="s">
        <v>692</v>
      </c>
      <c r="B434" s="656" t="s">
        <v>639</v>
      </c>
      <c r="C434" s="30">
        <v>3110</v>
      </c>
      <c r="D434" s="532">
        <v>1423500</v>
      </c>
      <c r="E434" s="611" t="s">
        <v>641</v>
      </c>
      <c r="F434" s="278" t="s">
        <v>74</v>
      </c>
      <c r="G434" s="690" t="s">
        <v>39</v>
      </c>
    </row>
    <row r="435" spans="1:12" ht="42" customHeight="1">
      <c r="A435" s="632"/>
      <c r="B435" s="657"/>
      <c r="C435" s="30"/>
      <c r="D435" s="10" t="s">
        <v>640</v>
      </c>
      <c r="E435" s="612"/>
      <c r="F435" s="278"/>
      <c r="G435" s="691"/>
    </row>
    <row r="436" spans="1:12" ht="42" customHeight="1">
      <c r="A436" s="805" t="s">
        <v>643</v>
      </c>
      <c r="B436" s="52" t="s">
        <v>645</v>
      </c>
      <c r="C436" s="306">
        <v>3110</v>
      </c>
      <c r="D436" s="130">
        <v>10409300</v>
      </c>
      <c r="E436" s="611" t="s">
        <v>641</v>
      </c>
      <c r="F436" s="611" t="s">
        <v>68</v>
      </c>
      <c r="G436" s="685" t="s">
        <v>42</v>
      </c>
    </row>
    <row r="437" spans="1:12" ht="59.25" customHeight="1">
      <c r="A437" s="806"/>
      <c r="B437" s="12"/>
      <c r="C437" s="27"/>
      <c r="D437" s="120" t="s">
        <v>642</v>
      </c>
      <c r="E437" s="612"/>
      <c r="F437" s="612"/>
      <c r="G437" s="686"/>
    </row>
    <row r="438" spans="1:12" ht="42" customHeight="1">
      <c r="A438" s="631" t="s">
        <v>646</v>
      </c>
      <c r="B438" s="52" t="s">
        <v>644</v>
      </c>
      <c r="C438" s="30">
        <v>3110</v>
      </c>
      <c r="D438" s="532">
        <v>1012300</v>
      </c>
      <c r="E438" s="803" t="s">
        <v>648</v>
      </c>
      <c r="F438" s="278" t="s">
        <v>164</v>
      </c>
      <c r="G438" s="685" t="s">
        <v>39</v>
      </c>
    </row>
    <row r="439" spans="1:12" ht="56.25" customHeight="1">
      <c r="A439" s="632"/>
      <c r="B439" s="516"/>
      <c r="C439" s="30"/>
      <c r="D439" s="120" t="s">
        <v>647</v>
      </c>
      <c r="E439" s="804"/>
      <c r="F439" s="515"/>
      <c r="G439" s="686"/>
    </row>
    <row r="440" spans="1:12" ht="52.5" customHeight="1">
      <c r="A440" s="631" t="s">
        <v>651</v>
      </c>
      <c r="B440" s="290" t="s">
        <v>649</v>
      </c>
      <c r="C440" s="807">
        <v>3110</v>
      </c>
      <c r="D440" s="29">
        <v>52800</v>
      </c>
      <c r="E440" s="611" t="s">
        <v>344</v>
      </c>
      <c r="F440" s="514" t="s">
        <v>148</v>
      </c>
      <c r="G440" s="690" t="s">
        <v>39</v>
      </c>
    </row>
    <row r="441" spans="1:12" ht="42" customHeight="1">
      <c r="A441" s="632"/>
      <c r="B441" s="290"/>
      <c r="C441" s="808"/>
      <c r="D441" s="10" t="s">
        <v>650</v>
      </c>
      <c r="E441" s="612"/>
      <c r="F441" s="278"/>
      <c r="G441" s="691"/>
    </row>
    <row r="442" spans="1:12" ht="70.5" customHeight="1">
      <c r="A442" s="631" t="s">
        <v>653</v>
      </c>
      <c r="B442" s="8" t="s">
        <v>652</v>
      </c>
      <c r="C442" s="766">
        <v>3110</v>
      </c>
      <c r="D442" s="31">
        <v>72000</v>
      </c>
      <c r="E442" s="611" t="s">
        <v>344</v>
      </c>
      <c r="F442" s="671" t="s">
        <v>148</v>
      </c>
      <c r="G442" s="801" t="s">
        <v>635</v>
      </c>
    </row>
    <row r="443" spans="1:12" ht="31.5" customHeight="1">
      <c r="A443" s="632"/>
      <c r="B443" s="32"/>
      <c r="C443" s="809"/>
      <c r="D443" s="41" t="s">
        <v>656</v>
      </c>
      <c r="E443" s="612"/>
      <c r="F443" s="672"/>
      <c r="G443" s="802"/>
    </row>
    <row r="444" spans="1:12" ht="40.5" customHeight="1">
      <c r="A444" s="631" t="s">
        <v>655</v>
      </c>
      <c r="B444" s="76" t="s">
        <v>654</v>
      </c>
      <c r="C444" s="766">
        <v>3110</v>
      </c>
      <c r="D444" s="31">
        <v>64800</v>
      </c>
      <c r="E444" s="611" t="s">
        <v>344</v>
      </c>
      <c r="F444" s="671" t="s">
        <v>148</v>
      </c>
      <c r="G444" s="547" t="s">
        <v>39</v>
      </c>
      <c r="L444" s="70"/>
    </row>
    <row r="445" spans="1:12" ht="38.25" customHeight="1">
      <c r="A445" s="632"/>
      <c r="B445" s="9"/>
      <c r="C445" s="809"/>
      <c r="D445" s="41" t="s">
        <v>657</v>
      </c>
      <c r="E445" s="612"/>
      <c r="F445" s="672"/>
      <c r="G445" s="548"/>
      <c r="H445" s="533"/>
      <c r="I445" s="79"/>
    </row>
    <row r="446" spans="1:12" ht="40.5" customHeight="1">
      <c r="A446" s="631" t="s">
        <v>660</v>
      </c>
      <c r="B446" s="706" t="s">
        <v>659</v>
      </c>
      <c r="C446" s="766">
        <v>3110</v>
      </c>
      <c r="D446" s="119">
        <f>662400000-2090000</f>
        <v>660310000</v>
      </c>
      <c r="E446" s="611" t="s">
        <v>669</v>
      </c>
      <c r="F446" s="671" t="s">
        <v>23</v>
      </c>
      <c r="G446" s="547" t="s">
        <v>658</v>
      </c>
      <c r="L446" s="70"/>
    </row>
    <row r="447" spans="1:12" ht="63" customHeight="1">
      <c r="A447" s="632"/>
      <c r="B447" s="707"/>
      <c r="C447" s="809"/>
      <c r="D447" s="41" t="s">
        <v>753</v>
      </c>
      <c r="E447" s="612"/>
      <c r="F447" s="672"/>
      <c r="G447" s="548"/>
      <c r="H447" s="533"/>
      <c r="I447" s="79"/>
    </row>
    <row r="448" spans="1:12" ht="40.5" hidden="1" customHeight="1">
      <c r="A448" s="631" t="s">
        <v>91</v>
      </c>
      <c r="B448" s="656" t="s">
        <v>66</v>
      </c>
      <c r="C448" s="766">
        <v>3110</v>
      </c>
      <c r="D448" s="31">
        <v>0</v>
      </c>
      <c r="E448" s="611" t="s">
        <v>78</v>
      </c>
      <c r="F448" s="671" t="s">
        <v>75</v>
      </c>
      <c r="G448" s="250" t="s">
        <v>73</v>
      </c>
      <c r="L448" s="70"/>
    </row>
    <row r="449" spans="1:13" ht="40.5" hidden="1" customHeight="1">
      <c r="A449" s="632"/>
      <c r="B449" s="657"/>
      <c r="C449" s="809"/>
      <c r="D449" s="41" t="s">
        <v>100</v>
      </c>
      <c r="E449" s="612"/>
      <c r="F449" s="672"/>
      <c r="G449" s="318"/>
    </row>
    <row r="450" spans="1:13" ht="27.75" customHeight="1">
      <c r="A450" s="311" t="s">
        <v>11</v>
      </c>
      <c r="B450" s="4"/>
      <c r="C450" s="3"/>
      <c r="D450" s="63">
        <f>D410+D412+D418+D432+D434+D436+D438+D440+D442+D444+D446+D414+D416</f>
        <v>778522200</v>
      </c>
      <c r="E450" s="3"/>
      <c r="F450" s="3"/>
      <c r="G450" s="312"/>
      <c r="H450" s="46"/>
      <c r="I450" s="42"/>
      <c r="J450" s="7"/>
      <c r="K450" s="101"/>
      <c r="L450" s="74"/>
      <c r="M450" s="75"/>
    </row>
    <row r="451" spans="1:13" ht="60" customHeight="1">
      <c r="A451" s="646" t="s">
        <v>694</v>
      </c>
      <c r="B451" s="795" t="s">
        <v>755</v>
      </c>
      <c r="C451" s="593">
        <v>3122</v>
      </c>
      <c r="D451" s="555">
        <v>6899700</v>
      </c>
      <c r="E451" s="593" t="s">
        <v>376</v>
      </c>
      <c r="F451" s="593" t="s">
        <v>23</v>
      </c>
      <c r="G451" s="591" t="s">
        <v>695</v>
      </c>
      <c r="H451" s="47"/>
      <c r="I451" s="42"/>
      <c r="K451" s="7"/>
    </row>
    <row r="452" spans="1:13" ht="119.25" customHeight="1" thickBot="1">
      <c r="A452" s="720"/>
      <c r="B452" s="796"/>
      <c r="C452" s="594"/>
      <c r="D452" s="116" t="s">
        <v>377</v>
      </c>
      <c r="E452" s="594"/>
      <c r="F452" s="594"/>
      <c r="G452" s="592"/>
      <c r="H452" s="88"/>
      <c r="I452" s="42"/>
      <c r="K452" s="7"/>
    </row>
    <row r="453" spans="1:13" ht="57" customHeight="1">
      <c r="A453" s="603" t="s">
        <v>751</v>
      </c>
      <c r="B453" s="605" t="s">
        <v>754</v>
      </c>
      <c r="C453" s="595">
        <v>3122</v>
      </c>
      <c r="D453" s="573">
        <v>2090000</v>
      </c>
      <c r="E453" s="597" t="s">
        <v>728</v>
      </c>
      <c r="F453" s="599" t="s">
        <v>24</v>
      </c>
      <c r="G453" s="601" t="s">
        <v>756</v>
      </c>
      <c r="H453" s="88"/>
      <c r="I453" s="42"/>
      <c r="K453" s="7"/>
    </row>
    <row r="454" spans="1:13" ht="96.75" customHeight="1" thickBot="1">
      <c r="A454" s="604"/>
      <c r="B454" s="606"/>
      <c r="C454" s="596"/>
      <c r="D454" s="575" t="s">
        <v>752</v>
      </c>
      <c r="E454" s="598"/>
      <c r="F454" s="600"/>
      <c r="G454" s="602"/>
      <c r="H454" s="88"/>
      <c r="I454" s="42"/>
      <c r="K454" s="7"/>
    </row>
    <row r="455" spans="1:13" ht="42" customHeight="1">
      <c r="A455" s="646" t="s">
        <v>665</v>
      </c>
      <c r="B455" s="795" t="s">
        <v>661</v>
      </c>
      <c r="C455" s="593">
        <v>3122</v>
      </c>
      <c r="D455" s="509">
        <v>53047500</v>
      </c>
      <c r="E455" s="593" t="s">
        <v>664</v>
      </c>
      <c r="F455" s="771" t="s">
        <v>23</v>
      </c>
      <c r="G455" s="591" t="s">
        <v>666</v>
      </c>
      <c r="H455" s="88"/>
      <c r="I455" s="42"/>
      <c r="K455" s="7"/>
    </row>
    <row r="456" spans="1:13" ht="129.75" customHeight="1">
      <c r="A456" s="647"/>
      <c r="B456" s="796"/>
      <c r="C456" s="594"/>
      <c r="D456" s="116" t="s">
        <v>668</v>
      </c>
      <c r="E456" s="594"/>
      <c r="F456" s="772"/>
      <c r="G456" s="592"/>
      <c r="H456" s="88"/>
      <c r="I456" s="42"/>
      <c r="K456" s="7"/>
    </row>
    <row r="457" spans="1:13" ht="35.25" customHeight="1">
      <c r="A457" s="371" t="s">
        <v>380</v>
      </c>
      <c r="B457" s="84"/>
      <c r="C457" s="85"/>
      <c r="D457" s="86">
        <f>D453+D455</f>
        <v>55137500</v>
      </c>
      <c r="E457" s="554">
        <v>6899700</v>
      </c>
      <c r="F457" s="85" t="s">
        <v>696</v>
      </c>
      <c r="G457" s="372"/>
      <c r="H457" s="47"/>
      <c r="I457" s="42"/>
      <c r="K457" s="7"/>
    </row>
    <row r="458" spans="1:13" ht="35.25" customHeight="1">
      <c r="A458" s="734" t="s">
        <v>708</v>
      </c>
      <c r="B458" s="797" t="s">
        <v>693</v>
      </c>
      <c r="C458" s="799">
        <v>3142</v>
      </c>
      <c r="D458" s="193">
        <v>23696510</v>
      </c>
      <c r="E458" s="593" t="s">
        <v>667</v>
      </c>
      <c r="F458" s="771" t="s">
        <v>23</v>
      </c>
      <c r="G458" s="591" t="s">
        <v>707</v>
      </c>
      <c r="H458" s="47"/>
      <c r="I458" s="42"/>
      <c r="K458" s="7"/>
    </row>
    <row r="459" spans="1:13" ht="135" customHeight="1">
      <c r="A459" s="735"/>
      <c r="B459" s="798"/>
      <c r="C459" s="800"/>
      <c r="D459" s="116" t="s">
        <v>709</v>
      </c>
      <c r="E459" s="594"/>
      <c r="F459" s="772"/>
      <c r="G459" s="592"/>
      <c r="H459" s="47"/>
      <c r="I459" s="42"/>
      <c r="K459" s="7"/>
    </row>
    <row r="460" spans="1:13" ht="35.25" customHeight="1">
      <c r="A460" s="5" t="s">
        <v>405</v>
      </c>
      <c r="B460" s="84"/>
      <c r="C460" s="85"/>
      <c r="D460" s="86">
        <f>D458</f>
        <v>23696510</v>
      </c>
      <c r="E460" s="85"/>
      <c r="F460" s="85"/>
      <c r="G460" s="85"/>
      <c r="H460" s="47"/>
      <c r="I460" s="42"/>
      <c r="K460" s="7"/>
    </row>
    <row r="461" spans="1:13" ht="38.25" customHeight="1">
      <c r="A461" s="789"/>
      <c r="B461" s="790"/>
      <c r="C461" s="790"/>
      <c r="D461" s="790"/>
      <c r="E461" s="790"/>
      <c r="F461" s="790"/>
      <c r="G461" s="791"/>
    </row>
    <row r="462" spans="1:13" ht="27" customHeight="1">
      <c r="A462" s="792"/>
      <c r="B462" s="373"/>
      <c r="C462" s="374"/>
      <c r="D462" s="785"/>
      <c r="E462" s="785"/>
      <c r="F462" s="785"/>
      <c r="G462" s="786"/>
    </row>
    <row r="463" spans="1:13" ht="25.5" customHeight="1">
      <c r="A463" s="792"/>
      <c r="B463" s="373"/>
      <c r="C463" s="375"/>
      <c r="D463" s="793"/>
      <c r="E463" s="793"/>
      <c r="F463" s="793"/>
      <c r="G463" s="794"/>
    </row>
    <row r="464" spans="1:13" ht="15.6">
      <c r="A464" s="376"/>
      <c r="B464" s="377"/>
      <c r="C464" s="373"/>
      <c r="D464" s="377"/>
      <c r="E464" s="378"/>
      <c r="F464" s="378"/>
      <c r="G464" s="379"/>
    </row>
    <row r="465" spans="1:12" ht="30" hidden="1" customHeight="1">
      <c r="A465" s="784"/>
      <c r="B465" s="373"/>
      <c r="C465" s="374"/>
      <c r="D465" s="785"/>
      <c r="E465" s="785"/>
      <c r="F465" s="785"/>
      <c r="G465" s="786"/>
    </row>
    <row r="466" spans="1:12" ht="12.75" hidden="1" customHeight="1">
      <c r="A466" s="784"/>
      <c r="B466" s="373"/>
      <c r="C466" s="375"/>
      <c r="D466" s="787"/>
      <c r="E466" s="787"/>
      <c r="F466" s="787"/>
      <c r="G466" s="788"/>
    </row>
    <row r="467" spans="1:12" ht="12.75" hidden="1" customHeight="1">
      <c r="A467" s="380"/>
      <c r="B467" s="373"/>
      <c r="C467" s="375"/>
      <c r="D467" s="381"/>
      <c r="E467" s="381"/>
      <c r="F467" s="381"/>
      <c r="G467" s="382"/>
    </row>
    <row r="468" spans="1:12" ht="21.75" hidden="1" customHeight="1">
      <c r="A468" s="784"/>
      <c r="B468" s="373"/>
      <c r="C468" s="374"/>
      <c r="D468" s="785"/>
      <c r="E468" s="785"/>
      <c r="F468" s="785"/>
      <c r="G468" s="786"/>
      <c r="H468" s="82">
        <v>66282560</v>
      </c>
    </row>
    <row r="469" spans="1:12" ht="12.75" customHeight="1">
      <c r="A469" s="784"/>
      <c r="B469" s="373"/>
      <c r="C469" s="375"/>
      <c r="D469" s="787"/>
      <c r="E469" s="787"/>
      <c r="F469" s="787"/>
      <c r="G469" s="788"/>
    </row>
    <row r="470" spans="1:12" ht="12.75" customHeight="1" thickBot="1">
      <c r="A470" s="383"/>
      <c r="B470" s="384"/>
      <c r="C470" s="385"/>
      <c r="D470" s="386"/>
      <c r="E470" s="386"/>
      <c r="F470" s="386"/>
      <c r="G470" s="387"/>
    </row>
    <row r="471" spans="1:12" ht="23.4">
      <c r="D471" s="394"/>
      <c r="H471" s="42"/>
      <c r="K471" s="69"/>
      <c r="L471" s="77"/>
    </row>
  </sheetData>
  <mergeCells count="799">
    <mergeCell ref="G362:G363"/>
    <mergeCell ref="E364:E365"/>
    <mergeCell ref="F364:F365"/>
    <mergeCell ref="G364:G365"/>
    <mergeCell ref="A364:A365"/>
    <mergeCell ref="A338:A339"/>
    <mergeCell ref="B338:B339"/>
    <mergeCell ref="A352:A353"/>
    <mergeCell ref="B352:B353"/>
    <mergeCell ref="A342:A343"/>
    <mergeCell ref="C346:C347"/>
    <mergeCell ref="E346:E347"/>
    <mergeCell ref="C344:C345"/>
    <mergeCell ref="E344:E345"/>
    <mergeCell ref="G344:G345"/>
    <mergeCell ref="G348:G349"/>
    <mergeCell ref="G360:G361"/>
    <mergeCell ref="G358:G359"/>
    <mergeCell ref="A370:A371"/>
    <mergeCell ref="B370:B371"/>
    <mergeCell ref="A344:A345"/>
    <mergeCell ref="A356:A357"/>
    <mergeCell ref="A358:A359"/>
    <mergeCell ref="B362:B363"/>
    <mergeCell ref="A362:A363"/>
    <mergeCell ref="A360:A361"/>
    <mergeCell ref="B364:B365"/>
    <mergeCell ref="A366:A367"/>
    <mergeCell ref="A368:A369"/>
    <mergeCell ref="A346:A347"/>
    <mergeCell ref="A430:A431"/>
    <mergeCell ref="A448:A449"/>
    <mergeCell ref="B448:B449"/>
    <mergeCell ref="C448:C449"/>
    <mergeCell ref="A380:A381"/>
    <mergeCell ref="A390:A391"/>
    <mergeCell ref="A388:A389"/>
    <mergeCell ref="B388:B389"/>
    <mergeCell ref="A442:A443"/>
    <mergeCell ref="A404:A405"/>
    <mergeCell ref="C404:C405"/>
    <mergeCell ref="A410:A411"/>
    <mergeCell ref="A412:A413"/>
    <mergeCell ref="A432:A433"/>
    <mergeCell ref="A446:A447"/>
    <mergeCell ref="A398:A399"/>
    <mergeCell ref="B398:B399"/>
    <mergeCell ref="B446:B447"/>
    <mergeCell ref="C446:C447"/>
    <mergeCell ref="C442:C443"/>
    <mergeCell ref="A392:A393"/>
    <mergeCell ref="A402:A403"/>
    <mergeCell ref="A400:A401"/>
    <mergeCell ref="C400:C401"/>
    <mergeCell ref="E374:E375"/>
    <mergeCell ref="C364:C365"/>
    <mergeCell ref="G250:G251"/>
    <mergeCell ref="G248:G249"/>
    <mergeCell ref="G292:G293"/>
    <mergeCell ref="E286:E287"/>
    <mergeCell ref="E284:E285"/>
    <mergeCell ref="B310:B311"/>
    <mergeCell ref="G328:G329"/>
    <mergeCell ref="B300:B301"/>
    <mergeCell ref="C300:C301"/>
    <mergeCell ref="E300:E301"/>
    <mergeCell ref="F300:F301"/>
    <mergeCell ref="E256:E257"/>
    <mergeCell ref="C248:C249"/>
    <mergeCell ref="E262:E263"/>
    <mergeCell ref="G302:G303"/>
    <mergeCell ref="G296:G297"/>
    <mergeCell ref="G298:G299"/>
    <mergeCell ref="G300:G301"/>
    <mergeCell ref="F254:F255"/>
    <mergeCell ref="F250:F251"/>
    <mergeCell ref="E252:E253"/>
    <mergeCell ref="C274:C275"/>
    <mergeCell ref="E384:E385"/>
    <mergeCell ref="E386:E387"/>
    <mergeCell ref="E376:E377"/>
    <mergeCell ref="B410:B411"/>
    <mergeCell ref="C410:C411"/>
    <mergeCell ref="E410:E411"/>
    <mergeCell ref="F410:F411"/>
    <mergeCell ref="B392:B393"/>
    <mergeCell ref="F398:F399"/>
    <mergeCell ref="E404:E405"/>
    <mergeCell ref="F404:F405"/>
    <mergeCell ref="C398:C399"/>
    <mergeCell ref="E378:E379"/>
    <mergeCell ref="C402:C403"/>
    <mergeCell ref="B400:B401"/>
    <mergeCell ref="B396:B397"/>
    <mergeCell ref="A14:A15"/>
    <mergeCell ref="A16:A17"/>
    <mergeCell ref="E25:E26"/>
    <mergeCell ref="F25:F26"/>
    <mergeCell ref="G27:G28"/>
    <mergeCell ref="A48:A49"/>
    <mergeCell ref="A34:A35"/>
    <mergeCell ref="A36:A37"/>
    <mergeCell ref="A38:A39"/>
    <mergeCell ref="A40:A41"/>
    <mergeCell ref="A42:A43"/>
    <mergeCell ref="G30:G31"/>
    <mergeCell ref="G25:G26"/>
    <mergeCell ref="E14:E19"/>
    <mergeCell ref="F14:F19"/>
    <mergeCell ref="C21:C22"/>
    <mergeCell ref="E48:E49"/>
    <mergeCell ref="A169:A170"/>
    <mergeCell ref="E248:E249"/>
    <mergeCell ref="E362:E363"/>
    <mergeCell ref="F362:F363"/>
    <mergeCell ref="B358:B359"/>
    <mergeCell ref="C358:C359"/>
    <mergeCell ref="F360:F361"/>
    <mergeCell ref="E360:E361"/>
    <mergeCell ref="E268:E269"/>
    <mergeCell ref="E292:E293"/>
    <mergeCell ref="E294:E295"/>
    <mergeCell ref="F294:F295"/>
    <mergeCell ref="E310:E311"/>
    <mergeCell ref="E316:E317"/>
    <mergeCell ref="E276:E277"/>
    <mergeCell ref="B314:B315"/>
    <mergeCell ref="B328:B329"/>
    <mergeCell ref="C280:C281"/>
    <mergeCell ref="E280:E281"/>
    <mergeCell ref="B302:B303"/>
    <mergeCell ref="C362:C363"/>
    <mergeCell ref="B356:B357"/>
    <mergeCell ref="E352:E353"/>
    <mergeCell ref="C350:C351"/>
    <mergeCell ref="E133:E134"/>
    <mergeCell ref="F133:F134"/>
    <mergeCell ref="E147:E148"/>
    <mergeCell ref="F131:F132"/>
    <mergeCell ref="E123:E124"/>
    <mergeCell ref="B131:B132"/>
    <mergeCell ref="C131:C132"/>
    <mergeCell ref="C133:C134"/>
    <mergeCell ref="F234:F235"/>
    <mergeCell ref="E224:E225"/>
    <mergeCell ref="E226:E227"/>
    <mergeCell ref="B169:B170"/>
    <mergeCell ref="C169:C170"/>
    <mergeCell ref="F199:F200"/>
    <mergeCell ref="B199:B200"/>
    <mergeCell ref="E129:E130"/>
    <mergeCell ref="F129:F130"/>
    <mergeCell ref="E131:E132"/>
    <mergeCell ref="C234:C235"/>
    <mergeCell ref="F230:F231"/>
    <mergeCell ref="C199:C200"/>
    <mergeCell ref="E199:E200"/>
    <mergeCell ref="G147:G148"/>
    <mergeCell ref="F165:F166"/>
    <mergeCell ref="G151:G152"/>
    <mergeCell ref="G153:G154"/>
    <mergeCell ref="E143:E144"/>
    <mergeCell ref="F89:F90"/>
    <mergeCell ref="E228:E229"/>
    <mergeCell ref="E119:E120"/>
    <mergeCell ref="F119:F120"/>
    <mergeCell ref="E121:E122"/>
    <mergeCell ref="F121:F122"/>
    <mergeCell ref="G157:G158"/>
    <mergeCell ref="E161:E162"/>
    <mergeCell ref="F212:F213"/>
    <mergeCell ref="G163:G164"/>
    <mergeCell ref="G133:G134"/>
    <mergeCell ref="G131:G132"/>
    <mergeCell ref="G129:G130"/>
    <mergeCell ref="E127:E128"/>
    <mergeCell ref="F127:F128"/>
    <mergeCell ref="G127:G128"/>
    <mergeCell ref="F123:F124"/>
    <mergeCell ref="G199:G200"/>
    <mergeCell ref="G220:G221"/>
    <mergeCell ref="A1:G1"/>
    <mergeCell ref="A2:F2"/>
    <mergeCell ref="A3:G3"/>
    <mergeCell ref="A5:G5"/>
    <mergeCell ref="E8:E13"/>
    <mergeCell ref="F8:F13"/>
    <mergeCell ref="G8:G13"/>
    <mergeCell ref="A8:A9"/>
    <mergeCell ref="A10:A11"/>
    <mergeCell ref="A12:A13"/>
    <mergeCell ref="A4:G4"/>
    <mergeCell ref="A18:A19"/>
    <mergeCell ref="A21:A22"/>
    <mergeCell ref="A32:A33"/>
    <mergeCell ref="G32:G33"/>
    <mergeCell ref="F23:F24"/>
    <mergeCell ref="G23:G24"/>
    <mergeCell ref="B23:B24"/>
    <mergeCell ref="A23:A24"/>
    <mergeCell ref="E21:E22"/>
    <mergeCell ref="F21:F22"/>
    <mergeCell ref="A27:A28"/>
    <mergeCell ref="A30:A31"/>
    <mergeCell ref="C23:C24"/>
    <mergeCell ref="E23:E24"/>
    <mergeCell ref="G21:G22"/>
    <mergeCell ref="A25:A26"/>
    <mergeCell ref="B40:B47"/>
    <mergeCell ref="E40:E47"/>
    <mergeCell ref="C27:C28"/>
    <mergeCell ref="E27:E28"/>
    <mergeCell ref="F27:F28"/>
    <mergeCell ref="C25:C26"/>
    <mergeCell ref="A46:A47"/>
    <mergeCell ref="A44:A45"/>
    <mergeCell ref="E73:E74"/>
    <mergeCell ref="C67:C68"/>
    <mergeCell ref="E67:E68"/>
    <mergeCell ref="F67:F68"/>
    <mergeCell ref="C65:C66"/>
    <mergeCell ref="C50:C51"/>
    <mergeCell ref="E50:E51"/>
    <mergeCell ref="F50:F51"/>
    <mergeCell ref="A50:A51"/>
    <mergeCell ref="B62:B63"/>
    <mergeCell ref="E75:E76"/>
    <mergeCell ref="E77:E78"/>
    <mergeCell ref="E79:E80"/>
    <mergeCell ref="G109:G110"/>
    <mergeCell ref="G119:G120"/>
    <mergeCell ref="G121:G122"/>
    <mergeCell ref="C111:C112"/>
    <mergeCell ref="E111:E112"/>
    <mergeCell ref="F111:F112"/>
    <mergeCell ref="E97:E98"/>
    <mergeCell ref="E81:E82"/>
    <mergeCell ref="E113:E114"/>
    <mergeCell ref="E115:E116"/>
    <mergeCell ref="C119:C120"/>
    <mergeCell ref="G67:G68"/>
    <mergeCell ref="G50:G51"/>
    <mergeCell ref="A171:A172"/>
    <mergeCell ref="B224:B225"/>
    <mergeCell ref="A226:A227"/>
    <mergeCell ref="B226:B227"/>
    <mergeCell ref="A224:A225"/>
    <mergeCell ref="B208:B209"/>
    <mergeCell ref="B60:B61"/>
    <mergeCell ref="E60:E61"/>
    <mergeCell ref="F60:F61"/>
    <mergeCell ref="E107:E108"/>
    <mergeCell ref="A109:A110"/>
    <mergeCell ref="E109:E110"/>
    <mergeCell ref="A101:A102"/>
    <mergeCell ref="C101:C102"/>
    <mergeCell ref="E101:E102"/>
    <mergeCell ref="E103:E104"/>
    <mergeCell ref="E105:E106"/>
    <mergeCell ref="F105:F106"/>
    <mergeCell ref="E117:E118"/>
    <mergeCell ref="C97:C98"/>
    <mergeCell ref="B50:B55"/>
    <mergeCell ref="E87:E88"/>
    <mergeCell ref="G57:G58"/>
    <mergeCell ref="E85:E86"/>
    <mergeCell ref="E95:E96"/>
    <mergeCell ref="G95:G96"/>
    <mergeCell ref="G93:G94"/>
    <mergeCell ref="E54:E55"/>
    <mergeCell ref="C60:C61"/>
    <mergeCell ref="E71:E72"/>
    <mergeCell ref="F71:F72"/>
    <mergeCell ref="G71:G72"/>
    <mergeCell ref="G60:G61"/>
    <mergeCell ref="E69:E70"/>
    <mergeCell ref="F69:F70"/>
    <mergeCell ref="G69:G70"/>
    <mergeCell ref="E62:E63"/>
    <mergeCell ref="F62:F63"/>
    <mergeCell ref="G62:G63"/>
    <mergeCell ref="E65:E66"/>
    <mergeCell ref="F65:F66"/>
    <mergeCell ref="G65:G66"/>
    <mergeCell ref="C57:C58"/>
    <mergeCell ref="E57:E58"/>
    <mergeCell ref="F57:F58"/>
    <mergeCell ref="E83:E84"/>
    <mergeCell ref="A99:A100"/>
    <mergeCell ref="C99:C100"/>
    <mergeCell ref="E99:E100"/>
    <mergeCell ref="E91:E92"/>
    <mergeCell ref="F91:F92"/>
    <mergeCell ref="C93:C94"/>
    <mergeCell ref="E93:E94"/>
    <mergeCell ref="F93:F94"/>
    <mergeCell ref="A85:A86"/>
    <mergeCell ref="J195:J196"/>
    <mergeCell ref="E187:E188"/>
    <mergeCell ref="G187:G188"/>
    <mergeCell ref="E189:E190"/>
    <mergeCell ref="G189:G190"/>
    <mergeCell ref="E191:E192"/>
    <mergeCell ref="G191:G192"/>
    <mergeCell ref="F197:F198"/>
    <mergeCell ref="F206:F207"/>
    <mergeCell ref="E193:E194"/>
    <mergeCell ref="G193:G194"/>
    <mergeCell ref="E195:E196"/>
    <mergeCell ref="F195:F196"/>
    <mergeCell ref="G195:G196"/>
    <mergeCell ref="E197:E198"/>
    <mergeCell ref="A302:A303"/>
    <mergeCell ref="A310:A311"/>
    <mergeCell ref="A378:A379"/>
    <mergeCell ref="B378:B379"/>
    <mergeCell ref="C378:C379"/>
    <mergeCell ref="B380:B381"/>
    <mergeCell ref="C380:C381"/>
    <mergeCell ref="A396:A397"/>
    <mergeCell ref="E358:E359"/>
    <mergeCell ref="C356:C357"/>
    <mergeCell ref="E332:E333"/>
    <mergeCell ref="C334:C335"/>
    <mergeCell ref="C348:C349"/>
    <mergeCell ref="C332:C333"/>
    <mergeCell ref="E356:E357"/>
    <mergeCell ref="A354:A355"/>
    <mergeCell ref="E342:E343"/>
    <mergeCell ref="A350:A351"/>
    <mergeCell ref="B350:B351"/>
    <mergeCell ref="B354:B355"/>
    <mergeCell ref="A312:A313"/>
    <mergeCell ref="A348:A349"/>
    <mergeCell ref="A328:A329"/>
    <mergeCell ref="B346:B347"/>
    <mergeCell ref="E368:E369"/>
    <mergeCell ref="E354:E355"/>
    <mergeCell ref="F354:F355"/>
    <mergeCell ref="F346:F347"/>
    <mergeCell ref="F344:F345"/>
    <mergeCell ref="E350:E351"/>
    <mergeCell ref="F356:F357"/>
    <mergeCell ref="E296:E297"/>
    <mergeCell ref="E302:E303"/>
    <mergeCell ref="E318:E319"/>
    <mergeCell ref="E320:E321"/>
    <mergeCell ref="E298:E299"/>
    <mergeCell ref="F312:F313"/>
    <mergeCell ref="F332:F333"/>
    <mergeCell ref="E330:E331"/>
    <mergeCell ref="F320:F321"/>
    <mergeCell ref="E366:E367"/>
    <mergeCell ref="B455:B456"/>
    <mergeCell ref="C455:C456"/>
    <mergeCell ref="E448:E449"/>
    <mergeCell ref="F448:F449"/>
    <mergeCell ref="C444:C445"/>
    <mergeCell ref="E444:E445"/>
    <mergeCell ref="F444:F445"/>
    <mergeCell ref="E412:E413"/>
    <mergeCell ref="E442:E443"/>
    <mergeCell ref="F442:F443"/>
    <mergeCell ref="B432:B433"/>
    <mergeCell ref="F432:F433"/>
    <mergeCell ref="F446:F447"/>
    <mergeCell ref="B422:B423"/>
    <mergeCell ref="B424:B425"/>
    <mergeCell ref="B426:B427"/>
    <mergeCell ref="A418:A419"/>
    <mergeCell ref="B412:B413"/>
    <mergeCell ref="B418:B419"/>
    <mergeCell ref="F412:F413"/>
    <mergeCell ref="A428:A429"/>
    <mergeCell ref="B420:B421"/>
    <mergeCell ref="E414:E415"/>
    <mergeCell ref="F414:F415"/>
    <mergeCell ref="E416:E417"/>
    <mergeCell ref="F416:F417"/>
    <mergeCell ref="A416:A417"/>
    <mergeCell ref="B428:B429"/>
    <mergeCell ref="G442:G443"/>
    <mergeCell ref="G434:G435"/>
    <mergeCell ref="E436:E437"/>
    <mergeCell ref="F436:F437"/>
    <mergeCell ref="G436:G437"/>
    <mergeCell ref="E438:E439"/>
    <mergeCell ref="G438:G439"/>
    <mergeCell ref="A436:A437"/>
    <mergeCell ref="A438:A439"/>
    <mergeCell ref="A440:A441"/>
    <mergeCell ref="C440:C441"/>
    <mergeCell ref="E440:E441"/>
    <mergeCell ref="A434:A435"/>
    <mergeCell ref="A444:A445"/>
    <mergeCell ref="B434:B435"/>
    <mergeCell ref="E434:E435"/>
    <mergeCell ref="E446:E447"/>
    <mergeCell ref="G440:G441"/>
    <mergeCell ref="A468:A469"/>
    <mergeCell ref="D468:G468"/>
    <mergeCell ref="D469:G469"/>
    <mergeCell ref="C451:C452"/>
    <mergeCell ref="E451:E452"/>
    <mergeCell ref="F451:F452"/>
    <mergeCell ref="G451:G452"/>
    <mergeCell ref="A461:G461"/>
    <mergeCell ref="A462:A463"/>
    <mergeCell ref="D462:G462"/>
    <mergeCell ref="D463:G463"/>
    <mergeCell ref="B451:B452"/>
    <mergeCell ref="A451:A452"/>
    <mergeCell ref="A465:A466"/>
    <mergeCell ref="D465:G465"/>
    <mergeCell ref="D466:G466"/>
    <mergeCell ref="A458:A459"/>
    <mergeCell ref="B458:B459"/>
    <mergeCell ref="C458:C459"/>
    <mergeCell ref="E458:E459"/>
    <mergeCell ref="F458:F459"/>
    <mergeCell ref="G458:G459"/>
    <mergeCell ref="F455:F456"/>
    <mergeCell ref="A455:A456"/>
    <mergeCell ref="G432:G433"/>
    <mergeCell ref="F350:F351"/>
    <mergeCell ref="G352:G353"/>
    <mergeCell ref="G354:G355"/>
    <mergeCell ref="G350:G351"/>
    <mergeCell ref="C352:C353"/>
    <mergeCell ref="F352:F353"/>
    <mergeCell ref="G382:G383"/>
    <mergeCell ref="E402:F403"/>
    <mergeCell ref="G424:G425"/>
    <mergeCell ref="G412:G413"/>
    <mergeCell ref="G422:G423"/>
    <mergeCell ref="G428:G429"/>
    <mergeCell ref="G420:G421"/>
    <mergeCell ref="G414:G415"/>
    <mergeCell ref="G416:G417"/>
    <mergeCell ref="G410:G411"/>
    <mergeCell ref="G394:G395"/>
    <mergeCell ref="G396:G397"/>
    <mergeCell ref="G398:G399"/>
    <mergeCell ref="C432:C433"/>
    <mergeCell ref="E432:E433"/>
    <mergeCell ref="C388:C389"/>
    <mergeCell ref="C430:C431"/>
    <mergeCell ref="E430:E431"/>
    <mergeCell ref="G340:G341"/>
    <mergeCell ref="F342:F343"/>
    <mergeCell ref="G384:G385"/>
    <mergeCell ref="G386:G387"/>
    <mergeCell ref="E382:E383"/>
    <mergeCell ref="F378:F379"/>
    <mergeCell ref="E380:E381"/>
    <mergeCell ref="G378:G379"/>
    <mergeCell ref="G380:G381"/>
    <mergeCell ref="F380:F381"/>
    <mergeCell ref="C354:C355"/>
    <mergeCell ref="E348:E349"/>
    <mergeCell ref="C370:C371"/>
    <mergeCell ref="E370:E371"/>
    <mergeCell ref="G374:G375"/>
    <mergeCell ref="G356:G357"/>
    <mergeCell ref="F358:F359"/>
    <mergeCell ref="E372:F373"/>
    <mergeCell ref="G376:G377"/>
    <mergeCell ref="F348:F349"/>
    <mergeCell ref="G177:G178"/>
    <mergeCell ref="G179:G180"/>
    <mergeCell ref="F388:F389"/>
    <mergeCell ref="F340:F341"/>
    <mergeCell ref="C418:C419"/>
    <mergeCell ref="F418:F419"/>
    <mergeCell ref="G418:G419"/>
    <mergeCell ref="C328:C329"/>
    <mergeCell ref="G214:G215"/>
    <mergeCell ref="E212:E213"/>
    <mergeCell ref="E216:E217"/>
    <mergeCell ref="E220:E221"/>
    <mergeCell ref="G216:G217"/>
    <mergeCell ref="E214:E215"/>
    <mergeCell ref="G232:G233"/>
    <mergeCell ref="C230:C231"/>
    <mergeCell ref="E230:E231"/>
    <mergeCell ref="E240:E241"/>
    <mergeCell ref="E242:E243"/>
    <mergeCell ref="F244:F245"/>
    <mergeCell ref="E254:E255"/>
    <mergeCell ref="C197:C198"/>
    <mergeCell ref="B181:B182"/>
    <mergeCell ref="B228:B229"/>
    <mergeCell ref="A228:A229"/>
    <mergeCell ref="B171:B172"/>
    <mergeCell ref="B222:B223"/>
    <mergeCell ref="B214:B215"/>
    <mergeCell ref="A175:A176"/>
    <mergeCell ref="A222:A223"/>
    <mergeCell ref="A179:A180"/>
    <mergeCell ref="A181:A182"/>
    <mergeCell ref="A210:A211"/>
    <mergeCell ref="A216:A217"/>
    <mergeCell ref="A208:A209"/>
    <mergeCell ref="A197:A198"/>
    <mergeCell ref="A173:A174"/>
    <mergeCell ref="A199:A200"/>
    <mergeCell ref="B197:B198"/>
    <mergeCell ref="A260:A261"/>
    <mergeCell ref="B260:B261"/>
    <mergeCell ref="A262:A263"/>
    <mergeCell ref="A266:A267"/>
    <mergeCell ref="A230:A231"/>
    <mergeCell ref="A256:A257"/>
    <mergeCell ref="A264:A265"/>
    <mergeCell ref="A258:A259"/>
    <mergeCell ref="A232:A233"/>
    <mergeCell ref="A250:A251"/>
    <mergeCell ref="B244:B245"/>
    <mergeCell ref="B246:B247"/>
    <mergeCell ref="A268:A269"/>
    <mergeCell ref="B248:B249"/>
    <mergeCell ref="E52:E53"/>
    <mergeCell ref="A67:A68"/>
    <mergeCell ref="A131:A132"/>
    <mergeCell ref="A284:A285"/>
    <mergeCell ref="A276:A277"/>
    <mergeCell ref="B298:B299"/>
    <mergeCell ref="E290:E291"/>
    <mergeCell ref="A244:A245"/>
    <mergeCell ref="A246:A247"/>
    <mergeCell ref="E250:E251"/>
    <mergeCell ref="B179:B180"/>
    <mergeCell ref="C179:C180"/>
    <mergeCell ref="A220:A221"/>
    <mergeCell ref="A242:A243"/>
    <mergeCell ref="A294:A295"/>
    <mergeCell ref="E175:E176"/>
    <mergeCell ref="E208:E209"/>
    <mergeCell ref="C206:C207"/>
    <mergeCell ref="E206:E207"/>
    <mergeCell ref="A202:A203"/>
    <mergeCell ref="A254:A255"/>
    <mergeCell ref="C210:C211"/>
    <mergeCell ref="A272:A273"/>
    <mergeCell ref="A163:A164"/>
    <mergeCell ref="A165:A166"/>
    <mergeCell ref="A52:A53"/>
    <mergeCell ref="A57:A58"/>
    <mergeCell ref="A60:A61"/>
    <mergeCell ref="A62:A63"/>
    <mergeCell ref="A54:A55"/>
    <mergeCell ref="A125:A126"/>
    <mergeCell ref="A83:A84"/>
    <mergeCell ref="A81:A82"/>
    <mergeCell ref="A71:A72"/>
    <mergeCell ref="A65:A66"/>
    <mergeCell ref="A127:A128"/>
    <mergeCell ref="A111:A112"/>
    <mergeCell ref="A89:A90"/>
    <mergeCell ref="A97:A98"/>
    <mergeCell ref="A115:A116"/>
    <mergeCell ref="A155:A156"/>
    <mergeCell ref="A121:A122"/>
    <mergeCell ref="A119:A120"/>
    <mergeCell ref="A133:A134"/>
    <mergeCell ref="A123:A124"/>
    <mergeCell ref="A79:A80"/>
    <mergeCell ref="A75:A76"/>
    <mergeCell ref="B133:B134"/>
    <mergeCell ref="G149:G150"/>
    <mergeCell ref="F139:F140"/>
    <mergeCell ref="B153:B154"/>
    <mergeCell ref="C123:C124"/>
    <mergeCell ref="A77:A78"/>
    <mergeCell ref="C89:C90"/>
    <mergeCell ref="E89:E90"/>
    <mergeCell ref="E151:E152"/>
    <mergeCell ref="E137:E138"/>
    <mergeCell ref="G89:G90"/>
    <mergeCell ref="B119:B120"/>
    <mergeCell ref="E141:E142"/>
    <mergeCell ref="E149:E150"/>
    <mergeCell ref="F143:F144"/>
    <mergeCell ref="G135:G136"/>
    <mergeCell ref="F137:F138"/>
    <mergeCell ref="G137:G138"/>
    <mergeCell ref="A137:A138"/>
    <mergeCell ref="A153:A154"/>
    <mergeCell ref="G123:G124"/>
    <mergeCell ref="E125:E126"/>
    <mergeCell ref="F125:F126"/>
    <mergeCell ref="G125:G126"/>
    <mergeCell ref="A73:A74"/>
    <mergeCell ref="A93:A94"/>
    <mergeCell ref="A159:A160"/>
    <mergeCell ref="B159:B160"/>
    <mergeCell ref="G161:G162"/>
    <mergeCell ref="G159:G160"/>
    <mergeCell ref="E155:E156"/>
    <mergeCell ref="G155:G156"/>
    <mergeCell ref="E157:E158"/>
    <mergeCell ref="F135:F136"/>
    <mergeCell ref="G143:G144"/>
    <mergeCell ref="E145:E146"/>
    <mergeCell ref="F145:F146"/>
    <mergeCell ref="A107:A108"/>
    <mergeCell ref="C107:C108"/>
    <mergeCell ref="A161:A162"/>
    <mergeCell ref="G139:G140"/>
    <mergeCell ref="F141:F142"/>
    <mergeCell ref="G141:G142"/>
    <mergeCell ref="E159:E160"/>
    <mergeCell ref="E139:E140"/>
    <mergeCell ref="E135:E136"/>
    <mergeCell ref="A157:A158"/>
    <mergeCell ref="E153:E154"/>
    <mergeCell ref="E232:E233"/>
    <mergeCell ref="G236:G237"/>
    <mergeCell ref="G246:G247"/>
    <mergeCell ref="G165:G166"/>
    <mergeCell ref="E167:E168"/>
    <mergeCell ref="G167:G168"/>
    <mergeCell ref="E169:E170"/>
    <mergeCell ref="G169:G170"/>
    <mergeCell ref="G208:G209"/>
    <mergeCell ref="E210:E211"/>
    <mergeCell ref="E165:E166"/>
    <mergeCell ref="E173:E174"/>
    <mergeCell ref="G212:G213"/>
    <mergeCell ref="E222:E223"/>
    <mergeCell ref="G210:G211"/>
    <mergeCell ref="F208:F209"/>
    <mergeCell ref="E234:E235"/>
    <mergeCell ref="E171:E172"/>
    <mergeCell ref="E177:E178"/>
    <mergeCell ref="G181:G182"/>
    <mergeCell ref="G183:G184"/>
    <mergeCell ref="G185:G186"/>
    <mergeCell ref="F181:F182"/>
    <mergeCell ref="G334:G335"/>
    <mergeCell ref="G306:G307"/>
    <mergeCell ref="G308:G309"/>
    <mergeCell ref="F310:F311"/>
    <mergeCell ref="G332:G333"/>
    <mergeCell ref="E334:E335"/>
    <mergeCell ref="G171:G172"/>
    <mergeCell ref="F264:F265"/>
    <mergeCell ref="F173:F174"/>
    <mergeCell ref="F252:F253"/>
    <mergeCell ref="F284:F285"/>
    <mergeCell ref="F280:F281"/>
    <mergeCell ref="G304:G305"/>
    <mergeCell ref="G312:G313"/>
    <mergeCell ref="G314:G315"/>
    <mergeCell ref="G252:G253"/>
    <mergeCell ref="F248:F249"/>
    <mergeCell ref="E244:E245"/>
    <mergeCell ref="G244:G245"/>
    <mergeCell ref="F246:F247"/>
    <mergeCell ref="E238:E239"/>
    <mergeCell ref="F238:F239"/>
    <mergeCell ref="G262:G263"/>
    <mergeCell ref="G288:G289"/>
    <mergeCell ref="E181:E182"/>
    <mergeCell ref="C181:C182"/>
    <mergeCell ref="G206:G207"/>
    <mergeCell ref="F210:F211"/>
    <mergeCell ref="F169:F170"/>
    <mergeCell ref="F179:F180"/>
    <mergeCell ref="F316:F317"/>
    <mergeCell ref="G326:G327"/>
    <mergeCell ref="C208:C209"/>
    <mergeCell ref="C238:C239"/>
    <mergeCell ref="C296:C297"/>
    <mergeCell ref="C314:C315"/>
    <mergeCell ref="C302:C303"/>
    <mergeCell ref="C298:C299"/>
    <mergeCell ref="C246:C247"/>
    <mergeCell ref="C244:C245"/>
    <mergeCell ref="G294:G295"/>
    <mergeCell ref="E179:E180"/>
    <mergeCell ref="G274:G275"/>
    <mergeCell ref="G264:G265"/>
    <mergeCell ref="E282:E283"/>
    <mergeCell ref="F282:F283"/>
    <mergeCell ref="G372:G373"/>
    <mergeCell ref="G272:G273"/>
    <mergeCell ref="E270:E271"/>
    <mergeCell ref="G270:G271"/>
    <mergeCell ref="G346:G347"/>
    <mergeCell ref="G330:G331"/>
    <mergeCell ref="E306:E307"/>
    <mergeCell ref="G336:G337"/>
    <mergeCell ref="F296:F297"/>
    <mergeCell ref="F302:F303"/>
    <mergeCell ref="G290:G291"/>
    <mergeCell ref="G284:G285"/>
    <mergeCell ref="E274:E275"/>
    <mergeCell ref="F276:F277"/>
    <mergeCell ref="G278:G279"/>
    <mergeCell ref="G276:G277"/>
    <mergeCell ref="F274:F275"/>
    <mergeCell ref="G286:G287"/>
    <mergeCell ref="G342:G343"/>
    <mergeCell ref="F334:F335"/>
    <mergeCell ref="E336:E337"/>
    <mergeCell ref="F336:F337"/>
    <mergeCell ref="F338:F339"/>
    <mergeCell ref="G338:G339"/>
    <mergeCell ref="F328:F329"/>
    <mergeCell ref="E328:E329"/>
    <mergeCell ref="F262:F263"/>
    <mergeCell ref="G282:G283"/>
    <mergeCell ref="E272:E273"/>
    <mergeCell ref="F268:F269"/>
    <mergeCell ref="F314:F315"/>
    <mergeCell ref="E314:E315"/>
    <mergeCell ref="E312:E313"/>
    <mergeCell ref="F266:F267"/>
    <mergeCell ref="G266:G267"/>
    <mergeCell ref="E264:E265"/>
    <mergeCell ref="E266:E267"/>
    <mergeCell ref="G268:G269"/>
    <mergeCell ref="G310:G311"/>
    <mergeCell ref="E304:E305"/>
    <mergeCell ref="F286:F287"/>
    <mergeCell ref="F298:F299"/>
    <mergeCell ref="F318:F319"/>
    <mergeCell ref="A318:A319"/>
    <mergeCell ref="A320:A321"/>
    <mergeCell ref="B312:B313"/>
    <mergeCell ref="A286:A287"/>
    <mergeCell ref="A326:A327"/>
    <mergeCell ref="A334:A335"/>
    <mergeCell ref="B344:B345"/>
    <mergeCell ref="B342:B343"/>
    <mergeCell ref="A316:A317"/>
    <mergeCell ref="A322:A323"/>
    <mergeCell ref="A324:A325"/>
    <mergeCell ref="B334:B335"/>
    <mergeCell ref="A336:A337"/>
    <mergeCell ref="E338:E339"/>
    <mergeCell ref="B330:B331"/>
    <mergeCell ref="C330:C331"/>
    <mergeCell ref="A330:A331"/>
    <mergeCell ref="F330:F331"/>
    <mergeCell ref="B336:B337"/>
    <mergeCell ref="A332:A333"/>
    <mergeCell ref="B332:B333"/>
    <mergeCell ref="A300:A301"/>
    <mergeCell ref="A314:A315"/>
    <mergeCell ref="A282:A283"/>
    <mergeCell ref="A218:A219"/>
    <mergeCell ref="E218:E219"/>
    <mergeCell ref="G218:G219"/>
    <mergeCell ref="A280:A281"/>
    <mergeCell ref="F278:F279"/>
    <mergeCell ref="C278:C279"/>
    <mergeCell ref="E278:E279"/>
    <mergeCell ref="A278:A279"/>
    <mergeCell ref="G280:G281"/>
    <mergeCell ref="A240:A241"/>
    <mergeCell ref="E246:E247"/>
    <mergeCell ref="G258:G259"/>
    <mergeCell ref="A274:A275"/>
    <mergeCell ref="A270:A271"/>
    <mergeCell ref="B252:B253"/>
    <mergeCell ref="A248:A249"/>
    <mergeCell ref="B258:B259"/>
    <mergeCell ref="B250:B251"/>
    <mergeCell ref="E258:E259"/>
    <mergeCell ref="F256:F257"/>
    <mergeCell ref="G256:G257"/>
    <mergeCell ref="E260:E261"/>
    <mergeCell ref="G260:G261"/>
    <mergeCell ref="G455:G456"/>
    <mergeCell ref="E455:E456"/>
    <mergeCell ref="C453:C454"/>
    <mergeCell ref="E453:E454"/>
    <mergeCell ref="F453:F454"/>
    <mergeCell ref="G453:G454"/>
    <mergeCell ref="A453:A454"/>
    <mergeCell ref="B453:B454"/>
    <mergeCell ref="A296:A297"/>
    <mergeCell ref="B296:B297"/>
    <mergeCell ref="F400:F401"/>
    <mergeCell ref="E398:E399"/>
    <mergeCell ref="G407:G408"/>
    <mergeCell ref="E400:E401"/>
    <mergeCell ref="G400:G401"/>
    <mergeCell ref="G388:G389"/>
    <mergeCell ref="G390:G391"/>
    <mergeCell ref="G392:G393"/>
    <mergeCell ref="E388:E389"/>
    <mergeCell ref="E390:E391"/>
    <mergeCell ref="E392:E393"/>
    <mergeCell ref="E394:E395"/>
    <mergeCell ref="E407:F408"/>
    <mergeCell ref="E396:E397"/>
  </mergeCells>
  <pageMargins left="0.39370078740157483" right="0.23622047244094491" top="0.31496062992125984" bottom="0.19685039370078741" header="0.15748031496062992" footer="0.31496062992125984"/>
  <pageSetup paperSize="9" scale="51" fitToWidth="7" fitToHeight="1000" orientation="landscape" r:id="rId1"/>
  <rowBreaks count="9" manualBreakCount="9">
    <brk id="49" max="6" man="1"/>
    <brk id="88" max="6" man="1"/>
    <brk id="138" max="6" man="1"/>
    <brk id="178" max="6" man="1"/>
    <brk id="244" max="6" man="1"/>
    <brk id="282" max="6" man="1"/>
    <brk id="329" max="6" man="1"/>
    <brk id="357" max="6" man="1"/>
    <brk id="41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заг</vt:lpstr>
      <vt:lpstr>заг!Заголовки_для_друку</vt:lpstr>
      <vt:lpstr>заг!Область_друку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2024-04-03T10:46:43Z</cp:lastPrinted>
  <dcterms:created xsi:type="dcterms:W3CDTF">2016-01-19T07:58:56Z</dcterms:created>
  <dcterms:modified xsi:type="dcterms:W3CDTF">2024-04-08T08:55:06Z</dcterms:modified>
</cp:coreProperties>
</file>