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72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заг!$A$1:$G$476</definedName>
  </definedNames>
  <calcPr calcId="162913"/>
  <fileRecoveryPr autoRecover="0"/>
</workbook>
</file>

<file path=xl/calcChain.xml><?xml version="1.0" encoding="utf-8"?>
<calcChain xmlns="http://schemas.openxmlformats.org/spreadsheetml/2006/main">
  <c r="D207" i="6" l="1"/>
  <c r="D58" i="6" l="1"/>
  <c r="D463" i="6" l="1"/>
  <c r="D456" i="6" l="1"/>
  <c r="D418" i="6" l="1"/>
  <c r="D422" i="6"/>
  <c r="D342" i="6" l="1"/>
  <c r="D224" i="6" l="1"/>
  <c r="D322" i="6" l="1"/>
  <c r="D346" i="6" l="1"/>
  <c r="D8" i="6" l="1"/>
  <c r="D12" i="6"/>
  <c r="D10" i="6"/>
  <c r="D264" i="6" l="1"/>
  <c r="D256" i="6"/>
  <c r="D466" i="6" l="1"/>
  <c r="J258" i="6" l="1"/>
  <c r="D356" i="6"/>
  <c r="D222" i="6"/>
  <c r="D412" i="6" l="1"/>
  <c r="L258" i="6"/>
  <c r="D250" i="6"/>
  <c r="D59" i="6" l="1"/>
  <c r="D66" i="6" l="1"/>
  <c r="D428" i="6" l="1"/>
  <c r="D426" i="6"/>
  <c r="D415" i="6"/>
  <c r="D302" i="6"/>
  <c r="D147" i="6"/>
  <c r="D115" i="6"/>
  <c r="D99" i="6"/>
  <c r="D61" i="6"/>
  <c r="D29" i="6"/>
  <c r="D20" i="6"/>
</calcChain>
</file>

<file path=xl/sharedStrings.xml><?xml version="1.0" encoding="utf-8"?>
<sst xmlns="http://schemas.openxmlformats.org/spreadsheetml/2006/main" count="1351" uniqueCount="772">
  <si>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</si>
  <si>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</si>
  <si>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</si>
  <si>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</si>
  <si>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</si>
  <si>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</si>
  <si>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</si>
  <si>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</si>
  <si>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</si>
  <si>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</si>
  <si>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</si>
  <si>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</si>
  <si>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</si>
  <si>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</si>
  <si>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</si>
  <si>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</si>
  <si>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</si>
  <si>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</si>
  <si>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</si>
  <si>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</si>
  <si>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</si>
  <si>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</si>
  <si>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</si>
  <si>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</si>
  <si>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</si>
  <si>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</si>
  <si>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</si>
  <si>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</si>
  <si>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</si>
  <si>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</si>
  <si>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</si>
  <si>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</si>
  <si>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</si>
  <si>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</si>
  <si>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</si>
  <si>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</si>
  <si>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</si>
  <si>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</si>
  <si>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</si>
  <si>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</si>
  <si>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Всього за КЕКВ 2274" Оплата природного газу"</t>
  </si>
  <si>
    <t xml:space="preserve">Переговорна процедура закупівлі 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</si>
  <si>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</si>
  <si>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</si>
  <si>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</si>
  <si>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</si>
  <si>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</si>
  <si>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</si>
  <si>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</si>
  <si>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</si>
  <si>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</si>
  <si>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</si>
  <si>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</si>
  <si>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</si>
  <si>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</si>
  <si>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</si>
  <si>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</si>
  <si>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</si>
  <si>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</si>
  <si>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</si>
  <si>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</si>
  <si>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</si>
  <si>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</si>
  <si>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</si>
  <si>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</si>
  <si>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</si>
  <si>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</si>
  <si>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</si>
  <si>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</si>
  <si>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</si>
  <si>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</si>
  <si>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</si>
  <si>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</si>
  <si>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</si>
  <si>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</si>
  <si>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</si>
  <si>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</si>
  <si>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</si>
  <si>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</si>
  <si>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</si>
  <si>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</si>
  <si>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</si>
  <si>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</si>
  <si>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</si>
  <si>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</si>
  <si>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</si>
  <si>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</si>
  <si>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</si>
  <si>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</si>
  <si>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</si>
  <si>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</si>
  <si>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</si>
  <si>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</si>
  <si>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</si>
  <si>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</si>
  <si>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</si>
  <si>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</si>
  <si>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</si>
  <si>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</si>
  <si>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</si>
  <si>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</si>
  <si>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</si>
  <si>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</si>
  <si>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</si>
  <si>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</si>
  <si>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</si>
  <si>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Звіт про договір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</si>
  <si>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</si>
  <si>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</si>
  <si>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</si>
  <si>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</si>
  <si>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</si>
  <si>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</si>
  <si>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</si>
  <si>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</si>
  <si>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</si>
  <si>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</si>
  <si>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</si>
  <si>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</si>
  <si>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</si>
  <si>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</si>
  <si>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</si>
  <si>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</si>
  <si>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</si>
  <si>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</si>
  <si>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</si>
  <si>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</si>
  <si>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</si>
  <si>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</si>
  <si>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</si>
  <si>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</si>
  <si>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</si>
  <si>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</si>
  <si>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</si>
  <si>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</si>
  <si>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</si>
  <si>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</si>
  <si>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</si>
  <si>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</si>
  <si>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</si>
  <si>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</si>
  <si>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</si>
  <si>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</si>
  <si>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</si>
  <si>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</si>
  <si>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</si>
  <si>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</si>
  <si>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</si>
  <si>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</si>
  <si>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</si>
  <si>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</si>
  <si>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</si>
  <si>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</si>
  <si>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</si>
  <si>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</si>
  <si>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</si>
  <si>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</si>
  <si>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</si>
  <si>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</si>
  <si>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</si>
  <si>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</si>
  <si>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</si>
  <si>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</si>
  <si>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</si>
  <si>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</si>
  <si>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</si>
  <si>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</si>
  <si>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</si>
  <si>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</si>
  <si>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</si>
  <si>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</si>
  <si>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</si>
  <si>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</si>
  <si>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</si>
  <si>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</si>
  <si>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</si>
  <si>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</si>
  <si>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</si>
  <si>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</si>
  <si>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</si>
  <si>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</si>
  <si>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</si>
  <si>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</si>
  <si>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</si>
  <si>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</si>
  <si>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</si>
  <si>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</si>
  <si>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</si>
  <si>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</si>
  <si>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</si>
  <si>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</si>
  <si>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</si>
  <si>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</si>
  <si>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</si>
  <si>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</si>
  <si>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</si>
  <si>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</si>
  <si>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</si>
  <si>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</si>
  <si>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</si>
  <si>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</si>
  <si>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</si>
  <si>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</si>
  <si>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</si>
  <si>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</si>
  <si>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</si>
  <si>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</si>
  <si>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</si>
  <si>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</si>
  <si>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</si>
  <si>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</si>
  <si>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</si>
  <si>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</si>
  <si>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</si>
  <si>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</si>
  <si>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</si>
  <si>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</si>
  <si>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</si>
  <si>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</si>
  <si>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</si>
  <si>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</si>
  <si>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</si>
  <si>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</si>
  <si>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</si>
  <si>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</si>
  <si>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</si>
  <si>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</si>
  <si>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</si>
  <si>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</si>
  <si>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</si>
  <si>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</si>
  <si>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</si>
  <si>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</si>
  <si>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</si>
  <si>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</si>
  <si>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</si>
  <si>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</si>
  <si>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</si>
  <si>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</si>
  <si>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</si>
  <si>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</si>
  <si>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</si>
  <si>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</si>
  <si>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</si>
  <si>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</si>
  <si>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</si>
  <si>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</si>
  <si>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</si>
  <si>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</si>
  <si>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</si>
  <si>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</si>
  <si>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</si>
  <si>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</si>
  <si>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</si>
  <si>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</si>
  <si>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</si>
  <si>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</si>
  <si>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</si>
  <si>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</si>
  <si>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</si>
  <si>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</si>
  <si>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</si>
  <si>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</si>
  <si>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</si>
  <si>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</si>
  <si>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</si>
  <si>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</si>
  <si>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</si>
  <si>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</si>
  <si>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</si>
  <si>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</si>
  <si>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</si>
  <si>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</si>
  <si>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</si>
  <si>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</si>
  <si>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</si>
  <si>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</si>
  <si>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</si>
  <si>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</si>
  <si>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</si>
  <si>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</si>
  <si>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</si>
  <si>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</si>
  <si>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</si>
  <si>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</si>
  <si>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</si>
  <si>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</si>
  <si>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</si>
  <si>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</si>
  <si>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</si>
  <si>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</si>
  <si>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</si>
  <si>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</si>
  <si>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</si>
  <si>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</si>
  <si>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</si>
  <si>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</si>
  <si>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</si>
  <si>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</si>
  <si>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</si>
  <si>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</si>
  <si>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</si>
  <si>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</si>
  <si>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</si>
  <si>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</si>
  <si>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</si>
  <si>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</si>
  <si>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</si>
  <si>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</si>
  <si>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</si>
  <si>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</si>
  <si>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</si>
  <si>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</si>
  <si>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</si>
  <si>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</si>
  <si>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</si>
  <si>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</si>
  <si>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</si>
  <si>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</si>
  <si>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</si>
  <si>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</si>
  <si>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</si>
  <si>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</si>
  <si>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</si>
  <si>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</si>
  <si>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</si>
  <si>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</si>
  <si>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</si>
  <si>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</si>
  <si>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</si>
  <si>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</si>
  <si>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</si>
  <si>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</si>
  <si>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</si>
  <si>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</si>
  <si>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</si>
  <si>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грудень2022 рік</t>
  </si>
  <si>
    <t>грудень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</si>
  <si>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</si>
  <si>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</si>
  <si>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</si>
  <si>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</si>
  <si>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</si>
  <si>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</si>
  <si>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</si>
  <si>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</si>
  <si>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</si>
  <si>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</si>
  <si>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</si>
  <si>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</si>
  <si>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</si>
  <si>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</si>
  <si>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</si>
  <si>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</si>
  <si>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</si>
  <si>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</si>
  <si>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</si>
  <si>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</si>
  <si>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</si>
  <si>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</si>
  <si>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</si>
  <si>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</si>
  <si>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</si>
  <si>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</si>
  <si>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</si>
  <si>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</si>
  <si>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</si>
  <si>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</si>
  <si>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</si>
  <si>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грн (двісті двадцять тисяч  гривень 00 коп.)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</si>
  <si>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</si>
  <si>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</si>
  <si>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</si>
  <si>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</si>
  <si>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</si>
  <si>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</si>
  <si>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</si>
  <si>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</si>
  <si>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</si>
  <si>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</si>
  <si>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</si>
  <si>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</si>
  <si>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</si>
  <si>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</si>
  <si>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</si>
  <si>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</si>
  <si>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</si>
  <si>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</si>
  <si>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</si>
  <si>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</si>
  <si>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</si>
  <si>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</si>
  <si>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</si>
  <si>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</si>
  <si>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</si>
  <si>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</si>
  <si>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</si>
  <si>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</si>
  <si>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</si>
  <si>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</si>
  <si>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</si>
  <si>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</si>
  <si>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</si>
  <si>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</si>
  <si>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</si>
  <si>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</si>
  <si>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</si>
  <si>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</si>
  <si>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</si>
  <si>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</si>
  <si>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</si>
  <si>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</si>
  <si>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</si>
  <si>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</si>
  <si>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</si>
  <si>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</si>
  <si>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</si>
  <si>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</si>
  <si>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</si>
  <si>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</si>
  <si>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</si>
  <si>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</si>
  <si>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</si>
  <si>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</si>
  <si>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</si>
  <si>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>гривень (один мільйон сімсот п'ятдесят тисяч сто сорок сім  гривень 13 коп)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</si>
  <si>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</si>
  <si>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</si>
  <si>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</si>
  <si>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</si>
  <si>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</si>
  <si>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</si>
  <si>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</si>
  <si>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</si>
  <si>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</si>
  <si>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t>листопад 2023 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</si>
  <si>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</t>
    </r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</si>
  <si>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</si>
  <si>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</si>
  <si>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</si>
  <si>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</si>
  <si>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</si>
  <si>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</si>
  <si>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</si>
  <si>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</si>
  <si>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</si>
  <si>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</si>
  <si>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</si>
  <si>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</si>
  <si>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</si>
  <si>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</si>
  <si>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</si>
  <si>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</si>
  <si>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</si>
  <si>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</si>
  <si>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</si>
  <si>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</si>
  <si>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</si>
  <si>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</si>
  <si>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</si>
  <si>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</si>
  <si>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</si>
  <si>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</si>
  <si>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</si>
  <si>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</si>
  <si>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</si>
  <si>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</si>
  <si>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</si>
  <si>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</si>
  <si>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</si>
  <si>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t xml:space="preserve">відкриті торги(з урахуванням 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</si>
  <si>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</si>
  <si>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</si>
  <si>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</si>
  <si>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</si>
  <si>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</si>
  <si>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</si>
  <si>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</si>
  <si>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</si>
  <si>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</si>
  <si>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</si>
  <si>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</si>
  <si>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</si>
  <si>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</si>
  <si>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</si>
  <si>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</si>
  <si>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</si>
  <si>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</si>
  <si>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</si>
  <si>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</si>
  <si>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</si>
  <si>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</si>
  <si>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</si>
  <si>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</si>
  <si>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</si>
  <si>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</si>
  <si>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 xml:space="preserve"> грн. (двісті дев'яносто  тисяч сорок дев'ять  гривень 00 коп)</t>
  </si>
  <si>
    <t xml:space="preserve"> гривень (двісті вісімдесят вісім  тисяч п'ятдесят одна гривня 00 коп)</t>
  </si>
  <si>
    <t>запускали на ЦЗО</t>
  </si>
  <si>
    <t xml:space="preserve">грн. (сто двадцять чотири  тисячі   дев'ятсот гривень 
00 коп)                         </t>
  </si>
  <si>
    <r>
      <t>загальний фонд КПКВ 3506010 пп.5 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</si>
  <si>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</t>
    </r>
    <r>
      <rPr>
        <sz val="8"/>
        <color indexed="8"/>
        <rFont val="Times New Roman"/>
        <family val="1"/>
        <charset val="204"/>
      </rPr>
      <t>)</t>
    </r>
  </si>
  <si>
    <r>
      <t xml:space="preserve">загальний фонд КПКВ 3506010  пп5  п13 п.1178                    ( 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>)</t>
    </r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</si>
  <si>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</si>
  <si>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</si>
  <si>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</si>
  <si>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</si>
  <si>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</si>
  <si>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t xml:space="preserve">грн (вісімнадцять  тисяч п'ятсот гривень 00 коп.)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</si>
  <si>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</si>
  <si>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</si>
  <si>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 (п'ятсот сімдесят три тисячі  чотириста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</si>
  <si>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коректори,підставка під канцтовари, брошурувальник, обкладенки для брошурування, пружини для брошурування) за кодом ДК 021:2015 30190000-7 -Офісне устаткування та приладдя різне)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</si>
  <si>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</si>
  <si>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</si>
  <si>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>Швидкозшивачі паперові, пластикові за код ДК 021:2015  22850000-3 -Швидкозшивачі та супутнє приладдя (код ДК 021:2015 22851000-0 -Швидкозшивачі(Швидкозшивачі паперові, пластикові ))</t>
  </si>
  <si>
    <t xml:space="preserve">грн (двісті дев'яносто шість тисяч чотириста гривень 00 коп.)                            </t>
  </si>
  <si>
    <t>Печатки та штампи за кодом ДК 021:2015 19510000-4 Гумові вироби ( Печатки та штампи код ДК 021:2015 19512000-8 Вироби з невулканізованої гуми )</t>
  </si>
  <si>
    <t xml:space="preserve">грн (п'ятнадцять тисяч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</si>
  <si>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</si>
  <si>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</si>
  <si>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</si>
  <si>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</si>
  <si>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</si>
  <si>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</si>
  <si>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</si>
  <si>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</si>
  <si>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</si>
  <si>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>Спеціальний  штамп резервної процедури за кодом ДК 021:2015  30190000-7 -Офісне устаткування та приладдя різне  (кодом ДК 021:2015  30192153-8- Штампи (Спеціальний  штамп резервної процедури)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</si>
  <si>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</si>
  <si>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</si>
  <si>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</si>
  <si>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r>
      <t xml:space="preserve">Код ДК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</si>
  <si>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товарні за кодом ДК 021: 2015 38310000-1 Високоточні терези (кодом ДК 021: 2015 38310000-1 Високоточні терези (Ваги товарні))</t>
  </si>
  <si>
    <r>
      <t xml:space="preserve">Код ДК 021: 2015 38330000-7  </t>
    </r>
    <r>
      <rPr>
        <sz val="10"/>
        <color indexed="8"/>
        <rFont val="Times New Roman"/>
        <family val="1"/>
        <charset val="204"/>
      </rPr>
      <t xml:space="preserve">Ручні прилади для вимірювання відстаней </t>
    </r>
  </si>
  <si>
    <t>Далекомір з активним випромінюванням за кодом  ДК 021: 2015 38330000-7  Ручні прилади для вимірювання відстаней (код  ДК 021: 2015 38330000-7  Ручні прилади для вимірювання відстаней (Далекомір з активним випромінюванням))</t>
  </si>
  <si>
    <t xml:space="preserve">грн ( сто шістдесят вісім тисяч гривень 00 коп.)                            </t>
  </si>
  <si>
    <t xml:space="preserve">грн (сто дві тисячі шістсот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</si>
  <si>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</si>
  <si>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</si>
  <si>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</si>
  <si>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</si>
  <si>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</si>
  <si>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</si>
  <si>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</si>
  <si>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</si>
  <si>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</si>
  <si>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r>
      <t>Код ДК 021: 2015 38340000-0</t>
    </r>
    <r>
      <rPr>
        <sz val="10"/>
        <color indexed="8"/>
        <rFont val="Times New Roman"/>
        <family val="1"/>
        <charset val="204"/>
      </rPr>
      <t xml:space="preserve"> Прилади для вимірювання величин</t>
    </r>
  </si>
  <si>
    <t>Прилади дозиментричного контролю за кодом ДК 021: 2015 38340000-0 Прилади для вимірювання величин (код ДК 021: 2015 38340000-0 Прилади для вимірювання величин (Прилади дозиментричного контролю))</t>
  </si>
  <si>
    <t xml:space="preserve">Картриджи для друкувальної техніки БФП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</si>
  <si>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</si>
  <si>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</si>
  <si>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r>
      <t>Код ДК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</si>
  <si>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t xml:space="preserve">грн. (п'ять тисяч  дев'ятсот  гривень 00 коп.)                             </t>
  </si>
  <si>
    <t>Телефонний кабель 4-пров.плоский, мідний, білий; Коннектор телефонний RJI2 6P4C за кодом ДК 021: 2015 32550000-3 Телефонне обладнання (код ДК 021: 2015 32551000-0 Телефонні кабелі та супутня продукція  (Телефонні кабелі і супутня продукція (Телефонний кабель 4-пров.плоский, мідний, білий; Коннектор телефонний RJI2 6P4C ))</t>
  </si>
  <si>
    <r>
      <t>Код ДК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</si>
  <si>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 xml:space="preserve">грн. (сто п'ядесят сім тисяч двісті гривень 00 коп.)                             </t>
  </si>
  <si>
    <t xml:space="preserve">Кабель UTP кат. 5e (м.); Патч-корд UTP 1 м,2м, 3м;5м; Конектор RJ 45 кат.5е,6 неекранований ;Розетки,обжимка, Скотч-лок ізольований з гелем та ін. за кодом  ДК 021: 2015 32520000-4 Телекомунікаційні кабелі та обладнання(код  ДК 021: 2015 32521000-1 Телекомунікаційні кабелі(Кабель UTP кат. 5e (305м.); код  ДК 021: 2015 32522000-8- Телекомунікаційне обладнання (Патч-корд UTP 1 м,2м, 3м;5м),конектори RJ 45 кат.5е,6 неекранований ; міні свічі,розетки,обжимка, крановський ключ, стрипер та ін.) )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</si>
  <si>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</si>
  <si>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</si>
  <si>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</si>
  <si>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</si>
  <si>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</si>
  <si>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</si>
  <si>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</si>
  <si>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</si>
  <si>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</si>
  <si>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</si>
  <si>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</si>
  <si>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</si>
  <si>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</si>
  <si>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</si>
  <si>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</si>
  <si>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</si>
  <si>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</si>
  <si>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</si>
  <si>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</si>
  <si>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</si>
  <si>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</si>
  <si>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</si>
  <si>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</si>
  <si>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</si>
  <si>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</si>
  <si>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</si>
  <si>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</si>
  <si>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</si>
  <si>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</si>
  <si>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</si>
  <si>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</si>
  <si>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</si>
  <si>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</si>
  <si>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</si>
  <si>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</si>
  <si>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</si>
  <si>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Загальний фонд КПКВ 3506010   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</si>
  <si>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</si>
  <si>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</si>
  <si>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</si>
  <si>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</si>
  <si>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</si>
  <si>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</si>
  <si>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</si>
  <si>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</si>
  <si>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</si>
  <si>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r>
      <t xml:space="preserve">Код ДК 021:2015   48710000-8 </t>
    </r>
    <r>
      <rPr>
        <sz val="10"/>
        <color indexed="8"/>
        <rFont val="Times New Roman"/>
        <family val="1"/>
        <charset val="204"/>
      </rPr>
      <t>Пакети програмного забезпечення для резервного копіювання чи відновлення даних</t>
    </r>
  </si>
  <si>
    <t xml:space="preserve">Система резервного копіювання та відновлення інформації за кодом ДК 021:2015   48710000-8 Пакети програмного забезпечення для резервного копіювання чи відновлення даних (кодом ДК 021:2015   48710000-8 Пакети програмного забезпечення для резервного копіювання чи відновлення даних (система резервного копіювання та відновлення інформації )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</si>
  <si>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</si>
  <si>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</si>
  <si>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</si>
  <si>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</si>
  <si>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</si>
  <si>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Код ДК 021:2015 72590000-7 -</t>
    </r>
    <r>
      <rPr>
        <sz val="10"/>
        <color indexed="8"/>
        <rFont val="Times New Roman"/>
        <family val="1"/>
        <charset val="204"/>
      </rPr>
      <t>Професійні послуги у комп'ютерній сфері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</si>
  <si>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</si>
  <si>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</si>
  <si>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</si>
  <si>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</si>
  <si>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72590000-7 -Професійні послуги у комп'ютерній сфері (код ДК 021:2015 72590000-7 -Професійні послуги у комп'ютерній сфері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</si>
  <si>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</si>
  <si>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</si>
  <si>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</si>
  <si>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</si>
  <si>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</si>
  <si>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</si>
  <si>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</si>
  <si>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</si>
  <si>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 xml:space="preserve">грн. (п'ять тисяч вісімсот сорок гривень 00 коп.)                           </t>
  </si>
  <si>
    <t>Апаратно-програмний комплекс захищеного доступу до мережі Інтернет Secure Web Gateway (SWG) за кодом ДК 021:2015  32420000-3 - Мережеве обладнання (код ДК 021:2015  32420000-3 - Мережеве обладнання (Апаратно-програмний комплекс захищеного доступу до мережі Інтернет Secure Web Gateway (SWG) ))</t>
  </si>
  <si>
    <t xml:space="preserve">грн. (п'ять мільйонів триста дев'яносто п'ять тисяч триста 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</si>
  <si>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</t>
    </r>
    <r>
      <rPr>
        <sz val="10"/>
        <color indexed="8"/>
        <rFont val="Times New Roman"/>
        <family val="1"/>
        <charset val="204"/>
      </rPr>
      <t>- Мережеве обладнання</t>
    </r>
  </si>
  <si>
    <t>Програмно-апаратний комплекс за архітектурою блейд-серверів за кодом ДК 021:2015  32420000-3 - Мережеве обладнання (Код ДК 021:2015  32420000-3 - Мережеве обладнання (Програмно-апаратний комплекс за архітектурою блейд-серверів))</t>
  </si>
  <si>
    <r>
      <t xml:space="preserve">Код ДК 021:2015  30210000-4 - 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</si>
  <si>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ДК 021:2015  30210000-4 - Машини для обробки даних (апаратна частина) (Код ДК 021:2015  30210000-4 - Машини для обробки даних (апаратна частина)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</si>
  <si>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</si>
  <si>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</si>
  <si>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</si>
  <si>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</si>
  <si>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</si>
  <si>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</si>
  <si>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</si>
  <si>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</si>
  <si>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</si>
  <si>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</si>
  <si>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</si>
  <si>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</si>
  <si>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</si>
  <si>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</si>
  <si>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</si>
  <si>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</si>
  <si>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</si>
  <si>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</si>
  <si>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</si>
  <si>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</si>
  <si>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</si>
  <si>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</si>
  <si>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</si>
  <si>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</si>
  <si>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</si>
  <si>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</si>
  <si>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</si>
  <si>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</si>
  <si>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</si>
  <si>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</si>
  <si>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</si>
  <si>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</si>
  <si>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грн (сто шістдесят дев'ять тисяч двісті гривень 00 коп.)                            </t>
  </si>
  <si>
    <t xml:space="preserve">грн (триста п'ятдесят тисяч  гривень 00 коп.)                            </t>
  </si>
  <si>
    <t xml:space="preserve">Лот -3 постачання теплової енергії 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</si>
  <si>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(за адресами м. Київ, вул. Дегтярівська, 11-Г; вул Дегтярівська 11А; вул.Саксаганського,66) (Послуги з централізованого водопостачанням (за адресами: м. Київ, вул.Дегтярівська, 11-Г; вул Дегтярівська 11А; вул.Саксаганського,66): ДК 021: 2015 65110000-7 Розподіл води)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</si>
  <si>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водовідведення </t>
    </r>
    <r>
      <rPr>
        <sz val="10"/>
        <color indexed="8"/>
        <rFont val="Times New Roman"/>
        <family val="1"/>
        <charset val="204"/>
      </rPr>
      <t>(за адресами м. Київ, вул. Дегтярівська, 11-Г; вул Дегтярівська 11А; вул.Саксаганського,66) (Послуги з централізованого водовідведення (за адресами м. Київ, вул.Дегтярівська, 11-Г; вул Дегтярівська 11А; вул.Саксаганського,66): ДК 021: 2015 90430000-0 Послуги з відведення стічних вод)</t>
    </r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</si>
  <si>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</si>
  <si>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</si>
  <si>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</si>
  <si>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</si>
  <si>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</si>
  <si>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</si>
  <si>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</si>
  <si>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</si>
  <si>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</si>
  <si>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</si>
  <si>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</si>
  <si>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</si>
  <si>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</si>
  <si>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t>Пакети антивірусного  програмного забезпечення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анивірусного  програмного забезпечення)</t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</si>
  <si>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</si>
  <si>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</si>
  <si>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</si>
  <si>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</si>
  <si>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</si>
  <si>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</si>
  <si>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</si>
  <si>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</si>
  <si>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</si>
  <si>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>РІЧНИЙ ПЛАН ЗАКУПІВЕЛЬ Держмитслужби (апарат) зі змінами</t>
  </si>
  <si>
    <t xml:space="preserve">грн.(чотирнадцять  мільйонів  триста сорок дев'ять тисяч двісті дев'яносто три  гривні 34 коп.)                           </t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</si>
  <si>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</si>
  <si>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</si>
  <si>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</si>
  <si>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t xml:space="preserve"> гривень (  дев'ятсот сорок чотири тисячі  п'ятсот десять гривень 98 коп)</t>
  </si>
  <si>
    <t xml:space="preserve"> грн (чотири  мільйони триста сорок п'ять тисяч  шістсот шістдесят шість гривень 62 коп)</t>
  </si>
  <si>
    <t xml:space="preserve"> гривень (п'ятсот сорок дві тисячі вісімсот двадцять дві гривні 40 коп)</t>
  </si>
  <si>
    <t>загальний фонд КПКВ 3506010 пп.5 (3 ) п.13 п.1178 (з технічних причин.)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</si>
  <si>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</si>
  <si>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</si>
  <si>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</si>
  <si>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-870522; -576;-106000;          -1000 000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</si>
  <si>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</si>
  <si>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</si>
  <si>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</si>
  <si>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t xml:space="preserve">грн. (один мільйон двісті двадцять п'ять тисяч триста сімдесят дві  гривні 00 коп.)                            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</si>
  <si>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</si>
  <si>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</si>
  <si>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</si>
  <si>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(п'ятсот сімдесят чотири тисячі вісімсот гривень 00 коп.)                            </t>
  </si>
  <si>
    <t>звіт про  договір про закупівлю</t>
  </si>
  <si>
    <t>грн. (сім тисяч сто п'ять  гривень 91коп)</t>
  </si>
  <si>
    <t>Послуги із забезпечення перетікань реактивної електричної енергії за адресою вул. Дегтярівська,11г  (ДК 021: 2015 65310000-9 Розподіл електричної енергії (Послуги із забезпечення перетікань реактивної електричної енергії за адресою вул. Дегтярівська,11г : ДК 021: 2015 65310000-9 Розподіл електричної енергії)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</si>
  <si>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</si>
  <si>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</si>
  <si>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</si>
  <si>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</si>
  <si>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</si>
  <si>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</si>
  <si>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</si>
  <si>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</si>
  <si>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</si>
  <si>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</si>
  <si>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</si>
  <si>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t xml:space="preserve">Послуги з розподілу електричної енергії за адресою вул. Саксаганського,66 за кодом ДК 021: 2015 65310000-9 Розподіл електричної енергії) (Послуги з розподілу електричної енергії за адресою вул. Саксаганського,66: ДК 021: 2015 65310000-9 Розподіл електричної енергії) </t>
  </si>
  <si>
    <t>грн. (тридцять шість тисяч вісімсот шістдесят дві  гривні 56 коп)</t>
  </si>
  <si>
    <t>грн. (один мільйон п'ятсот десять тисяч дев'ятсот сімдесят вісім гривень 82 коп)</t>
  </si>
  <si>
    <t>грн. (двадцять сім тисяч шістсот сорок шість тисяч  гривень 92 коп)</t>
  </si>
  <si>
    <t xml:space="preserve">Послуги з розподілу електричної енергії за адресою вул. Дегтярівська 11Г за кодом ДК 021: 2015 65310000-9 Розподіл електричної енергії) (Послуги з розподілу електричної енергії за адресою вул. Дегтярівська 11Г: ДК 021: 2015 65310000-9 Розподіл електричної енергії) </t>
  </si>
  <si>
    <t xml:space="preserve">Послуги з розподілу електричної енергії за адресою вул. Дегтярівська,11а,за кодом ДК 021: 2015 65310000-9 Розподіл електричної енергії) (Послуги з розподілу електричної енергії за адресою вул. Дегтярівська,11а: ДК 021: 2015 65310000-9 Розподіл електричної енергії) </t>
  </si>
  <si>
    <t>Код  ДК 021: 2015 65310000-9 Розподіл електричної енергії</t>
  </si>
  <si>
    <t>Система безпеки (з монтажем) в т.ч. ( Металодетектор арочний Garrett MZ 6100 Garrett-2шт; Зчитувач карт вуличний U-Prox  SL steel -2 шт; Мережевий контролер U-Prox IP400 U-Prox (під новий корпус (білий)-блок живлення PSC-60A-C-1шт.;Швидкісний шлагбаум Gant TURBO 2S зі стрілою  4м-1шт.; ПЗ для розпізнання автономерів НОМЕРОК Lite 2 канали -1шт.; Тривожна кнопка (Поліція охорони)-1шт.; Доглядове дзеркало ESP DM-160-LM-4 шт.; Монтажні роботи)</t>
  </si>
  <si>
    <r>
      <rPr>
        <b/>
        <sz val="10"/>
        <color indexed="8"/>
        <rFont val="Times New Roman"/>
        <family val="1"/>
        <charset val="204"/>
      </rPr>
      <t>Код ДК 021:2015  32320000-2 -</t>
    </r>
    <r>
      <rPr>
        <sz val="10"/>
        <color indexed="8"/>
        <rFont val="Times New Roman"/>
        <family val="1"/>
        <charset val="204"/>
      </rPr>
      <t xml:space="preserve"> Телевізійне й аудіовізувальне обладнання</t>
    </r>
  </si>
  <si>
    <r>
      <rPr>
        <b/>
        <sz val="10"/>
        <color indexed="8"/>
        <rFont val="Times New Roman"/>
        <family val="1"/>
        <charset val="204"/>
      </rPr>
      <t xml:space="preserve">Код ДК 021:2015  32320000-2 - </t>
    </r>
    <r>
      <rPr>
        <sz val="10"/>
        <color indexed="8"/>
        <rFont val="Times New Roman"/>
        <family val="1"/>
        <charset val="204"/>
      </rPr>
      <t>Телевізійне й аудіовізувальне обладнання</t>
    </r>
  </si>
  <si>
    <t xml:space="preserve">грн. (п'ятсот дев'яносто шість тисяч чотириста гривень 00 коп.)                            </t>
  </si>
  <si>
    <t xml:space="preserve">грн. (сорок вісім мільйонів сімсот вісімдесят три тисяч вісімсот шістдесят одна гривня 00 коп.)                            </t>
  </si>
  <si>
    <t xml:space="preserve">грн. (чотириста шістнадцять тисячсто тридцять дев'ять гривень 00 коп.)                            </t>
  </si>
  <si>
    <t>Система відеоспостереження з монтажем (в т.ч:Відеореєстратор UNV NVR302-16S2-P16 16 каналів-4шт.;IP камера UNV IPC322LR3-VSPF28-E (2MP 2,8 мм)-7шт.;IP камера UNV IPC3612LB-ADF28K-G 2МП 2.8 мм-29 шт.;Жорсткий диск Western Digital WD84PURZ Purple 8TB 128MB 5640rpm 3.5 SATA III-8шт.;Кабель мережевий OK-Net FTP cat.5e patch 20 305м (F/UTP-cat.5Е-SL patch AWG26) (КГПВЭ-ВП (100) 4*2*0,48)-8шт.;TP-RJ45c5SH RJ45 конектор, екранований, 5-e кат. 8P8C-100шт.;Монтажний комплект-40шт.;Монтаж та налаштування зовнішньої камери-7шт.;Монтаж та налаштування внутрішньої камери-29шт.;Прокладка кабельних ліній (за метр)-2160шт.;Монтаж та налаштування відеореєстратора-4шт.</t>
  </si>
  <si>
    <t>Послуги інженера-консультанта для виготовлення проектно-кошторисної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«Ягодин – Дорогуск» та «Мостиська – Пшемисль» Волинської та Львівської митниць за кодом ДК 021:2015: 71530000-2 – Консультаційні послуги в галузі будівництва (Послуги інженера-консультанта для виготовлення проектно-кошторисної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«Ягодин – Дорогуск» та «Мостиська – Пшемисль» Волинської та Львівської митниць: ДК 021:2015: 71530000-2 – Консультаційні послуги в галузі будівництва)</t>
  </si>
  <si>
    <t xml:space="preserve">грн. (два мільйони дев'яносто тисяч гривень 00 коп.)                            </t>
  </si>
  <si>
    <r>
      <t>Код ДК 021:2015  71530000-2 –</t>
    </r>
    <r>
      <rPr>
        <sz val="10"/>
        <color indexed="8"/>
        <rFont val="Times New Roman"/>
        <family val="1"/>
        <charset val="204"/>
      </rPr>
      <t xml:space="preserve"> Консультаційні послуги в галузі будівництва</t>
    </r>
  </si>
  <si>
    <r>
      <rPr>
        <b/>
        <sz val="10"/>
        <rFont val="Times New Roman"/>
        <family val="1"/>
        <charset val="204"/>
      </rPr>
      <t>Код ДК 021:2015  45220000-5</t>
    </r>
    <r>
      <rPr>
        <sz val="10"/>
        <rFont val="Times New Roman"/>
        <family val="1"/>
        <charset val="204"/>
      </rPr>
      <t xml:space="preserve"> -Інженерні та будівельні роботи</t>
    </r>
  </si>
  <si>
    <r>
      <rPr>
        <b/>
        <sz val="10"/>
        <color indexed="8"/>
        <rFont val="Times New Roman"/>
        <family val="1"/>
        <charset val="204"/>
      </rPr>
      <t>Загальний фонд КПКВ 3506100</t>
    </r>
    <r>
      <rPr>
        <sz val="10"/>
        <color indexed="8"/>
        <rFont val="Times New Roman"/>
        <family val="1"/>
        <charset val="204"/>
      </rPr>
      <t xml:space="preserve">
</t>
    </r>
    <r>
      <rPr>
        <b/>
        <sz val="10"/>
        <color indexed="8"/>
        <rFont val="Times New Roman"/>
        <family val="1"/>
        <charset val="204"/>
      </rPr>
      <t>Закупівля проводиться під очікувану вартість</t>
    </r>
    <r>
      <rPr>
        <sz val="10"/>
        <color indexed="8"/>
        <rFont val="Times New Roman"/>
        <family val="1"/>
        <charset val="204"/>
      </rPr>
      <t xml:space="preserve"> (лист Держмитслужби від 26.02.2024 № 1/22-02-01/5.1/1220 щодо внесення змін до розпису державного бюджету, в частині перерозподілу коштів)</t>
    </r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</si>
  <si>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</si>
  <si>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</si>
  <si>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>ДК 021-2015: 15980000-1 — Безалкогольні напої (вода мінеральна 0,5 л. (скло))</t>
  </si>
  <si>
    <t>ДК 021-2015: 15980000-1 — Безалкогольні напої</t>
  </si>
  <si>
    <t xml:space="preserve">грн (тридцять тисяч шістсот  
 грн. 00 коп.)                            </t>
  </si>
  <si>
    <t>грн (сорок одна тисяча чотириста грн. 00 коп.)</t>
  </si>
  <si>
    <t xml:space="preserve">загальний фонд КПКВ 3506010 пп.5  п.13 п.1178 (з технічних причин..) </t>
  </si>
  <si>
    <t>ДК 021: 2015: 65310000-9 Розподіл електричної енергії (послуги з розподілу електричної енергії та послуги із забезпечення перетікань реактивної електричної енергії за адресою Київська обл., Вишгородський р-н. с.Лютіж, Урочище Туровча 1)</t>
  </si>
  <si>
    <t>грн. (десять мільйонів п'ятдесят дві тисячі сімнадцять гривень 59 коп)</t>
  </si>
  <si>
    <t>грн. (дев'яносто шість тисяч вісімдесят вісім гривень 20 коп)</t>
  </si>
  <si>
    <t xml:space="preserve">грн. (дев'ятсот тридцять сім тисяч вісімсот сорок п'ять грн. 00 коп.)                            </t>
  </si>
  <si>
    <t>ДК 021-2015: 22410000-7 — Марки (знаки поштової оплати)</t>
  </si>
  <si>
    <t>ДК 021-2015: 22410000-7 — Марки</t>
  </si>
  <si>
    <t>грн (чотириста сімдесят дев'ять тисяч шістсот п'ятдесят п'ять грн. 00 коп.)</t>
  </si>
  <si>
    <t>ДК 021-2015: 72260000-5 Послуги, пов’язані з програмним забезпеченням (послуги із поставки примірників комп’ютерних програм «M.E.Doc» та «Звіт Корпорація», їх технічний та консультаційний супровід)</t>
  </si>
  <si>
    <r>
      <t>Код ДК 021:2015  72260000-2 -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</si>
  <si>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t xml:space="preserve">грн. (чотириста двадцять п'ять тисяч двісті шістдесят гривень 00 коп.)                            </t>
  </si>
  <si>
    <t>ДК 021-2015: 38580000-4 Рентгенологічне та радіологічне обладнання немедичного призначення (скануючі системи стаціонарного типу для огляду залізничного рухомого складу (вагони всіх видів, локомотиви, моторейковий транспорт) і контейнерів)</t>
  </si>
  <si>
    <t xml:space="preserve">грн. (чотириста тридцять мільйонів гривень 00 коп)                     </t>
  </si>
  <si>
    <r>
      <t>Код ДК 021:2015  30210000-4 -</t>
    </r>
    <r>
      <rPr>
        <sz val="10"/>
        <color rgb="FFFF0000"/>
        <rFont val="Times New Roman"/>
        <family val="1"/>
        <charset val="204"/>
      </rPr>
      <t>Машини для обробки даних (апаратна частина)</t>
    </r>
  </si>
  <si>
    <t>ДК 021-2015: 19510000-4 — Гумові вироби (комплект печаток та штампів)</t>
  </si>
  <si>
    <t>ДК 021-2015: 19510000-4 — Гумові вироби</t>
  </si>
  <si>
    <t>одна тисяча дев'ятсот двадцять вісім грн 40 коп.</t>
  </si>
  <si>
    <t>20</t>
  </si>
  <si>
    <r>
      <rPr>
        <b/>
        <sz val="10"/>
        <rFont val="Times New Roman"/>
        <family val="1"/>
        <charset val="204"/>
      </rP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</si>
  <si>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r>
      <t>загальний фонд КПКВ</t>
    </r>
    <r>
      <rPr>
        <b/>
        <sz val="10"/>
        <rFont val="Times New Roman"/>
        <family val="1"/>
        <charset val="204"/>
      </rPr>
      <t xml:space="preserve"> 3506100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</si>
</sst>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</font>
    <font>
      <sz val="14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56">
    <xf numFmtId="0" fontId="0" fillId="0" borderId="0" xfId="0"/>
    <xf numFmtId="0" fontId="3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0" fillId="0" borderId="0" xfId="0" applyNumberFormat="1"/>
    <xf numFmtId="0" fontId="4" fillId="4" borderId="1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top" wrapText="1"/>
    </xf>
    <xf numFmtId="4" fontId="15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4" fillId="0" borderId="8" xfId="0" applyFont="1" applyFill="1" applyBorder="1" applyAlignment="1">
      <alignment vertical="top" wrapText="1"/>
    </xf>
    <xf numFmtId="4" fontId="9" fillId="2" borderId="2" xfId="0" applyNumberFormat="1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4" fontId="15" fillId="4" borderId="2" xfId="0" applyNumberFormat="1" applyFont="1" applyFill="1" applyBorder="1" applyAlignment="1">
      <alignment horizontal="center" vertical="justify" wrapText="1"/>
    </xf>
    <xf numFmtId="0" fontId="12" fillId="4" borderId="3" xfId="0" applyFont="1" applyFill="1" applyBorder="1" applyAlignment="1">
      <alignment horizontal="left" vertical="top" wrapText="1"/>
    </xf>
    <xf numFmtId="4" fontId="15" fillId="4" borderId="2" xfId="0" applyNumberFormat="1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top" wrapText="1"/>
    </xf>
    <xf numFmtId="0" fontId="23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top" wrapText="1"/>
    </xf>
    <xf numFmtId="4" fontId="25" fillId="0" borderId="0" xfId="0" applyNumberFormat="1" applyFont="1"/>
    <xf numFmtId="0" fontId="4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4" fontId="26" fillId="0" borderId="0" xfId="0" applyNumberFormat="1" applyFont="1"/>
    <xf numFmtId="4" fontId="26" fillId="4" borderId="0" xfId="0" applyNumberFormat="1" applyFont="1" applyFill="1"/>
    <xf numFmtId="4" fontId="15" fillId="4" borderId="3" xfId="0" applyNumberFormat="1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4" fontId="19" fillId="4" borderId="2" xfId="0" applyNumberFormat="1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27" fillId="0" borderId="3" xfId="0" applyFont="1" applyFill="1" applyBorder="1" applyAlignment="1">
      <alignment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8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4" fillId="4" borderId="8" xfId="0" applyFont="1" applyFill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top" wrapText="1"/>
    </xf>
    <xf numFmtId="0" fontId="24" fillId="4" borderId="8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left" vertical="top" wrapText="1"/>
    </xf>
    <xf numFmtId="0" fontId="29" fillId="0" borderId="0" xfId="0" applyFont="1"/>
    <xf numFmtId="0" fontId="30" fillId="0" borderId="0" xfId="0" applyFont="1"/>
    <xf numFmtId="4" fontId="15" fillId="6" borderId="4" xfId="0" applyNumberFormat="1" applyFont="1" applyFill="1" applyBorder="1" applyAlignment="1">
      <alignment horizontal="center" vertical="top" wrapText="1"/>
    </xf>
    <xf numFmtId="4" fontId="19" fillId="6" borderId="2" xfId="0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vertical="top" wrapText="1"/>
    </xf>
    <xf numFmtId="0" fontId="16" fillId="6" borderId="1" xfId="0" applyFont="1" applyFill="1" applyBorder="1" applyAlignment="1">
      <alignment vertical="top" wrapText="1"/>
    </xf>
    <xf numFmtId="0" fontId="32" fillId="0" borderId="0" xfId="0" applyFont="1"/>
    <xf numFmtId="0" fontId="3" fillId="0" borderId="3" xfId="0" applyFont="1" applyBorder="1" applyAlignment="1">
      <alignment horizontal="left" vertical="top" wrapText="1"/>
    </xf>
    <xf numFmtId="4" fontId="33" fillId="0" borderId="0" xfId="0" applyNumberFormat="1" applyFont="1"/>
    <xf numFmtId="0" fontId="17" fillId="0" borderId="2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33" fillId="0" borderId="0" xfId="0" applyFont="1"/>
    <xf numFmtId="4" fontId="34" fillId="0" borderId="0" xfId="0" applyNumberFormat="1" applyFont="1"/>
    <xf numFmtId="0" fontId="21" fillId="7" borderId="2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top" wrapText="1"/>
    </xf>
    <xf numFmtId="4" fontId="18" fillId="7" borderId="2" xfId="0" applyNumberFormat="1" applyFont="1" applyFill="1" applyBorder="1" applyAlignment="1">
      <alignment horizontal="center" vertical="center" wrapText="1"/>
    </xf>
    <xf numFmtId="4" fontId="36" fillId="0" borderId="0" xfId="0" applyNumberFormat="1" applyFont="1" applyAlignment="1">
      <alignment horizontal="left" vertical="top"/>
    </xf>
    <xf numFmtId="4" fontId="34" fillId="4" borderId="0" xfId="0" applyNumberFormat="1" applyFont="1" applyFill="1"/>
    <xf numFmtId="0" fontId="4" fillId="0" borderId="8" xfId="0" applyFont="1" applyFill="1" applyBorder="1" applyAlignment="1">
      <alignment horizontal="center" vertical="top" wrapText="1"/>
    </xf>
    <xf numFmtId="0" fontId="17" fillId="6" borderId="4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38" fillId="0" borderId="3" xfId="0" applyFont="1" applyFill="1" applyBorder="1" applyAlignment="1">
      <alignment horizontal="center" vertical="top" wrapText="1"/>
    </xf>
    <xf numFmtId="0" fontId="39" fillId="0" borderId="3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left" vertical="top" wrapText="1"/>
    </xf>
    <xf numFmtId="4" fontId="41" fillId="6" borderId="2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vertical="top" wrapText="1"/>
    </xf>
    <xf numFmtId="4" fontId="42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4" fillId="0" borderId="0" xfId="0" applyFont="1"/>
    <xf numFmtId="4" fontId="15" fillId="6" borderId="2" xfId="0" applyNumberFormat="1" applyFont="1" applyFill="1" applyBorder="1" applyAlignment="1">
      <alignment horizontal="center" vertical="top" wrapText="1"/>
    </xf>
    <xf numFmtId="4" fontId="19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top" wrapText="1"/>
    </xf>
    <xf numFmtId="0" fontId="17" fillId="6" borderId="5" xfId="0" applyFont="1" applyFill="1" applyBorder="1" applyAlignment="1">
      <alignment horizontal="center" vertical="top" wrapText="1"/>
    </xf>
    <xf numFmtId="4" fontId="19" fillId="6" borderId="3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45" fillId="0" borderId="0" xfId="0" applyFont="1"/>
    <xf numFmtId="0" fontId="35" fillId="6" borderId="2" xfId="0" applyFont="1" applyFill="1" applyBorder="1" applyAlignment="1">
      <alignment horizontal="center" vertical="top" wrapText="1"/>
    </xf>
    <xf numFmtId="4" fontId="46" fillId="6" borderId="4" xfId="0" applyNumberFormat="1" applyFont="1" applyFill="1" applyBorder="1" applyAlignment="1">
      <alignment horizontal="center" vertical="top" wrapText="1"/>
    </xf>
    <xf numFmtId="0" fontId="35" fillId="6" borderId="4" xfId="0" applyFont="1" applyFill="1" applyBorder="1" applyAlignment="1">
      <alignment horizontal="center" vertical="top" wrapText="1"/>
    </xf>
    <xf numFmtId="0" fontId="31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top" wrapText="1"/>
    </xf>
    <xf numFmtId="4" fontId="15" fillId="6" borderId="2" xfId="0" applyNumberFormat="1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top" wrapText="1"/>
    </xf>
    <xf numFmtId="4" fontId="19" fillId="6" borderId="4" xfId="0" applyNumberFormat="1" applyFont="1" applyFill="1" applyBorder="1" applyAlignment="1">
      <alignment horizontal="center" vertical="top" wrapText="1"/>
    </xf>
    <xf numFmtId="4" fontId="41" fillId="6" borderId="10" xfId="0" applyNumberFormat="1" applyFont="1" applyFill="1" applyBorder="1" applyAlignment="1">
      <alignment horizontal="center" vertical="top" wrapText="1"/>
    </xf>
    <xf numFmtId="0" fontId="47" fillId="0" borderId="0" xfId="0" applyFont="1"/>
    <xf numFmtId="0" fontId="31" fillId="4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top" wrapText="1"/>
    </xf>
    <xf numFmtId="4" fontId="49" fillId="0" borderId="2" xfId="0" applyNumberFormat="1" applyFont="1" applyFill="1" applyBorder="1" applyAlignment="1">
      <alignment horizontal="center" vertical="top" wrapText="1"/>
    </xf>
    <xf numFmtId="4" fontId="41" fillId="0" borderId="2" xfId="0" applyNumberFormat="1" applyFont="1" applyFill="1" applyBorder="1" applyAlignment="1">
      <alignment horizontal="center" vertical="top" wrapText="1"/>
    </xf>
    <xf numFmtId="4" fontId="41" fillId="6" borderId="3" xfId="0" applyNumberFormat="1" applyFont="1" applyFill="1" applyBorder="1" applyAlignment="1">
      <alignment horizontal="center" vertical="top" wrapText="1"/>
    </xf>
    <xf numFmtId="4" fontId="41" fillId="6" borderId="2" xfId="0" applyNumberFormat="1" applyFont="1" applyFill="1" applyBorder="1" applyAlignment="1">
      <alignment horizontal="center" vertical="top" wrapText="1"/>
    </xf>
    <xf numFmtId="4" fontId="19" fillId="6" borderId="3" xfId="0" applyNumberFormat="1" applyFont="1" applyFill="1" applyBorder="1" applyAlignment="1">
      <alignment horizontal="center" vertical="top" wrapText="1"/>
    </xf>
    <xf numFmtId="4" fontId="53" fillId="4" borderId="4" xfId="0" applyNumberFormat="1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17" fillId="6" borderId="2" xfId="0" applyFont="1" applyFill="1" applyBorder="1" applyAlignment="1">
      <alignment horizontal="center" vertical="top" wrapText="1"/>
    </xf>
    <xf numFmtId="4" fontId="46" fillId="6" borderId="2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vertical="top" wrapText="1"/>
    </xf>
    <xf numFmtId="0" fontId="8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1" fillId="4" borderId="3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4" fontId="15" fillId="6" borderId="10" xfId="0" applyNumberFormat="1" applyFont="1" applyFill="1" applyBorder="1" applyAlignment="1">
      <alignment horizontal="center" vertical="top" wrapText="1"/>
    </xf>
    <xf numFmtId="4" fontId="12" fillId="6" borderId="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4" fontId="19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top" wrapText="1"/>
    </xf>
    <xf numFmtId="0" fontId="6" fillId="9" borderId="3" xfId="0" applyFont="1" applyFill="1" applyBorder="1" applyAlignment="1">
      <alignment horizontal="center" vertical="top" wrapText="1"/>
    </xf>
    <xf numFmtId="0" fontId="6" fillId="9" borderId="8" xfId="0" applyFont="1" applyFill="1" applyBorder="1" applyAlignment="1">
      <alignment horizontal="center" vertical="top" wrapText="1"/>
    </xf>
    <xf numFmtId="4" fontId="19" fillId="9" borderId="3" xfId="0" applyNumberFormat="1" applyFont="1" applyFill="1" applyBorder="1" applyAlignment="1">
      <alignment horizontal="center" vertical="top" wrapText="1"/>
    </xf>
    <xf numFmtId="49" fontId="36" fillId="9" borderId="25" xfId="0" applyNumberFormat="1" applyFont="1" applyFill="1" applyBorder="1" applyAlignment="1">
      <alignment vertical="center" wrapText="1"/>
    </xf>
    <xf numFmtId="0" fontId="6" fillId="9" borderId="17" xfId="0" applyFont="1" applyFill="1" applyBorder="1" applyAlignment="1">
      <alignment horizontal="center" vertical="top" wrapText="1"/>
    </xf>
    <xf numFmtId="0" fontId="13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6" fillId="9" borderId="28" xfId="0" applyNumberFormat="1" applyFont="1" applyFill="1" applyBorder="1" applyAlignment="1">
      <alignment vertical="center" wrapText="1"/>
    </xf>
    <xf numFmtId="49" fontId="33" fillId="0" borderId="0" xfId="0" applyNumberFormat="1" applyFont="1"/>
    <xf numFmtId="4" fontId="41" fillId="6" borderId="4" xfId="0" applyNumberFormat="1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top" wrapText="1"/>
    </xf>
    <xf numFmtId="0" fontId="5" fillId="2" borderId="35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vertical="center" wrapText="1"/>
    </xf>
    <xf numFmtId="4" fontId="19" fillId="6" borderId="10" xfId="0" applyNumberFormat="1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top" wrapText="1"/>
    </xf>
    <xf numFmtId="0" fontId="5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4" fontId="9" fillId="2" borderId="34" xfId="0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vertical="top" wrapText="1"/>
    </xf>
    <xf numFmtId="4" fontId="12" fillId="6" borderId="23" xfId="0" applyNumberFormat="1" applyFont="1" applyFill="1" applyBorder="1" applyAlignment="1">
      <alignment horizontal="center" vertical="top" wrapText="1"/>
    </xf>
    <xf numFmtId="0" fontId="4" fillId="2" borderId="42" xfId="0" applyFont="1" applyFill="1" applyBorder="1" applyAlignment="1">
      <alignment vertical="center" wrapText="1"/>
    </xf>
    <xf numFmtId="4" fontId="9" fillId="2" borderId="18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5" fillId="5" borderId="3" xfId="0" applyNumberFormat="1" applyFont="1" applyFill="1" applyBorder="1" applyAlignment="1">
      <alignment horizontal="center" vertical="top" wrapText="1"/>
    </xf>
    <xf numFmtId="4" fontId="19" fillId="6" borderId="4" xfId="0" applyNumberFormat="1" applyFont="1" applyFill="1" applyBorder="1" applyAlignment="1">
      <alignment horizontal="center" vertical="center" wrapText="1"/>
    </xf>
    <xf numFmtId="4" fontId="19" fillId="0" borderId="23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0" fillId="0" borderId="0" xfId="0" applyFill="1"/>
    <xf numFmtId="0" fontId="17" fillId="0" borderId="5" xfId="0" applyFont="1" applyFill="1" applyBorder="1" applyAlignment="1">
      <alignment horizontal="center" vertical="top" wrapText="1"/>
    </xf>
    <xf numFmtId="4" fontId="19" fillId="0" borderId="4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4" fontId="41" fillId="0" borderId="10" xfId="0" applyNumberFormat="1" applyFont="1" applyFill="1" applyBorder="1" applyAlignment="1">
      <alignment horizontal="center" vertical="top" wrapText="1"/>
    </xf>
    <xf numFmtId="0" fontId="35" fillId="0" borderId="2" xfId="0" applyFont="1" applyFill="1" applyBorder="1" applyAlignment="1">
      <alignment horizontal="center" vertical="top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1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5" fillId="8" borderId="2" xfId="0" applyFont="1" applyFill="1" applyBorder="1" applyAlignment="1">
      <alignment horizontal="center" vertical="top" wrapText="1"/>
    </xf>
    <xf numFmtId="4" fontId="33" fillId="0" borderId="0" xfId="0" applyNumberFormat="1" applyFont="1" applyAlignment="1">
      <alignment horizontal="left"/>
    </xf>
    <xf numFmtId="0" fontId="4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center" vertical="center" wrapText="1"/>
    </xf>
    <xf numFmtId="4" fontId="12" fillId="10" borderId="2" xfId="0" applyNumberFormat="1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vertical="center" wrapText="1"/>
    </xf>
    <xf numFmtId="0" fontId="8" fillId="10" borderId="8" xfId="0" applyFont="1" applyFill="1" applyBorder="1" applyAlignment="1">
      <alignment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vertical="center" wrapText="1"/>
    </xf>
    <xf numFmtId="0" fontId="8" fillId="10" borderId="3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 wrapText="1"/>
    </xf>
    <xf numFmtId="4" fontId="15" fillId="8" borderId="2" xfId="0" applyNumberFormat="1" applyFont="1" applyFill="1" applyBorder="1" applyAlignment="1">
      <alignment horizontal="center" vertical="top" wrapText="1"/>
    </xf>
    <xf numFmtId="4" fontId="19" fillId="8" borderId="2" xfId="0" applyNumberFormat="1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56" fillId="0" borderId="0" xfId="0" applyFont="1"/>
    <xf numFmtId="4" fontId="41" fillId="6" borderId="5" xfId="0" applyNumberFormat="1" applyFont="1" applyFill="1" applyBorder="1" applyAlignment="1">
      <alignment horizontal="center" vertical="top" wrapText="1"/>
    </xf>
    <xf numFmtId="4" fontId="19" fillId="6" borderId="5" xfId="0" applyNumberFormat="1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top" wrapText="1"/>
    </xf>
    <xf numFmtId="0" fontId="6" fillId="6" borderId="3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4" fillId="6" borderId="12" xfId="0" applyFont="1" applyFill="1" applyBorder="1" applyAlignment="1">
      <alignment vertical="top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top" wrapText="1"/>
    </xf>
    <xf numFmtId="0" fontId="38" fillId="6" borderId="1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38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37" fillId="6" borderId="3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19" fillId="6" borderId="4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vertical="center" wrapText="1"/>
    </xf>
    <xf numFmtId="49" fontId="4" fillId="10" borderId="39" xfId="0" applyNumberFormat="1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5" fillId="2" borderId="38" xfId="0" applyFont="1" applyFill="1" applyBorder="1" applyAlignment="1">
      <alignment vertical="top" wrapText="1"/>
    </xf>
    <xf numFmtId="0" fontId="16" fillId="2" borderId="47" xfId="0" applyFont="1" applyFill="1" applyBorder="1" applyAlignment="1">
      <alignment vertical="center" wrapText="1"/>
    </xf>
    <xf numFmtId="0" fontId="16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1" fillId="6" borderId="27" xfId="0" applyFont="1" applyFill="1" applyBorder="1" applyAlignment="1">
      <alignment horizontal="left" vertical="top" wrapText="1"/>
    </xf>
    <xf numFmtId="0" fontId="4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top" wrapText="1"/>
    </xf>
    <xf numFmtId="0" fontId="6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6" fillId="0" borderId="39" xfId="0" applyNumberFormat="1" applyFont="1" applyBorder="1" applyAlignment="1">
      <alignment horizontal="center" vertical="center" wrapText="1"/>
    </xf>
    <xf numFmtId="0" fontId="31" fillId="6" borderId="14" xfId="0" applyFont="1" applyFill="1" applyBorder="1" applyAlignment="1">
      <alignment vertical="top" wrapText="1"/>
    </xf>
    <xf numFmtId="0" fontId="6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4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6" fillId="6" borderId="27" xfId="0" applyFont="1" applyFill="1" applyBorder="1" applyAlignment="1">
      <alignment vertical="top" wrapText="1"/>
    </xf>
    <xf numFmtId="0" fontId="7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52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8" fillId="0" borderId="14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3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6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55" fillId="0" borderId="36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7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6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vertical="center" wrapText="1"/>
    </xf>
    <xf numFmtId="0" fontId="20" fillId="7" borderId="38" xfId="0" applyFont="1" applyFill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46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6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6" fillId="0" borderId="51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4" fillId="4" borderId="9" xfId="0" applyFont="1" applyFill="1" applyBorder="1" applyAlignment="1">
      <alignment vertical="top" wrapText="1"/>
    </xf>
    <xf numFmtId="4" fontId="19" fillId="4" borderId="11" xfId="0" applyNumberFormat="1" applyFont="1" applyFill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left" vertical="center" wrapText="1"/>
    </xf>
    <xf numFmtId="4" fontId="59" fillId="0" borderId="0" xfId="0" applyNumberFormat="1" applyFont="1"/>
    <xf numFmtId="0" fontId="8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2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4" fillId="6" borderId="11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top" wrapText="1"/>
    </xf>
    <xf numFmtId="49" fontId="3" fillId="0" borderId="56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58" fillId="6" borderId="8" xfId="0" applyNumberFormat="1" applyFont="1" applyFill="1" applyBorder="1" applyAlignment="1">
      <alignment horizontal="center" vertical="center" wrapText="1"/>
    </xf>
    <xf numFmtId="49" fontId="51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2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64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vertical="top" wrapText="1"/>
    </xf>
    <xf numFmtId="0" fontId="4" fillId="6" borderId="8" xfId="0" applyFont="1" applyFill="1" applyBorder="1" applyAlignment="1">
      <alignment horizontal="center" vertical="top" wrapText="1"/>
    </xf>
    <xf numFmtId="49" fontId="51" fillId="6" borderId="8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48" fillId="6" borderId="0" xfId="0" applyFont="1" applyFill="1" applyAlignment="1">
      <alignment wrapText="1"/>
    </xf>
    <xf numFmtId="0" fontId="12" fillId="6" borderId="3" xfId="0" applyFont="1" applyFill="1" applyBorder="1" applyAlignment="1">
      <alignment horizontal="left" vertical="top" wrapText="1"/>
    </xf>
    <xf numFmtId="0" fontId="12" fillId="6" borderId="10" xfId="0" applyFont="1" applyFill="1" applyBorder="1" applyAlignment="1">
      <alignment horizontal="left" vertical="top" wrapText="1"/>
    </xf>
    <xf numFmtId="0" fontId="12" fillId="6" borderId="11" xfId="0" applyFont="1" applyFill="1" applyBorder="1" applyAlignment="1">
      <alignment horizontal="left" vertical="top" wrapText="1"/>
    </xf>
    <xf numFmtId="4" fontId="46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1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4" fontId="19" fillId="0" borderId="3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49" fontId="22" fillId="6" borderId="1" xfId="0" applyNumberFormat="1" applyFont="1" applyFill="1" applyBorder="1" applyAlignment="1">
      <alignment horizontal="center" vertical="center" wrapText="1"/>
    </xf>
    <xf numFmtId="4" fontId="19" fillId="10" borderId="4" xfId="0" applyNumberFormat="1" applyFont="1" applyFill="1" applyBorder="1" applyAlignment="1">
      <alignment horizontal="center" vertical="top" wrapText="1"/>
    </xf>
    <xf numFmtId="0" fontId="17" fillId="10" borderId="18" xfId="0" applyFont="1" applyFill="1" applyBorder="1" applyAlignment="1">
      <alignment horizontal="center" vertical="top" wrapText="1"/>
    </xf>
    <xf numFmtId="0" fontId="4" fillId="10" borderId="8" xfId="0" applyFont="1" applyFill="1" applyBorder="1" applyAlignment="1">
      <alignment horizontal="left" vertical="top" wrapText="1"/>
    </xf>
    <xf numFmtId="0" fontId="8" fillId="10" borderId="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left" vertical="top" wrapText="1"/>
    </xf>
    <xf numFmtId="0" fontId="8" fillId="10" borderId="17" xfId="0" applyFont="1" applyFill="1" applyBorder="1" applyAlignment="1">
      <alignment horizontal="center" vertical="center" wrapText="1"/>
    </xf>
    <xf numFmtId="0" fontId="3" fillId="10" borderId="58" xfId="0" applyFont="1" applyFill="1" applyBorder="1" applyAlignment="1">
      <alignment horizontal="center" vertical="center" wrapText="1"/>
    </xf>
    <xf numFmtId="4" fontId="66" fillId="0" borderId="0" xfId="0" applyNumberFormat="1" applyFont="1"/>
    <xf numFmtId="0" fontId="1" fillId="4" borderId="3" xfId="0" applyFont="1" applyFill="1" applyBorder="1" applyAlignment="1">
      <alignment horizontal="center" vertical="center" wrapText="1"/>
    </xf>
    <xf numFmtId="4" fontId="15" fillId="8" borderId="3" xfId="0" applyNumberFormat="1" applyFont="1" applyFill="1" applyBorder="1" applyAlignment="1">
      <alignment horizontal="center" vertical="top" wrapText="1"/>
    </xf>
    <xf numFmtId="4" fontId="15" fillId="0" borderId="3" xfId="0" applyNumberFormat="1" applyFont="1" applyFill="1" applyBorder="1" applyAlignment="1">
      <alignment horizontal="center" vertical="top" wrapText="1"/>
    </xf>
    <xf numFmtId="4" fontId="41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vertical="top" wrapText="1"/>
    </xf>
    <xf numFmtId="4" fontId="41" fillId="10" borderId="2" xfId="0" applyNumberFormat="1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vertical="top" wrapText="1"/>
    </xf>
    <xf numFmtId="49" fontId="3" fillId="10" borderId="1" xfId="0" applyNumberFormat="1" applyFont="1" applyFill="1" applyBorder="1" applyAlignment="1">
      <alignment horizontal="center" vertical="top" wrapText="1"/>
    </xf>
    <xf numFmtId="0" fontId="4" fillId="10" borderId="3" xfId="0" applyFont="1" applyFill="1" applyBorder="1" applyAlignment="1">
      <alignment vertical="top" wrapText="1"/>
    </xf>
    <xf numFmtId="0" fontId="6" fillId="10" borderId="8" xfId="0" applyFont="1" applyFill="1" applyBorder="1" applyAlignment="1">
      <alignment vertical="top" wrapText="1"/>
    </xf>
    <xf numFmtId="49" fontId="3" fillId="10" borderId="3" xfId="0" applyNumberFormat="1" applyFont="1" applyFill="1" applyBorder="1" applyAlignment="1">
      <alignment vertical="top" wrapText="1"/>
    </xf>
    <xf numFmtId="0" fontId="17" fillId="6" borderId="18" xfId="0" applyFont="1" applyFill="1" applyBorder="1" applyAlignment="1">
      <alignment horizontal="center" vertical="top" wrapText="1"/>
    </xf>
    <xf numFmtId="4" fontId="41" fillId="11" borderId="4" xfId="0" applyNumberFormat="1" applyFont="1" applyFill="1" applyBorder="1" applyAlignment="1">
      <alignment horizontal="center" vertical="top" wrapText="1"/>
    </xf>
    <xf numFmtId="0" fontId="17" fillId="11" borderId="2" xfId="0" applyFont="1" applyFill="1" applyBorder="1" applyAlignment="1">
      <alignment horizontal="center" vertical="top" wrapText="1"/>
    </xf>
    <xf numFmtId="9" fontId="0" fillId="0" borderId="0" xfId="0" applyNumberFormat="1"/>
    <xf numFmtId="0" fontId="1" fillId="6" borderId="3" xfId="0" applyFont="1" applyFill="1" applyBorder="1" applyAlignment="1">
      <alignment horizontal="center" vertical="center" wrapText="1"/>
    </xf>
    <xf numFmtId="0" fontId="65" fillId="4" borderId="3" xfId="0" applyFont="1" applyFill="1" applyBorder="1" applyAlignment="1">
      <alignment horizontal="center" vertical="center" wrapText="1"/>
    </xf>
    <xf numFmtId="4" fontId="15" fillId="6" borderId="20" xfId="0" applyNumberFormat="1" applyFont="1" applyFill="1" applyBorder="1" applyAlignment="1">
      <alignment horizontal="center" vertical="top" wrapText="1"/>
    </xf>
    <xf numFmtId="0" fontId="65" fillId="0" borderId="3" xfId="0" applyFont="1" applyFill="1" applyBorder="1" applyAlignment="1">
      <alignment horizontal="center" vertical="top" wrapText="1"/>
    </xf>
    <xf numFmtId="4" fontId="41" fillId="4" borderId="4" xfId="0" applyNumberFormat="1" applyFont="1" applyFill="1" applyBorder="1" applyAlignment="1">
      <alignment horizontal="center" vertical="top" wrapText="1"/>
    </xf>
    <xf numFmtId="0" fontId="69" fillId="0" borderId="0" xfId="0" applyFont="1" applyAlignment="1">
      <alignment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top" wrapText="1"/>
    </xf>
    <xf numFmtId="4" fontId="46" fillId="10" borderId="2" xfId="0" applyNumberFormat="1" applyFont="1" applyFill="1" applyBorder="1" applyAlignment="1">
      <alignment horizontal="center" vertical="top" wrapText="1"/>
    </xf>
    <xf numFmtId="49" fontId="51" fillId="10" borderId="3" xfId="0" applyNumberFormat="1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top" wrapText="1"/>
    </xf>
    <xf numFmtId="0" fontId="3" fillId="10" borderId="27" xfId="0" applyFont="1" applyFill="1" applyBorder="1" applyAlignment="1">
      <alignment horizontal="left" vertical="top" wrapText="1"/>
    </xf>
    <xf numFmtId="0" fontId="3" fillId="10" borderId="27" xfId="0" applyFont="1" applyFill="1" applyBorder="1" applyAlignment="1">
      <alignment horizontal="left" vertical="center" wrapText="1"/>
    </xf>
    <xf numFmtId="4" fontId="15" fillId="10" borderId="3" xfId="0" applyNumberFormat="1" applyFont="1" applyFill="1" applyBorder="1" applyAlignment="1">
      <alignment horizontal="center" vertical="top" wrapText="1"/>
    </xf>
    <xf numFmtId="0" fontId="17" fillId="1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top" wrapText="1"/>
    </xf>
    <xf numFmtId="4" fontId="70" fillId="7" borderId="2" xfId="0" applyNumberFormat="1" applyFont="1" applyFill="1" applyBorder="1" applyAlignment="1">
      <alignment vertical="top" wrapText="1"/>
    </xf>
    <xf numFmtId="4" fontId="41" fillId="0" borderId="2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49" fontId="9" fillId="0" borderId="36" xfId="0" applyNumberFormat="1" applyFont="1" applyBorder="1" applyAlignment="1">
      <alignment horizontal="right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4" fontId="15" fillId="6" borderId="23" xfId="0" applyNumberFormat="1" applyFont="1" applyFill="1" applyBorder="1" applyAlignment="1">
      <alignment horizontal="center" vertical="top" wrapText="1"/>
    </xf>
    <xf numFmtId="0" fontId="8" fillId="4" borderId="17" xfId="0" applyFont="1" applyFill="1" applyBorder="1" applyAlignment="1">
      <alignment horizontal="center" vertical="center" wrapText="1"/>
    </xf>
    <xf numFmtId="0" fontId="10" fillId="4" borderId="59" xfId="0" applyFont="1" applyFill="1" applyBorder="1" applyAlignment="1">
      <alignment horizontal="center" vertical="top" wrapText="1"/>
    </xf>
    <xf numFmtId="4" fontId="19" fillId="0" borderId="3" xfId="0" applyNumberFormat="1" applyFont="1" applyFill="1" applyBorder="1" applyAlignment="1">
      <alignment horizontal="center" vertical="center" wrapText="1"/>
    </xf>
    <xf numFmtId="2" fontId="19" fillId="0" borderId="3" xfId="0" applyNumberFormat="1" applyFont="1" applyFill="1" applyBorder="1" applyAlignment="1">
      <alignment horizontal="center" vertical="center" wrapText="1"/>
    </xf>
    <xf numFmtId="49" fontId="27" fillId="0" borderId="25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left" vertical="top" wrapText="1"/>
    </xf>
    <xf numFmtId="4" fontId="9" fillId="2" borderId="60" xfId="0" applyNumberFormat="1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vertical="top" wrapText="1"/>
    </xf>
    <xf numFmtId="0" fontId="4" fillId="2" borderId="61" xfId="0" applyFont="1" applyFill="1" applyBorder="1" applyAlignment="1">
      <alignment vertical="center" wrapText="1"/>
    </xf>
    <xf numFmtId="0" fontId="4" fillId="2" borderId="60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vertical="top" wrapText="1"/>
    </xf>
    <xf numFmtId="0" fontId="5" fillId="2" borderId="19" xfId="0" applyFont="1" applyFill="1" applyBorder="1" applyAlignment="1">
      <alignment vertical="top" wrapText="1"/>
    </xf>
    <xf numFmtId="0" fontId="72" fillId="0" borderId="0" xfId="0" applyFont="1"/>
    <xf numFmtId="0" fontId="73" fillId="4" borderId="2" xfId="0" applyFont="1" applyFill="1" applyBorder="1" applyAlignment="1">
      <alignment horizontal="center" vertical="top" wrapText="1"/>
    </xf>
    <xf numFmtId="4" fontId="53" fillId="4" borderId="2" xfId="0" applyNumberFormat="1" applyFont="1" applyFill="1" applyBorder="1" applyAlignment="1">
      <alignment horizontal="center" vertical="justify" wrapText="1"/>
    </xf>
    <xf numFmtId="49" fontId="36" fillId="0" borderId="25" xfId="0" applyNumberFormat="1" applyFont="1" applyBorder="1" applyAlignment="1">
      <alignment vertical="center" wrapText="1"/>
    </xf>
    <xf numFmtId="0" fontId="10" fillId="0" borderId="26" xfId="0" applyFont="1" applyBorder="1" applyAlignment="1">
      <alignment horizontal="left" vertical="center" wrapText="1"/>
    </xf>
    <xf numFmtId="0" fontId="74" fillId="0" borderId="0" xfId="0" applyFont="1"/>
    <xf numFmtId="0" fontId="10" fillId="0" borderId="25" xfId="0" applyFont="1" applyBorder="1" applyAlignment="1">
      <alignment horizontal="left" vertical="center" wrapText="1"/>
    </xf>
    <xf numFmtId="0" fontId="75" fillId="0" borderId="0" xfId="0" applyFont="1" applyAlignment="1">
      <alignment wrapText="1"/>
    </xf>
    <xf numFmtId="4" fontId="44" fillId="0" borderId="0" xfId="0" applyNumberFormat="1" applyFont="1"/>
    <xf numFmtId="0" fontId="16" fillId="2" borderId="5" xfId="0" applyFont="1" applyFill="1" applyBorder="1" applyAlignment="1">
      <alignment vertical="center" wrapText="1"/>
    </xf>
    <xf numFmtId="0" fontId="76" fillId="2" borderId="2" xfId="0" applyFont="1" applyFill="1" applyBorder="1" applyAlignment="1">
      <alignment vertical="top" wrapText="1"/>
    </xf>
    <xf numFmtId="0" fontId="76" fillId="2" borderId="38" xfId="0" applyFont="1" applyFill="1" applyBorder="1" applyAlignment="1">
      <alignment vertical="top" wrapText="1"/>
    </xf>
    <xf numFmtId="4" fontId="77" fillId="0" borderId="0" xfId="0" applyNumberFormat="1" applyFont="1"/>
    <xf numFmtId="0" fontId="78" fillId="0" borderId="0" xfId="0" applyFont="1"/>
    <xf numFmtId="0" fontId="79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49" fontId="3" fillId="10" borderId="15" xfId="0" applyNumberFormat="1" applyFont="1" applyFill="1" applyBorder="1" applyAlignment="1">
      <alignment horizontal="center" vertical="center" wrapText="1"/>
    </xf>
    <xf numFmtId="49" fontId="3" fillId="10" borderId="3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36" fillId="4" borderId="14" xfId="0" applyFont="1" applyFill="1" applyBorder="1" applyAlignment="1">
      <alignment horizontal="left" vertical="top" wrapText="1"/>
    </xf>
    <xf numFmtId="0" fontId="36" fillId="4" borderId="24" xfId="0" applyFont="1" applyFill="1" applyBorder="1" applyAlignment="1">
      <alignment horizontal="left" vertical="top" wrapText="1"/>
    </xf>
    <xf numFmtId="0" fontId="71" fillId="4" borderId="1" xfId="0" applyFont="1" applyFill="1" applyBorder="1" applyAlignment="1">
      <alignment horizontal="left" vertical="top" wrapText="1"/>
    </xf>
    <xf numFmtId="0" fontId="71" fillId="4" borderId="3" xfId="0" applyFont="1" applyFill="1" applyBorder="1" applyAlignment="1">
      <alignment horizontal="left" vertical="top" wrapText="1"/>
    </xf>
    <xf numFmtId="0" fontId="51" fillId="4" borderId="1" xfId="0" applyFont="1" applyFill="1" applyBorder="1" applyAlignment="1">
      <alignment horizontal="center" vertical="center" wrapText="1"/>
    </xf>
    <xf numFmtId="0" fontId="51" fillId="4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top" wrapText="1"/>
    </xf>
    <xf numFmtId="0" fontId="10" fillId="4" borderId="14" xfId="0" applyFont="1" applyFill="1" applyBorder="1" applyAlignment="1">
      <alignment horizontal="left" vertical="top" wrapText="1"/>
    </xf>
    <xf numFmtId="0" fontId="10" fillId="4" borderId="24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10" fillId="8" borderId="1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49" fontId="3" fillId="10" borderId="26" xfId="0" applyNumberFormat="1" applyFont="1" applyFill="1" applyBorder="1" applyAlignment="1">
      <alignment horizontal="center" vertical="top" wrapText="1"/>
    </xf>
    <xf numFmtId="49" fontId="3" fillId="10" borderId="25" xfId="0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left" vertical="center" wrapText="1"/>
    </xf>
    <xf numFmtId="0" fontId="16" fillId="11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49" fontId="37" fillId="6" borderId="26" xfId="0" applyNumberFormat="1" applyFont="1" applyFill="1" applyBorder="1" applyAlignment="1">
      <alignment horizontal="center" vertical="center" wrapText="1"/>
    </xf>
    <xf numFmtId="49" fontId="37" fillId="6" borderId="25" xfId="0" applyNumberFormat="1" applyFont="1" applyFill="1" applyBorder="1" applyAlignment="1">
      <alignment horizontal="center" vertical="center" wrapText="1"/>
    </xf>
    <xf numFmtId="49" fontId="31" fillId="6" borderId="39" xfId="0" applyNumberFormat="1" applyFont="1" applyFill="1" applyBorder="1" applyAlignment="1">
      <alignment horizontal="center" vertical="center" wrapText="1"/>
    </xf>
    <xf numFmtId="49" fontId="31" fillId="6" borderId="25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4" fillId="10" borderId="3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49" fontId="10" fillId="0" borderId="41" xfId="0" applyNumberFormat="1" applyFont="1" applyFill="1" applyBorder="1" applyAlignment="1">
      <alignment horizontal="center" vertical="top" wrapText="1"/>
    </xf>
    <xf numFmtId="49" fontId="10" fillId="0" borderId="38" xfId="0" applyNumberFormat="1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4" fillId="4" borderId="21" xfId="0" applyFont="1" applyFill="1" applyBorder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36" fillId="0" borderId="1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top" wrapText="1"/>
    </xf>
    <xf numFmtId="0" fontId="10" fillId="6" borderId="3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1" fillId="6" borderId="14" xfId="0" applyFont="1" applyFill="1" applyBorder="1" applyAlignment="1">
      <alignment horizontal="left" vertical="top" wrapText="1"/>
    </xf>
    <xf numFmtId="0" fontId="31" fillId="6" borderId="24" xfId="0" applyFont="1" applyFill="1" applyBorder="1" applyAlignment="1">
      <alignment horizontal="left" vertical="top" wrapText="1"/>
    </xf>
    <xf numFmtId="0" fontId="6" fillId="0" borderId="46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63" fillId="6" borderId="46" xfId="0" applyFont="1" applyFill="1" applyBorder="1" applyAlignment="1">
      <alignment horizontal="left" vertical="center"/>
    </xf>
    <xf numFmtId="0" fontId="63" fillId="6" borderId="0" xfId="0" applyFont="1" applyFill="1" applyBorder="1" applyAlignment="1">
      <alignment horizontal="left" vertical="center"/>
    </xf>
    <xf numFmtId="0" fontId="63" fillId="6" borderId="36" xfId="0" applyFont="1" applyFill="1" applyBorder="1" applyAlignment="1">
      <alignment horizontal="left" vertical="center"/>
    </xf>
    <xf numFmtId="0" fontId="12" fillId="0" borderId="4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1" fillId="6" borderId="1" xfId="0" applyFont="1" applyFill="1" applyBorder="1" applyAlignment="1">
      <alignment horizontal="left" vertical="top" wrapText="1"/>
    </xf>
    <xf numFmtId="0" fontId="31" fillId="6" borderId="3" xfId="0" applyFont="1" applyFill="1" applyBorder="1" applyAlignment="1">
      <alignment horizontal="left" vertical="top" wrapText="1"/>
    </xf>
    <xf numFmtId="0" fontId="31" fillId="6" borderId="1" xfId="0" applyFont="1" applyFill="1" applyBorder="1" applyAlignment="1">
      <alignment horizontal="center" vertical="center" wrapText="1"/>
    </xf>
    <xf numFmtId="0" fontId="31" fillId="6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6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left" vertical="top" wrapText="1"/>
    </xf>
    <xf numFmtId="0" fontId="31" fillId="0" borderId="24" xfId="0" applyFont="1" applyFill="1" applyBorder="1" applyAlignment="1">
      <alignment horizontal="left" vertical="top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left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7" xfId="0" applyNumberFormat="1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49" fontId="10" fillId="6" borderId="39" xfId="0" applyNumberFormat="1" applyFont="1" applyFill="1" applyBorder="1" applyAlignment="1">
      <alignment horizontal="center" vertical="center" wrapText="1"/>
    </xf>
    <xf numFmtId="49" fontId="10" fillId="6" borderId="2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left" vertical="top" wrapText="1"/>
    </xf>
    <xf numFmtId="0" fontId="10" fillId="0" borderId="8" xfId="0" applyFont="1" applyFill="1" applyBorder="1" applyAlignment="1">
      <alignment horizontal="center" vertical="center" wrapText="1"/>
    </xf>
    <xf numFmtId="49" fontId="10" fillId="0" borderId="37" xfId="0" applyNumberFormat="1" applyFont="1" applyFill="1" applyBorder="1" applyAlignment="1">
      <alignment horizontal="center" vertical="center" wrapText="1"/>
    </xf>
    <xf numFmtId="49" fontId="10" fillId="0" borderId="36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10" borderId="18" xfId="0" applyFont="1" applyFill="1" applyBorder="1" applyAlignment="1">
      <alignment horizontal="center" vertical="center" wrapText="1"/>
    </xf>
    <xf numFmtId="0" fontId="43" fillId="6" borderId="27" xfId="0" applyFont="1" applyFill="1" applyBorder="1" applyAlignment="1">
      <alignment horizontal="left" vertical="top" wrapText="1"/>
    </xf>
    <xf numFmtId="0" fontId="43" fillId="6" borderId="24" xfId="0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top" wrapText="1"/>
    </xf>
    <xf numFmtId="0" fontId="3" fillId="10" borderId="2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>
      <alignment horizontal="center" vertical="top" wrapText="1"/>
    </xf>
    <xf numFmtId="0" fontId="3" fillId="10" borderId="14" xfId="0" applyNumberFormat="1" applyFont="1" applyFill="1" applyBorder="1" applyAlignment="1">
      <alignment horizontal="left" vertical="top" wrapText="1"/>
    </xf>
    <xf numFmtId="0" fontId="3" fillId="10" borderId="16" xfId="0" applyNumberFormat="1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1" fillId="6" borderId="48" xfId="0" applyFont="1" applyFill="1" applyBorder="1" applyAlignment="1">
      <alignment horizontal="left" vertical="top" wrapText="1"/>
    </xf>
    <xf numFmtId="0" fontId="31" fillId="6" borderId="49" xfId="0" applyFont="1" applyFill="1" applyBorder="1" applyAlignment="1">
      <alignment horizontal="left" vertical="top" wrapText="1"/>
    </xf>
    <xf numFmtId="0" fontId="3" fillId="11" borderId="39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left" vertical="top" wrapText="1"/>
    </xf>
    <xf numFmtId="0" fontId="10" fillId="0" borderId="24" xfId="0" applyNumberFormat="1" applyFont="1" applyFill="1" applyBorder="1" applyAlignment="1">
      <alignment horizontal="left" vertical="top" wrapText="1"/>
    </xf>
    <xf numFmtId="0" fontId="31" fillId="0" borderId="2" xfId="0" applyFont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7"/>
  <sheetViews>
    <sheetView tabSelected="1" view="pageBreakPreview" zoomScale="85" zoomScaleSheetLayoutView="85" workbookViewId="0">
      <selection activeCell="A467" sqref="A467:G467"/>
    </sheetView>
  </sheetViews>
  <sheetFormatPr defaultRowHeight="14.4"/>
  <cols>
    <col min="1" max="1" width="87.44140625" customWidth="1"/>
    <col min="2" max="2" width="49.6640625" customWidth="1"/>
    <col min="3" max="3" width="12.44140625" customWidth="1"/>
    <col min="4" max="4" width="25.109375" customWidth="1"/>
    <col min="5" max="5" width="19" customWidth="1"/>
    <col min="6" max="6" width="14.33203125" customWidth="1"/>
    <col min="7" max="7" width="25.6640625" customWidth="1"/>
    <col min="8" max="8" width="14.44140625" customWidth="1"/>
    <col min="9" max="9" width="15.33203125" customWidth="1"/>
    <col min="10" max="10" width="15.6640625" customWidth="1"/>
    <col min="11" max="11" width="19.5546875" bestFit="1" customWidth="1"/>
    <col min="12" max="12" width="22" bestFit="1" customWidth="1"/>
  </cols>
  <sheetData>
    <row r="1" spans="1:10" ht="20.399999999999999">
      <c r="A1" s="738" t="s">
        <v>692</v>
      </c>
      <c r="B1" s="739"/>
      <c r="C1" s="739"/>
      <c r="D1" s="739"/>
      <c r="E1" s="739"/>
      <c r="F1" s="739"/>
      <c r="G1" s="740"/>
    </row>
    <row r="2" spans="1:10" ht="20.399999999999999">
      <c r="A2" s="741" t="s">
        <v>476</v>
      </c>
      <c r="B2" s="742"/>
      <c r="C2" s="742"/>
      <c r="D2" s="742"/>
      <c r="E2" s="742"/>
      <c r="F2" s="742"/>
      <c r="G2" s="557" t="s">
        <v>769</v>
      </c>
    </row>
    <row r="3" spans="1:10" ht="18">
      <c r="A3" s="743" t="s">
        <v>273</v>
      </c>
      <c r="B3" s="744"/>
      <c r="C3" s="744"/>
      <c r="D3" s="744"/>
      <c r="E3" s="744"/>
      <c r="F3" s="744"/>
      <c r="G3" s="745"/>
    </row>
    <row r="4" spans="1:10" ht="52.8" customHeight="1">
      <c r="A4" s="750" t="s">
        <v>747</v>
      </c>
      <c r="B4" s="751"/>
      <c r="C4" s="751"/>
      <c r="D4" s="751"/>
      <c r="E4" s="751"/>
      <c r="F4" s="751"/>
      <c r="G4" s="752"/>
    </row>
    <row r="5" spans="1:10" ht="19.8" thickBot="1">
      <c r="A5" s="746" t="s">
        <v>746</v>
      </c>
      <c r="B5" s="747"/>
      <c r="C5" s="747"/>
      <c r="D5" s="747"/>
      <c r="E5" s="747"/>
      <c r="F5" s="747"/>
      <c r="G5" s="748"/>
      <c r="H5" s="221"/>
    </row>
    <row r="6" spans="1:10" ht="81.75" customHeight="1" thickBot="1">
      <c r="A6" s="384" t="s">
        <v>0</v>
      </c>
      <c r="B6" s="385" t="s">
        <v>347</v>
      </c>
      <c r="C6" s="385" t="s">
        <v>14</v>
      </c>
      <c r="D6" s="385" t="s">
        <v>1</v>
      </c>
      <c r="E6" s="385" t="s">
        <v>2</v>
      </c>
      <c r="F6" s="385" t="s">
        <v>3</v>
      </c>
      <c r="G6" s="386" t="s">
        <v>4</v>
      </c>
    </row>
    <row r="7" spans="1:10" ht="19.5" customHeight="1" thickBot="1">
      <c r="A7" s="188">
        <v>1</v>
      </c>
      <c r="B7" s="189">
        <v>2</v>
      </c>
      <c r="C7" s="189">
        <v>3</v>
      </c>
      <c r="D7" s="190">
        <v>4</v>
      </c>
      <c r="E7" s="189">
        <v>5</v>
      </c>
      <c r="F7" s="191">
        <v>6</v>
      </c>
      <c r="G7" s="190">
        <v>7</v>
      </c>
    </row>
    <row r="8" spans="1:10" ht="51.75" customHeight="1">
      <c r="A8" s="687" t="s">
        <v>373</v>
      </c>
      <c r="B8" s="42" t="s">
        <v>315</v>
      </c>
      <c r="C8" s="289">
        <v>2271</v>
      </c>
      <c r="D8" s="200">
        <f>4693907-348240.38</f>
        <v>4345666.62</v>
      </c>
      <c r="E8" s="647" t="s">
        <v>106</v>
      </c>
      <c r="F8" s="647" t="s">
        <v>23</v>
      </c>
      <c r="G8" s="749" t="s">
        <v>502</v>
      </c>
    </row>
    <row r="9" spans="1:10" ht="51.75" customHeight="1">
      <c r="A9" s="675"/>
      <c r="B9" s="42"/>
      <c r="C9" s="43"/>
      <c r="D9" s="38" t="s">
        <v>698</v>
      </c>
      <c r="E9" s="647"/>
      <c r="F9" s="647"/>
      <c r="G9" s="749"/>
    </row>
    <row r="10" spans="1:10" ht="39" customHeight="1">
      <c r="A10" s="674" t="s">
        <v>318</v>
      </c>
      <c r="B10" s="42"/>
      <c r="C10" s="43"/>
      <c r="D10" s="39">
        <f>699474+245036.98</f>
        <v>944510.98</v>
      </c>
      <c r="E10" s="647"/>
      <c r="F10" s="647"/>
      <c r="G10" s="749"/>
    </row>
    <row r="11" spans="1:10" ht="48" customHeight="1">
      <c r="A11" s="675"/>
      <c r="B11" s="42"/>
      <c r="C11" s="43"/>
      <c r="D11" s="38" t="s">
        <v>697</v>
      </c>
      <c r="E11" s="647"/>
      <c r="F11" s="647"/>
      <c r="G11" s="749"/>
      <c r="I11" s="78"/>
      <c r="J11" s="78"/>
    </row>
    <row r="12" spans="1:10" ht="39" customHeight="1">
      <c r="A12" s="687" t="s">
        <v>666</v>
      </c>
      <c r="B12" s="42"/>
      <c r="C12" s="43"/>
      <c r="D12" s="39">
        <f>439619+103203.4</f>
        <v>542822.40000000002</v>
      </c>
      <c r="E12" s="647"/>
      <c r="F12" s="647"/>
      <c r="G12" s="749"/>
      <c r="I12" s="78"/>
      <c r="J12" s="78"/>
    </row>
    <row r="13" spans="1:10" ht="48.75" customHeight="1">
      <c r="A13" s="675"/>
      <c r="B13" s="25"/>
      <c r="C13" s="44"/>
      <c r="D13" s="38" t="s">
        <v>699</v>
      </c>
      <c r="E13" s="616"/>
      <c r="F13" s="616"/>
      <c r="G13" s="731"/>
      <c r="H13" s="205"/>
      <c r="I13" s="6"/>
      <c r="J13" s="6"/>
    </row>
    <row r="14" spans="1:10" ht="53.25" hidden="1" customHeight="1">
      <c r="A14" s="674" t="s">
        <v>317</v>
      </c>
      <c r="B14" s="206" t="s">
        <v>315</v>
      </c>
      <c r="C14" s="207">
        <v>2271</v>
      </c>
      <c r="D14" s="208">
        <v>0</v>
      </c>
      <c r="E14" s="688" t="s">
        <v>69</v>
      </c>
      <c r="F14" s="702" t="s">
        <v>18</v>
      </c>
      <c r="G14" s="303" t="s">
        <v>42</v>
      </c>
    </row>
    <row r="15" spans="1:10" ht="39.75" hidden="1" customHeight="1">
      <c r="A15" s="675"/>
      <c r="B15" s="209"/>
      <c r="C15" s="210"/>
      <c r="D15" s="211" t="s">
        <v>262</v>
      </c>
      <c r="E15" s="702"/>
      <c r="F15" s="702"/>
      <c r="G15" s="304" t="s">
        <v>246</v>
      </c>
    </row>
    <row r="16" spans="1:10" ht="39.75" hidden="1" customHeight="1">
      <c r="A16" s="674" t="s">
        <v>318</v>
      </c>
      <c r="B16" s="209"/>
      <c r="C16" s="210"/>
      <c r="D16" s="208">
        <v>0</v>
      </c>
      <c r="E16" s="702"/>
      <c r="F16" s="702"/>
      <c r="G16" s="303" t="s">
        <v>42</v>
      </c>
    </row>
    <row r="17" spans="1:11" ht="39.75" hidden="1" customHeight="1">
      <c r="A17" s="687"/>
      <c r="B17" s="209"/>
      <c r="C17" s="210"/>
      <c r="D17" s="211" t="s">
        <v>263</v>
      </c>
      <c r="E17" s="702"/>
      <c r="F17" s="702"/>
      <c r="G17" s="304" t="s">
        <v>246</v>
      </c>
    </row>
    <row r="18" spans="1:11" ht="39.75" hidden="1" customHeight="1">
      <c r="A18" s="687" t="s">
        <v>319</v>
      </c>
      <c r="B18" s="209"/>
      <c r="C18" s="210"/>
      <c r="D18" s="208">
        <v>0</v>
      </c>
      <c r="E18" s="702"/>
      <c r="F18" s="702"/>
      <c r="G18" s="303" t="s">
        <v>42</v>
      </c>
    </row>
    <row r="19" spans="1:11" ht="37.5" hidden="1" customHeight="1">
      <c r="A19" s="675"/>
      <c r="B19" s="212"/>
      <c r="C19" s="213"/>
      <c r="D19" s="211" t="s">
        <v>263</v>
      </c>
      <c r="E19" s="689"/>
      <c r="F19" s="689"/>
      <c r="G19" s="304" t="s">
        <v>246</v>
      </c>
    </row>
    <row r="20" spans="1:11" ht="17.399999999999999">
      <c r="A20" s="305" t="s">
        <v>5</v>
      </c>
      <c r="B20" s="4"/>
      <c r="C20" s="3"/>
      <c r="D20" s="21">
        <f>D8+D10+D12+D14+D16+D18</f>
        <v>5833000</v>
      </c>
      <c r="E20" s="3"/>
      <c r="F20" s="3"/>
      <c r="G20" s="306"/>
      <c r="H20" s="41"/>
      <c r="J20" s="6"/>
    </row>
    <row r="21" spans="1:11" ht="57" customHeight="1">
      <c r="A21" s="674" t="s">
        <v>667</v>
      </c>
      <c r="B21" s="24" t="s">
        <v>316</v>
      </c>
      <c r="C21" s="703">
        <v>2272</v>
      </c>
      <c r="D21" s="142">
        <v>290049</v>
      </c>
      <c r="E21" s="621" t="s">
        <v>106</v>
      </c>
      <c r="F21" s="615" t="s">
        <v>23</v>
      </c>
      <c r="G21" s="730" t="s">
        <v>501</v>
      </c>
    </row>
    <row r="22" spans="1:11" ht="39" customHeight="1">
      <c r="A22" s="675"/>
      <c r="B22" s="42"/>
      <c r="C22" s="704"/>
      <c r="D22" s="38" t="s">
        <v>496</v>
      </c>
      <c r="E22" s="622"/>
      <c r="F22" s="616"/>
      <c r="G22" s="731"/>
    </row>
    <row r="23" spans="1:11" ht="59.25" customHeight="1">
      <c r="A23" s="753" t="s">
        <v>668</v>
      </c>
      <c r="B23" s="710" t="s">
        <v>320</v>
      </c>
      <c r="C23" s="755">
        <v>2272</v>
      </c>
      <c r="D23" s="142">
        <v>288051</v>
      </c>
      <c r="E23" s="621" t="s">
        <v>106</v>
      </c>
      <c r="F23" s="621" t="s">
        <v>23</v>
      </c>
      <c r="G23" s="628" t="s">
        <v>700</v>
      </c>
    </row>
    <row r="24" spans="1:11" ht="43.5" customHeight="1">
      <c r="A24" s="754"/>
      <c r="B24" s="711"/>
      <c r="C24" s="756"/>
      <c r="D24" s="214" t="s">
        <v>497</v>
      </c>
      <c r="E24" s="622"/>
      <c r="F24" s="622"/>
      <c r="G24" s="629"/>
      <c r="H24" s="6"/>
      <c r="J24" s="6"/>
    </row>
    <row r="25" spans="1:11" ht="48" hidden="1" customHeight="1">
      <c r="A25" s="706" t="s">
        <v>321</v>
      </c>
      <c r="B25" s="206" t="s">
        <v>316</v>
      </c>
      <c r="C25" s="762">
        <v>2272</v>
      </c>
      <c r="D25" s="208">
        <v>0</v>
      </c>
      <c r="E25" s="688" t="s">
        <v>69</v>
      </c>
      <c r="F25" s="688" t="s">
        <v>23</v>
      </c>
      <c r="G25" s="690" t="s">
        <v>259</v>
      </c>
    </row>
    <row r="26" spans="1:11" ht="48" hidden="1" customHeight="1">
      <c r="A26" s="707"/>
      <c r="B26" s="209"/>
      <c r="C26" s="763"/>
      <c r="D26" s="211" t="s">
        <v>258</v>
      </c>
      <c r="E26" s="689"/>
      <c r="F26" s="689"/>
      <c r="G26" s="691"/>
    </row>
    <row r="27" spans="1:11" ht="61.5" hidden="1" customHeight="1">
      <c r="A27" s="674" t="s">
        <v>323</v>
      </c>
      <c r="B27" s="206" t="s">
        <v>322</v>
      </c>
      <c r="C27" s="762">
        <v>2272</v>
      </c>
      <c r="D27" s="208">
        <v>0</v>
      </c>
      <c r="E27" s="688" t="s">
        <v>41</v>
      </c>
      <c r="F27" s="688" t="s">
        <v>23</v>
      </c>
      <c r="G27" s="690" t="s">
        <v>260</v>
      </c>
    </row>
    <row r="28" spans="1:11" ht="51" hidden="1" customHeight="1">
      <c r="A28" s="675"/>
      <c r="B28" s="212"/>
      <c r="C28" s="763"/>
      <c r="D28" s="211" t="s">
        <v>261</v>
      </c>
      <c r="E28" s="689"/>
      <c r="F28" s="689"/>
      <c r="G28" s="691"/>
    </row>
    <row r="29" spans="1:11" ht="29.25" customHeight="1">
      <c r="A29" s="307" t="s">
        <v>6</v>
      </c>
      <c r="B29" s="22"/>
      <c r="C29" s="22"/>
      <c r="D29" s="23">
        <f>D21+D23+D25+D27</f>
        <v>578100</v>
      </c>
      <c r="E29" s="22"/>
      <c r="F29" s="22"/>
      <c r="G29" s="308"/>
      <c r="H29" s="41"/>
    </row>
    <row r="30" spans="1:11" ht="41.25" hidden="1" customHeight="1">
      <c r="A30" s="674" t="s">
        <v>338</v>
      </c>
      <c r="B30" s="10" t="s">
        <v>324</v>
      </c>
      <c r="C30" s="445">
        <v>2273</v>
      </c>
      <c r="D30" s="128">
        <v>0</v>
      </c>
      <c r="E30" s="436" t="s">
        <v>341</v>
      </c>
      <c r="F30" s="440" t="s">
        <v>336</v>
      </c>
      <c r="G30" s="700" t="s">
        <v>390</v>
      </c>
      <c r="H30" s="41"/>
      <c r="K30" s="6"/>
    </row>
    <row r="31" spans="1:11" ht="57.75" hidden="1" customHeight="1">
      <c r="A31" s="675"/>
      <c r="B31" s="11"/>
      <c r="C31" s="446"/>
      <c r="D31" s="38" t="s">
        <v>434</v>
      </c>
      <c r="E31" s="443"/>
      <c r="F31" s="444"/>
      <c r="G31" s="701"/>
      <c r="H31" s="41"/>
      <c r="K31" s="6"/>
    </row>
    <row r="32" spans="1:11" ht="57.75" customHeight="1">
      <c r="A32" s="706" t="s">
        <v>338</v>
      </c>
      <c r="B32" s="511" t="s">
        <v>324</v>
      </c>
      <c r="C32" s="530">
        <v>2273</v>
      </c>
      <c r="D32" s="512">
        <v>10052017.59</v>
      </c>
      <c r="E32" s="513" t="s">
        <v>341</v>
      </c>
      <c r="F32" s="514" t="s">
        <v>435</v>
      </c>
      <c r="G32" s="708" t="s">
        <v>436</v>
      </c>
      <c r="H32" s="41"/>
      <c r="K32" s="6"/>
    </row>
    <row r="33" spans="1:13" ht="53.25" customHeight="1" thickBot="1">
      <c r="A33" s="707"/>
      <c r="B33" s="515"/>
      <c r="C33" s="516"/>
      <c r="D33" s="211" t="s">
        <v>754</v>
      </c>
      <c r="E33" s="515" t="s">
        <v>424</v>
      </c>
      <c r="F33" s="517"/>
      <c r="G33" s="709"/>
      <c r="H33" s="41"/>
      <c r="K33" s="6"/>
      <c r="L33" s="6">
        <v>10729995.300000001</v>
      </c>
      <c r="M33" t="s">
        <v>498</v>
      </c>
    </row>
    <row r="34" spans="1:13" ht="123" hidden="1" customHeight="1">
      <c r="A34" s="694" t="s">
        <v>422</v>
      </c>
      <c r="B34" s="435" t="s">
        <v>423</v>
      </c>
      <c r="C34" s="446">
        <v>2273</v>
      </c>
      <c r="D34" s="126">
        <v>0</v>
      </c>
      <c r="E34" s="435" t="s">
        <v>416</v>
      </c>
      <c r="F34" s="441" t="s">
        <v>181</v>
      </c>
      <c r="G34" s="438" t="s">
        <v>433</v>
      </c>
      <c r="H34" s="41"/>
      <c r="K34" s="6"/>
    </row>
    <row r="35" spans="1:13" ht="60.75" hidden="1" customHeight="1">
      <c r="A35" s="695"/>
      <c r="B35" s="435"/>
      <c r="C35" s="446"/>
      <c r="D35" s="38" t="s">
        <v>425</v>
      </c>
      <c r="E35" s="20" t="s">
        <v>424</v>
      </c>
      <c r="F35" s="441"/>
      <c r="G35" s="438"/>
      <c r="H35" s="41"/>
      <c r="K35" s="6"/>
    </row>
    <row r="36" spans="1:13" ht="44.25" hidden="1" customHeight="1">
      <c r="A36" s="687" t="s">
        <v>327</v>
      </c>
      <c r="B36" s="20"/>
      <c r="C36" s="446"/>
      <c r="D36" s="93">
        <v>0</v>
      </c>
      <c r="E36" s="435"/>
      <c r="F36" s="441"/>
      <c r="G36" s="438"/>
      <c r="H36" s="41"/>
      <c r="K36" s="6"/>
    </row>
    <row r="37" spans="1:13" ht="43.5" hidden="1" customHeight="1">
      <c r="A37" s="675"/>
      <c r="B37" s="11"/>
      <c r="C37" s="447"/>
      <c r="D37" s="38" t="s">
        <v>274</v>
      </c>
      <c r="E37" s="435"/>
      <c r="F37" s="441"/>
      <c r="G37" s="438"/>
      <c r="H37" s="41"/>
      <c r="K37" s="6"/>
    </row>
    <row r="38" spans="1:13" ht="58.5" hidden="1" customHeight="1">
      <c r="A38" s="674" t="s">
        <v>329</v>
      </c>
      <c r="B38" s="256" t="s">
        <v>328</v>
      </c>
      <c r="C38" s="301">
        <v>2273</v>
      </c>
      <c r="D38" s="126">
        <v>0</v>
      </c>
      <c r="E38" s="435"/>
      <c r="F38" s="441"/>
      <c r="G38" s="438"/>
      <c r="H38" s="41"/>
      <c r="K38" s="6"/>
    </row>
    <row r="39" spans="1:13" ht="42" hidden="1" customHeight="1" thickBot="1">
      <c r="A39" s="696"/>
      <c r="B39" s="143"/>
      <c r="C39" s="219"/>
      <c r="D39" s="38" t="s">
        <v>275</v>
      </c>
      <c r="E39" s="437"/>
      <c r="F39" s="442"/>
      <c r="G39" s="439"/>
      <c r="H39" s="41"/>
      <c r="I39" s="6"/>
      <c r="J39" s="6"/>
      <c r="K39" s="6"/>
    </row>
    <row r="40" spans="1:13" ht="56.25" hidden="1" customHeight="1">
      <c r="A40" s="697" t="s">
        <v>325</v>
      </c>
      <c r="B40" s="757" t="s">
        <v>330</v>
      </c>
      <c r="C40" s="151">
        <v>2273</v>
      </c>
      <c r="D40" s="152">
        <v>0</v>
      </c>
      <c r="E40" s="760" t="s">
        <v>51</v>
      </c>
      <c r="F40" s="148" t="s">
        <v>337</v>
      </c>
      <c r="G40" s="218" t="s">
        <v>39</v>
      </c>
      <c r="H40" s="41"/>
      <c r="K40" s="6"/>
    </row>
    <row r="41" spans="1:13" ht="38.25" hidden="1" customHeight="1">
      <c r="A41" s="698"/>
      <c r="B41" s="758"/>
      <c r="C41" s="150"/>
      <c r="D41" s="145" t="s">
        <v>276</v>
      </c>
      <c r="E41" s="760"/>
      <c r="F41" s="147"/>
      <c r="G41" s="153" t="s">
        <v>244</v>
      </c>
      <c r="H41" s="41"/>
      <c r="K41" s="6"/>
    </row>
    <row r="42" spans="1:13" ht="54.75" hidden="1" customHeight="1">
      <c r="A42" s="697" t="s">
        <v>326</v>
      </c>
      <c r="B42" s="758"/>
      <c r="C42" s="149">
        <v>2273</v>
      </c>
      <c r="D42" s="146">
        <v>0</v>
      </c>
      <c r="E42" s="760"/>
      <c r="F42" s="144" t="s">
        <v>337</v>
      </c>
      <c r="G42" s="169" t="s">
        <v>39</v>
      </c>
      <c r="H42" s="41"/>
      <c r="K42" s="6"/>
    </row>
    <row r="43" spans="1:13" ht="36.75" hidden="1" customHeight="1">
      <c r="A43" s="699"/>
      <c r="B43" s="758"/>
      <c r="C43" s="150"/>
      <c r="D43" s="145" t="s">
        <v>277</v>
      </c>
      <c r="E43" s="760"/>
      <c r="F43" s="147"/>
      <c r="G43" s="153"/>
      <c r="H43" s="41"/>
      <c r="K43" s="6"/>
    </row>
    <row r="44" spans="1:13" ht="54" hidden="1" customHeight="1">
      <c r="A44" s="699" t="s">
        <v>327</v>
      </c>
      <c r="B44" s="758"/>
      <c r="C44" s="149"/>
      <c r="D44" s="146">
        <v>0</v>
      </c>
      <c r="E44" s="760"/>
      <c r="F44" s="144" t="s">
        <v>23</v>
      </c>
      <c r="G44" s="169" t="s">
        <v>39</v>
      </c>
      <c r="H44" s="41"/>
      <c r="K44" s="6"/>
    </row>
    <row r="45" spans="1:13" ht="31.5" hidden="1" customHeight="1">
      <c r="A45" s="698"/>
      <c r="B45" s="758"/>
      <c r="C45" s="150">
        <v>2273</v>
      </c>
      <c r="D45" s="145" t="s">
        <v>278</v>
      </c>
      <c r="E45" s="760"/>
      <c r="F45" s="147"/>
      <c r="G45" s="153"/>
      <c r="H45" s="41"/>
      <c r="K45" s="6"/>
    </row>
    <row r="46" spans="1:13" ht="65.25" hidden="1" customHeight="1">
      <c r="A46" s="697" t="s">
        <v>329</v>
      </c>
      <c r="B46" s="758"/>
      <c r="C46" s="151">
        <v>2273</v>
      </c>
      <c r="D46" s="152">
        <v>0</v>
      </c>
      <c r="E46" s="760"/>
      <c r="F46" s="148" t="s">
        <v>23</v>
      </c>
      <c r="G46" s="169" t="s">
        <v>39</v>
      </c>
      <c r="H46" s="41"/>
      <c r="K46" s="6"/>
    </row>
    <row r="47" spans="1:13" ht="33" hidden="1" customHeight="1" thickBot="1">
      <c r="A47" s="764"/>
      <c r="B47" s="759"/>
      <c r="C47" s="154"/>
      <c r="D47" s="155" t="s">
        <v>279</v>
      </c>
      <c r="E47" s="761"/>
      <c r="F47" s="156"/>
      <c r="G47" s="157"/>
      <c r="H47" s="41"/>
      <c r="K47" s="6"/>
    </row>
    <row r="48" spans="1:13" ht="54.75" customHeight="1">
      <c r="A48" s="692" t="s">
        <v>715</v>
      </c>
      <c r="B48" s="175" t="s">
        <v>331</v>
      </c>
      <c r="C48" s="415">
        <v>2273</v>
      </c>
      <c r="D48" s="185">
        <v>7105.91</v>
      </c>
      <c r="E48" s="705" t="s">
        <v>713</v>
      </c>
      <c r="F48" s="564" t="s">
        <v>24</v>
      </c>
      <c r="G48" s="416" t="s">
        <v>500</v>
      </c>
      <c r="H48" s="41"/>
      <c r="K48" s="6"/>
    </row>
    <row r="49" spans="1:11" ht="48" customHeight="1">
      <c r="A49" s="693"/>
      <c r="B49" s="25"/>
      <c r="C49" s="565"/>
      <c r="D49" s="186" t="s">
        <v>714</v>
      </c>
      <c r="E49" s="616"/>
      <c r="F49" s="563"/>
      <c r="G49" s="572"/>
      <c r="H49" s="41"/>
      <c r="K49" s="6"/>
    </row>
    <row r="50" spans="1:11" ht="44.25" customHeight="1">
      <c r="A50" s="768" t="s">
        <v>727</v>
      </c>
      <c r="B50" s="615" t="s">
        <v>733</v>
      </c>
      <c r="C50" s="766">
        <v>2273</v>
      </c>
      <c r="D50" s="571">
        <v>27646.92</v>
      </c>
      <c r="E50" s="607" t="s">
        <v>713</v>
      </c>
      <c r="F50" s="647" t="s">
        <v>24</v>
      </c>
      <c r="G50" s="749" t="s">
        <v>39</v>
      </c>
      <c r="H50" s="41"/>
      <c r="K50" s="6"/>
    </row>
    <row r="51" spans="1:11" ht="35.25" customHeight="1">
      <c r="A51" s="769"/>
      <c r="B51" s="647"/>
      <c r="C51" s="767"/>
      <c r="D51" s="186" t="s">
        <v>730</v>
      </c>
      <c r="E51" s="607"/>
      <c r="F51" s="616"/>
      <c r="G51" s="731"/>
      <c r="H51" s="41"/>
      <c r="K51" s="6"/>
    </row>
    <row r="52" spans="1:11" ht="38.25" customHeight="1">
      <c r="A52" s="914" t="s">
        <v>731</v>
      </c>
      <c r="B52" s="647"/>
      <c r="C52" s="412">
        <v>2273</v>
      </c>
      <c r="D52" s="187">
        <v>1510978.82</v>
      </c>
      <c r="E52" s="607" t="s">
        <v>713</v>
      </c>
      <c r="F52" s="410" t="s">
        <v>24</v>
      </c>
      <c r="G52" s="411" t="s">
        <v>39</v>
      </c>
      <c r="H52" s="41"/>
      <c r="K52" s="6"/>
    </row>
    <row r="53" spans="1:11" ht="40.5" customHeight="1">
      <c r="A53" s="915"/>
      <c r="B53" s="647"/>
      <c r="C53" s="412"/>
      <c r="D53" s="38" t="s">
        <v>729</v>
      </c>
      <c r="E53" s="607"/>
      <c r="F53" s="410"/>
      <c r="G53" s="411"/>
      <c r="H53" s="41"/>
      <c r="K53" s="6"/>
    </row>
    <row r="54" spans="1:11" ht="25.5" customHeight="1">
      <c r="A54" s="768" t="s">
        <v>732</v>
      </c>
      <c r="B54" s="647"/>
      <c r="C54" s="412">
        <v>2273</v>
      </c>
      <c r="D54" s="570">
        <v>36862.559999999998</v>
      </c>
      <c r="E54" s="607" t="s">
        <v>713</v>
      </c>
      <c r="F54" s="410" t="s">
        <v>24</v>
      </c>
      <c r="G54" s="411" t="s">
        <v>39</v>
      </c>
      <c r="H54" s="41"/>
      <c r="K54" s="6"/>
    </row>
    <row r="55" spans="1:11" ht="41.25" customHeight="1" thickBot="1">
      <c r="A55" s="772"/>
      <c r="B55" s="773"/>
      <c r="C55" s="417"/>
      <c r="D55" s="418" t="s">
        <v>728</v>
      </c>
      <c r="E55" s="607"/>
      <c r="F55" s="413"/>
      <c r="G55" s="414"/>
      <c r="H55" s="41"/>
      <c r="K55" s="6"/>
    </row>
    <row r="56" spans="1:11" ht="40.200000000000003" customHeight="1">
      <c r="A56" s="768" t="s">
        <v>753</v>
      </c>
      <c r="B56" s="705" t="s">
        <v>733</v>
      </c>
      <c r="C56" s="587">
        <v>2273</v>
      </c>
      <c r="D56" s="570">
        <v>96088.2</v>
      </c>
      <c r="E56" s="607" t="s">
        <v>713</v>
      </c>
      <c r="F56" s="585" t="s">
        <v>73</v>
      </c>
      <c r="G56" s="586" t="s">
        <v>752</v>
      </c>
      <c r="H56" s="41"/>
      <c r="K56" s="6"/>
    </row>
    <row r="57" spans="1:11" ht="41.25" customHeight="1" thickBot="1">
      <c r="A57" s="772"/>
      <c r="B57" s="773"/>
      <c r="C57" s="417"/>
      <c r="D57" s="418" t="s">
        <v>755</v>
      </c>
      <c r="E57" s="607"/>
      <c r="F57" s="588"/>
      <c r="G57" s="414"/>
      <c r="H57" s="41"/>
      <c r="K57" s="6"/>
    </row>
    <row r="58" spans="1:11" ht="18" thickBot="1">
      <c r="A58" s="160" t="s">
        <v>7</v>
      </c>
      <c r="B58" s="161"/>
      <c r="C58" s="162"/>
      <c r="D58" s="176">
        <f>D30+D34+D36+D38+D40+D42+D44+D46+D48+D50+D52+D32+D54+D56</f>
        <v>11730700</v>
      </c>
      <c r="E58" s="573"/>
      <c r="F58" s="162"/>
      <c r="G58" s="163"/>
      <c r="H58" s="41"/>
      <c r="K58" s="6"/>
    </row>
    <row r="59" spans="1:11" ht="43.5" hidden="1" customHeight="1">
      <c r="A59" s="916" t="s">
        <v>348</v>
      </c>
      <c r="B59" s="175" t="s">
        <v>332</v>
      </c>
      <c r="C59" s="785">
        <v>2274</v>
      </c>
      <c r="D59" s="178">
        <f>1242300-1242300</f>
        <v>0</v>
      </c>
      <c r="E59" s="717" t="s">
        <v>344</v>
      </c>
      <c r="F59" s="787" t="s">
        <v>73</v>
      </c>
      <c r="G59" s="783" t="s">
        <v>431</v>
      </c>
    </row>
    <row r="60" spans="1:11" ht="58.5" hidden="1" customHeight="1">
      <c r="A60" s="794"/>
      <c r="B60" s="25"/>
      <c r="C60" s="786"/>
      <c r="D60" s="299" t="s">
        <v>432</v>
      </c>
      <c r="E60" s="627"/>
      <c r="F60" s="788"/>
      <c r="G60" s="784"/>
    </row>
    <row r="61" spans="1:11" ht="32.25" hidden="1" customHeight="1" thickBot="1">
      <c r="A61" s="179" t="s">
        <v>40</v>
      </c>
      <c r="B61" s="166"/>
      <c r="C61" s="167"/>
      <c r="D61" s="180">
        <f>D59</f>
        <v>0</v>
      </c>
      <c r="E61" s="167"/>
      <c r="F61" s="167"/>
      <c r="G61" s="168"/>
      <c r="H61" s="41"/>
    </row>
    <row r="62" spans="1:11" ht="28.5" customHeight="1">
      <c r="A62" s="916" t="s">
        <v>377</v>
      </c>
      <c r="B62" s="770" t="s">
        <v>333</v>
      </c>
      <c r="C62" s="774">
        <v>2275</v>
      </c>
      <c r="D62" s="60">
        <v>124900</v>
      </c>
      <c r="E62" s="776" t="s">
        <v>343</v>
      </c>
      <c r="F62" s="715" t="s">
        <v>18</v>
      </c>
      <c r="G62" s="623" t="s">
        <v>39</v>
      </c>
      <c r="H62" s="41"/>
    </row>
    <row r="63" spans="1:11" ht="54.75" customHeight="1" thickBot="1">
      <c r="A63" s="794"/>
      <c r="B63" s="771"/>
      <c r="C63" s="775"/>
      <c r="D63" s="33" t="s">
        <v>499</v>
      </c>
      <c r="E63" s="607"/>
      <c r="F63" s="673"/>
      <c r="G63" s="624"/>
      <c r="H63" s="41"/>
    </row>
    <row r="64" spans="1:11" ht="27" hidden="1" customHeight="1">
      <c r="A64" s="793" t="s">
        <v>342</v>
      </c>
      <c r="B64" s="770" t="s">
        <v>349</v>
      </c>
      <c r="C64" s="59"/>
      <c r="D64" s="222">
        <v>0</v>
      </c>
      <c r="E64" s="776" t="s">
        <v>343</v>
      </c>
      <c r="F64" s="715" t="s">
        <v>73</v>
      </c>
      <c r="G64" s="623" t="s">
        <v>415</v>
      </c>
      <c r="H64" s="41"/>
    </row>
    <row r="65" spans="1:10" ht="43.5" hidden="1" customHeight="1" thickBot="1">
      <c r="A65" s="917"/>
      <c r="B65" s="771"/>
      <c r="C65" s="61">
        <v>2275</v>
      </c>
      <c r="D65" s="33" t="s">
        <v>410</v>
      </c>
      <c r="E65" s="607"/>
      <c r="F65" s="673"/>
      <c r="G65" s="624"/>
      <c r="H65" s="41"/>
    </row>
    <row r="66" spans="1:10" ht="18" thickBot="1">
      <c r="A66" s="164" t="s">
        <v>62</v>
      </c>
      <c r="B66" s="161"/>
      <c r="C66" s="162"/>
      <c r="D66" s="176">
        <f>D62+D64</f>
        <v>124900</v>
      </c>
      <c r="E66" s="162"/>
      <c r="F66" s="162"/>
      <c r="G66" s="177"/>
      <c r="H66" s="41"/>
      <c r="J66" s="6"/>
    </row>
    <row r="67" spans="1:10" ht="51.75" hidden="1" customHeight="1">
      <c r="A67" s="695" t="s">
        <v>549</v>
      </c>
      <c r="B67" s="20" t="s">
        <v>17</v>
      </c>
      <c r="C67" s="765">
        <v>2210</v>
      </c>
      <c r="D67" s="47">
        <v>0</v>
      </c>
      <c r="E67" s="647" t="s">
        <v>470</v>
      </c>
      <c r="F67" s="777" t="s">
        <v>24</v>
      </c>
      <c r="G67" s="778" t="s">
        <v>39</v>
      </c>
    </row>
    <row r="68" spans="1:10" ht="42.75" hidden="1" customHeight="1">
      <c r="A68" s="779"/>
      <c r="B68" s="11"/>
      <c r="C68" s="646"/>
      <c r="D68" s="35" t="s">
        <v>169</v>
      </c>
      <c r="E68" s="616"/>
      <c r="F68" s="679"/>
      <c r="G68" s="649"/>
    </row>
    <row r="69" spans="1:10" ht="40.5" hidden="1" customHeight="1">
      <c r="A69" s="694" t="s">
        <v>83</v>
      </c>
      <c r="B69" s="10" t="s">
        <v>50</v>
      </c>
      <c r="C69" s="645">
        <v>2210</v>
      </c>
      <c r="D69" s="53">
        <v>0</v>
      </c>
      <c r="E69" s="647" t="s">
        <v>10</v>
      </c>
      <c r="F69" s="678" t="s">
        <v>23</v>
      </c>
      <c r="G69" s="648" t="s">
        <v>42</v>
      </c>
    </row>
    <row r="70" spans="1:10" ht="36.75" hidden="1" customHeight="1">
      <c r="A70" s="779"/>
      <c r="B70" s="11"/>
      <c r="C70" s="646"/>
      <c r="D70" s="9" t="s">
        <v>170</v>
      </c>
      <c r="E70" s="616"/>
      <c r="F70" s="679"/>
      <c r="G70" s="649"/>
    </row>
    <row r="71" spans="1:10" ht="24.75" hidden="1" customHeight="1">
      <c r="A71" s="309" t="s">
        <v>82</v>
      </c>
      <c r="B71" s="10" t="s">
        <v>50</v>
      </c>
      <c r="C71" s="289">
        <v>2210</v>
      </c>
      <c r="D71" s="53">
        <v>0</v>
      </c>
      <c r="E71" s="647" t="s">
        <v>10</v>
      </c>
      <c r="F71" s="678" t="s">
        <v>24</v>
      </c>
      <c r="G71" s="648" t="s">
        <v>42</v>
      </c>
    </row>
    <row r="72" spans="1:10" ht="30" hidden="1" customHeight="1">
      <c r="A72" s="309"/>
      <c r="B72" s="11"/>
      <c r="C72" s="289"/>
      <c r="D72" s="9" t="s">
        <v>171</v>
      </c>
      <c r="E72" s="616"/>
      <c r="F72" s="679"/>
      <c r="G72" s="649"/>
      <c r="H72" s="78"/>
    </row>
    <row r="73" spans="1:10" ht="30.75" hidden="1" customHeight="1">
      <c r="A73" s="694" t="s">
        <v>78</v>
      </c>
      <c r="B73" s="50" t="s">
        <v>158</v>
      </c>
      <c r="C73" s="260">
        <v>2210</v>
      </c>
      <c r="D73" s="70">
        <v>0</v>
      </c>
      <c r="E73" s="647" t="s">
        <v>10</v>
      </c>
      <c r="F73" s="678" t="s">
        <v>23</v>
      </c>
      <c r="G73" s="648" t="s">
        <v>39</v>
      </c>
    </row>
    <row r="74" spans="1:10" ht="37.5" hidden="1" customHeight="1">
      <c r="A74" s="779"/>
      <c r="B74" s="11"/>
      <c r="C74" s="261"/>
      <c r="D74" s="17" t="s">
        <v>80</v>
      </c>
      <c r="E74" s="616"/>
      <c r="F74" s="679"/>
      <c r="G74" s="649"/>
    </row>
    <row r="75" spans="1:10" ht="25.5" customHeight="1">
      <c r="A75" s="694" t="s">
        <v>548</v>
      </c>
      <c r="B75" s="55" t="s">
        <v>547</v>
      </c>
      <c r="C75" s="247">
        <v>2210</v>
      </c>
      <c r="D75" s="49">
        <v>169200</v>
      </c>
      <c r="E75" s="678" t="s">
        <v>639</v>
      </c>
      <c r="F75" s="262" t="s">
        <v>74</v>
      </c>
      <c r="G75" s="244" t="s">
        <v>39</v>
      </c>
      <c r="H75" s="78"/>
    </row>
    <row r="76" spans="1:10" ht="30.75" customHeight="1">
      <c r="A76" s="779"/>
      <c r="B76" s="246"/>
      <c r="C76" s="248"/>
      <c r="D76" s="48" t="s">
        <v>664</v>
      </c>
      <c r="E76" s="679"/>
      <c r="F76" s="263"/>
      <c r="G76" s="245"/>
      <c r="H76" s="78"/>
    </row>
    <row r="77" spans="1:10" ht="25.5" customHeight="1">
      <c r="A77" s="694" t="s">
        <v>533</v>
      </c>
      <c r="B77" s="55" t="s">
        <v>532</v>
      </c>
      <c r="C77" s="247">
        <v>2210</v>
      </c>
      <c r="D77" s="49">
        <v>168000</v>
      </c>
      <c r="E77" s="678" t="s">
        <v>639</v>
      </c>
      <c r="F77" s="262" t="s">
        <v>74</v>
      </c>
      <c r="G77" s="244" t="s">
        <v>39</v>
      </c>
      <c r="H77" s="78"/>
    </row>
    <row r="78" spans="1:10" ht="25.5" customHeight="1">
      <c r="A78" s="779"/>
      <c r="B78" s="246"/>
      <c r="C78" s="248"/>
      <c r="D78" s="48" t="s">
        <v>536</v>
      </c>
      <c r="E78" s="679"/>
      <c r="F78" s="263"/>
      <c r="G78" s="245"/>
      <c r="H78" s="78"/>
    </row>
    <row r="79" spans="1:10" ht="25.5" customHeight="1">
      <c r="A79" s="694" t="s">
        <v>535</v>
      </c>
      <c r="B79" s="55" t="s">
        <v>534</v>
      </c>
      <c r="C79" s="247">
        <v>2210</v>
      </c>
      <c r="D79" s="49">
        <v>102600</v>
      </c>
      <c r="E79" s="678" t="s">
        <v>639</v>
      </c>
      <c r="F79" s="262" t="s">
        <v>74</v>
      </c>
      <c r="G79" s="244" t="s">
        <v>39</v>
      </c>
      <c r="H79" s="78"/>
    </row>
    <row r="80" spans="1:10" ht="29.25" customHeight="1">
      <c r="A80" s="779"/>
      <c r="B80" s="246"/>
      <c r="C80" s="248"/>
      <c r="D80" s="48" t="s">
        <v>537</v>
      </c>
      <c r="E80" s="679"/>
      <c r="F80" s="263"/>
      <c r="G80" s="245"/>
      <c r="H80" s="78"/>
    </row>
    <row r="81" spans="1:11" ht="25.5" customHeight="1">
      <c r="A81" s="694" t="s">
        <v>528</v>
      </c>
      <c r="B81" s="55" t="s">
        <v>38</v>
      </c>
      <c r="C81" s="247">
        <v>2210</v>
      </c>
      <c r="D81" s="49">
        <v>350000</v>
      </c>
      <c r="E81" s="678" t="s">
        <v>639</v>
      </c>
      <c r="F81" s="262" t="s">
        <v>23</v>
      </c>
      <c r="G81" s="244" t="s">
        <v>39</v>
      </c>
      <c r="H81" s="78"/>
    </row>
    <row r="82" spans="1:11" ht="33.75" customHeight="1">
      <c r="A82" s="779"/>
      <c r="B82" s="246"/>
      <c r="C82" s="248"/>
      <c r="D82" s="48" t="s">
        <v>665</v>
      </c>
      <c r="E82" s="679"/>
      <c r="F82" s="263"/>
      <c r="G82" s="245"/>
    </row>
    <row r="83" spans="1:11" ht="37.5" customHeight="1">
      <c r="A83" s="694" t="s">
        <v>517</v>
      </c>
      <c r="B83" s="55" t="s">
        <v>105</v>
      </c>
      <c r="C83" s="247">
        <v>2210</v>
      </c>
      <c r="D83" s="70">
        <v>13071.6</v>
      </c>
      <c r="E83" s="678" t="s">
        <v>723</v>
      </c>
      <c r="F83" s="262" t="s">
        <v>23</v>
      </c>
      <c r="G83" s="244" t="s">
        <v>39</v>
      </c>
    </row>
    <row r="84" spans="1:11" ht="27" customHeight="1" thickBot="1">
      <c r="A84" s="779"/>
      <c r="B84" s="246"/>
      <c r="C84" s="248"/>
      <c r="D84" s="48" t="s">
        <v>518</v>
      </c>
      <c r="E84" s="679"/>
      <c r="F84" s="263"/>
      <c r="G84" s="245"/>
      <c r="H84" s="78"/>
    </row>
    <row r="85" spans="1:11" ht="58.5" customHeight="1">
      <c r="A85" s="666" t="s">
        <v>512</v>
      </c>
      <c r="B85" s="408" t="s">
        <v>38</v>
      </c>
      <c r="C85" s="137">
        <v>2210</v>
      </c>
      <c r="D85" s="128">
        <v>573400</v>
      </c>
      <c r="E85" s="717" t="s">
        <v>343</v>
      </c>
      <c r="F85" s="409" t="s">
        <v>73</v>
      </c>
      <c r="G85" s="406" t="s">
        <v>39</v>
      </c>
    </row>
    <row r="86" spans="1:11" ht="51" customHeight="1" thickBot="1">
      <c r="A86" s="844"/>
      <c r="B86" s="432"/>
      <c r="C86" s="231"/>
      <c r="D86" s="95" t="s">
        <v>511</v>
      </c>
      <c r="E86" s="627"/>
      <c r="F86" s="407"/>
      <c r="G86" s="315"/>
      <c r="H86" s="108"/>
    </row>
    <row r="87" spans="1:11" ht="56.25" customHeight="1">
      <c r="A87" s="666" t="s">
        <v>515</v>
      </c>
      <c r="B87" s="77" t="s">
        <v>417</v>
      </c>
      <c r="C87" s="232">
        <v>2210</v>
      </c>
      <c r="D87" s="223">
        <v>18500</v>
      </c>
      <c r="E87" s="717" t="s">
        <v>343</v>
      </c>
      <c r="F87" s="428" t="s">
        <v>74</v>
      </c>
      <c r="G87" s="431" t="s">
        <v>39</v>
      </c>
      <c r="H87" s="108"/>
      <c r="K87" s="6"/>
    </row>
    <row r="88" spans="1:11" ht="42" customHeight="1">
      <c r="A88" s="844"/>
      <c r="B88" s="432"/>
      <c r="C88" s="231"/>
      <c r="D88" s="95" t="s">
        <v>508</v>
      </c>
      <c r="E88" s="627"/>
      <c r="F88" s="429"/>
      <c r="G88" s="430"/>
      <c r="H88" s="108"/>
    </row>
    <row r="89" spans="1:11" ht="44.25" hidden="1" customHeight="1">
      <c r="A89" s="309"/>
      <c r="B89" s="77" t="s">
        <v>162</v>
      </c>
      <c r="C89" s="34">
        <v>2210</v>
      </c>
      <c r="D89" s="129">
        <v>0</v>
      </c>
      <c r="E89" s="776" t="s">
        <v>343</v>
      </c>
      <c r="F89" s="270" t="s">
        <v>74</v>
      </c>
      <c r="G89" s="458" t="s">
        <v>39</v>
      </c>
      <c r="H89" s="108"/>
    </row>
    <row r="90" spans="1:11" ht="31.5" hidden="1" customHeight="1">
      <c r="A90" s="311"/>
      <c r="B90" s="19"/>
      <c r="C90" s="18"/>
      <c r="D90" s="95" t="s">
        <v>369</v>
      </c>
      <c r="E90" s="607"/>
      <c r="F90" s="270"/>
      <c r="G90" s="312" t="s">
        <v>234</v>
      </c>
      <c r="H90" s="108"/>
    </row>
    <row r="91" spans="1:11" ht="27" customHeight="1">
      <c r="A91" s="694" t="s">
        <v>554</v>
      </c>
      <c r="B91" s="10" t="s">
        <v>552</v>
      </c>
      <c r="C91" s="645">
        <v>2210</v>
      </c>
      <c r="D91" s="70">
        <v>5900</v>
      </c>
      <c r="E91" s="615" t="s">
        <v>106</v>
      </c>
      <c r="F91" s="678" t="s">
        <v>24</v>
      </c>
      <c r="G91" s="648" t="s">
        <v>42</v>
      </c>
    </row>
    <row r="92" spans="1:11" ht="66.75" customHeight="1">
      <c r="A92" s="779"/>
      <c r="B92" s="11"/>
      <c r="C92" s="646"/>
      <c r="D92" s="140" t="s">
        <v>553</v>
      </c>
      <c r="E92" s="616"/>
      <c r="F92" s="679"/>
      <c r="G92" s="649"/>
    </row>
    <row r="93" spans="1:11" ht="45" hidden="1" customHeight="1">
      <c r="A93" s="313" t="s">
        <v>128</v>
      </c>
      <c r="B93" s="92" t="s">
        <v>127</v>
      </c>
      <c r="C93" s="298">
        <v>2210</v>
      </c>
      <c r="D93" s="93">
        <v>0</v>
      </c>
      <c r="E93" s="621" t="s">
        <v>106</v>
      </c>
      <c r="F93" s="621" t="s">
        <v>67</v>
      </c>
      <c r="G93" s="294" t="s">
        <v>39</v>
      </c>
    </row>
    <row r="94" spans="1:11" ht="45" hidden="1" customHeight="1">
      <c r="A94" s="314"/>
      <c r="B94" s="94"/>
      <c r="C94" s="250"/>
      <c r="D94" s="95" t="s">
        <v>134</v>
      </c>
      <c r="E94" s="622"/>
      <c r="F94" s="622"/>
      <c r="G94" s="315"/>
    </row>
    <row r="95" spans="1:11" ht="48.75" customHeight="1">
      <c r="A95" s="694" t="s">
        <v>557</v>
      </c>
      <c r="B95" s="51" t="s">
        <v>555</v>
      </c>
      <c r="C95" s="615">
        <v>2210</v>
      </c>
      <c r="D95" s="70">
        <v>157200</v>
      </c>
      <c r="E95" s="678" t="s">
        <v>675</v>
      </c>
      <c r="F95" s="678" t="s">
        <v>24</v>
      </c>
      <c r="G95" s="730" t="s">
        <v>39</v>
      </c>
    </row>
    <row r="96" spans="1:11" ht="93" customHeight="1">
      <c r="A96" s="779"/>
      <c r="B96" s="52"/>
      <c r="C96" s="616"/>
      <c r="D96" s="140" t="s">
        <v>556</v>
      </c>
      <c r="E96" s="679"/>
      <c r="F96" s="679"/>
      <c r="G96" s="731"/>
      <c r="H96" s="78"/>
    </row>
    <row r="97" spans="1:8" ht="37.5" hidden="1" customHeight="1">
      <c r="A97" s="317" t="s">
        <v>196</v>
      </c>
      <c r="B97" s="54" t="s">
        <v>195</v>
      </c>
      <c r="C97" s="251"/>
      <c r="D97" s="302">
        <v>0</v>
      </c>
      <c r="E97" s="678" t="s">
        <v>106</v>
      </c>
      <c r="F97" s="270" t="s">
        <v>67</v>
      </c>
      <c r="G97" s="730" t="s">
        <v>39</v>
      </c>
      <c r="H97" s="78"/>
    </row>
    <row r="98" spans="1:8" ht="37.5" hidden="1" customHeight="1">
      <c r="A98" s="317"/>
      <c r="B98" s="96"/>
      <c r="C98" s="251"/>
      <c r="D98" s="95" t="s">
        <v>173</v>
      </c>
      <c r="E98" s="679"/>
      <c r="F98" s="270"/>
      <c r="G98" s="731"/>
      <c r="H98" s="78"/>
    </row>
    <row r="99" spans="1:8" ht="26.25" hidden="1" customHeight="1">
      <c r="A99" s="780" t="s">
        <v>130</v>
      </c>
      <c r="B99" s="54" t="s">
        <v>52</v>
      </c>
      <c r="C99" s="678">
        <v>2210</v>
      </c>
      <c r="D99" s="93">
        <f>97839-22093.39-9829.5-45000-7350.89-906-12659.22</f>
        <v>0</v>
      </c>
      <c r="E99" s="678" t="s">
        <v>106</v>
      </c>
      <c r="F99" s="262" t="s">
        <v>147</v>
      </c>
      <c r="G99" s="244" t="s">
        <v>39</v>
      </c>
    </row>
    <row r="100" spans="1:8" ht="37.5" hidden="1" customHeight="1">
      <c r="A100" s="781"/>
      <c r="B100" s="297"/>
      <c r="C100" s="679"/>
      <c r="D100" s="95" t="s">
        <v>174</v>
      </c>
      <c r="E100" s="679"/>
      <c r="F100" s="1"/>
      <c r="G100" s="312"/>
      <c r="H100" s="78"/>
    </row>
    <row r="101" spans="1:8" ht="28.5" hidden="1" customHeight="1">
      <c r="A101" s="780" t="s">
        <v>367</v>
      </c>
      <c r="B101" s="54" t="s">
        <v>172</v>
      </c>
      <c r="C101" s="678">
        <v>2210</v>
      </c>
      <c r="D101" s="93">
        <v>0</v>
      </c>
      <c r="E101" s="678" t="s">
        <v>106</v>
      </c>
      <c r="F101" s="262" t="s">
        <v>147</v>
      </c>
      <c r="G101" s="244" t="s">
        <v>39</v>
      </c>
      <c r="H101" s="78"/>
    </row>
    <row r="102" spans="1:8" ht="37.5" hidden="1" customHeight="1">
      <c r="A102" s="781"/>
      <c r="B102" s="297"/>
      <c r="C102" s="679"/>
      <c r="D102" s="95" t="s">
        <v>368</v>
      </c>
      <c r="E102" s="679"/>
      <c r="F102" s="1"/>
      <c r="G102" s="312"/>
      <c r="H102" s="78"/>
    </row>
    <row r="103" spans="1:8" ht="37.5" hidden="1" customHeight="1">
      <c r="A103" s="780" t="s">
        <v>157</v>
      </c>
      <c r="B103" s="54" t="s">
        <v>132</v>
      </c>
      <c r="C103" s="678">
        <v>2210</v>
      </c>
      <c r="D103" s="93">
        <v>0</v>
      </c>
      <c r="E103" s="678" t="s">
        <v>106</v>
      </c>
      <c r="F103" s="262" t="s">
        <v>147</v>
      </c>
      <c r="G103" s="244" t="s">
        <v>39</v>
      </c>
      <c r="H103" s="78"/>
    </row>
    <row r="104" spans="1:8" ht="37.5" hidden="1" customHeight="1">
      <c r="A104" s="781"/>
      <c r="B104" s="297"/>
      <c r="C104" s="679"/>
      <c r="D104" s="95" t="s">
        <v>156</v>
      </c>
      <c r="E104" s="679"/>
      <c r="F104" s="1"/>
      <c r="G104" s="312"/>
      <c r="H104" s="78"/>
    </row>
    <row r="105" spans="1:8" ht="37.5" hidden="1" customHeight="1">
      <c r="A105" s="318" t="s">
        <v>150</v>
      </c>
      <c r="B105" s="107" t="s">
        <v>151</v>
      </c>
      <c r="C105" s="262">
        <v>2210</v>
      </c>
      <c r="D105" s="93">
        <v>0</v>
      </c>
      <c r="E105" s="678" t="s">
        <v>106</v>
      </c>
      <c r="F105" s="262" t="s">
        <v>147</v>
      </c>
      <c r="G105" s="244" t="s">
        <v>39</v>
      </c>
      <c r="H105" s="78"/>
    </row>
    <row r="106" spans="1:8" ht="25.5" hidden="1" customHeight="1">
      <c r="A106" s="319"/>
      <c r="B106" s="297"/>
      <c r="C106" s="263"/>
      <c r="D106" s="95" t="s">
        <v>152</v>
      </c>
      <c r="E106" s="679"/>
      <c r="F106" s="1"/>
      <c r="G106" s="312"/>
      <c r="H106" s="78"/>
    </row>
    <row r="107" spans="1:8" ht="37.5" hidden="1" customHeight="1">
      <c r="A107" s="313" t="s">
        <v>129</v>
      </c>
      <c r="B107" s="92" t="s">
        <v>125</v>
      </c>
      <c r="C107" s="298">
        <v>2210</v>
      </c>
      <c r="D107" s="106">
        <v>0</v>
      </c>
      <c r="E107" s="782" t="s">
        <v>106</v>
      </c>
      <c r="F107" s="782" t="s">
        <v>67</v>
      </c>
      <c r="G107" s="320" t="s">
        <v>39</v>
      </c>
    </row>
    <row r="108" spans="1:8" ht="37.5" hidden="1" customHeight="1">
      <c r="A108" s="321"/>
      <c r="B108" s="276"/>
      <c r="C108" s="250"/>
      <c r="D108" s="95" t="s">
        <v>126</v>
      </c>
      <c r="E108" s="622"/>
      <c r="F108" s="622"/>
      <c r="G108" s="315"/>
      <c r="H108" s="78"/>
    </row>
    <row r="109" spans="1:8" ht="37.5" hidden="1" customHeight="1">
      <c r="A109" s="780" t="s">
        <v>133</v>
      </c>
      <c r="B109" s="54" t="s">
        <v>132</v>
      </c>
      <c r="C109" s="678">
        <v>2210</v>
      </c>
      <c r="D109" s="93">
        <v>0</v>
      </c>
      <c r="E109" s="678" t="s">
        <v>106</v>
      </c>
      <c r="F109" s="262" t="s">
        <v>67</v>
      </c>
      <c r="G109" s="244" t="s">
        <v>39</v>
      </c>
      <c r="H109" s="78"/>
    </row>
    <row r="110" spans="1:8" ht="37.5" hidden="1" customHeight="1">
      <c r="A110" s="781"/>
      <c r="B110" s="297"/>
      <c r="C110" s="679"/>
      <c r="D110" s="112" t="s">
        <v>131</v>
      </c>
      <c r="E110" s="679"/>
      <c r="F110" s="1"/>
      <c r="G110" s="312"/>
      <c r="H110" s="78"/>
    </row>
    <row r="111" spans="1:8" ht="27.75" hidden="1" customHeight="1">
      <c r="A111" s="694" t="s">
        <v>519</v>
      </c>
      <c r="B111" s="55" t="s">
        <v>53</v>
      </c>
      <c r="C111" s="262">
        <v>2210</v>
      </c>
      <c r="D111" s="70">
        <v>0</v>
      </c>
      <c r="E111" s="678" t="s">
        <v>69</v>
      </c>
      <c r="F111" s="262" t="s">
        <v>23</v>
      </c>
      <c r="G111" s="648" t="s">
        <v>39</v>
      </c>
    </row>
    <row r="112" spans="1:8" ht="37.5" hidden="1" customHeight="1">
      <c r="A112" s="779"/>
      <c r="B112" s="27"/>
      <c r="C112" s="56"/>
      <c r="D112" s="140" t="s">
        <v>175</v>
      </c>
      <c r="E112" s="679"/>
      <c r="F112" s="1"/>
      <c r="G112" s="649"/>
    </row>
    <row r="113" spans="1:7" ht="37.5" hidden="1" customHeight="1">
      <c r="A113" s="694" t="s">
        <v>418</v>
      </c>
      <c r="B113" s="57" t="s">
        <v>54</v>
      </c>
      <c r="C113" s="678">
        <v>2210</v>
      </c>
      <c r="D113" s="142">
        <v>0</v>
      </c>
      <c r="E113" s="678" t="s">
        <v>416</v>
      </c>
      <c r="F113" s="678" t="s">
        <v>163</v>
      </c>
      <c r="G113" s="244" t="s">
        <v>39</v>
      </c>
    </row>
    <row r="114" spans="1:7" ht="37.5" hidden="1" customHeight="1">
      <c r="A114" s="918"/>
      <c r="B114" s="297"/>
      <c r="C114" s="679"/>
      <c r="D114" s="132" t="s">
        <v>428</v>
      </c>
      <c r="E114" s="679"/>
      <c r="F114" s="679"/>
      <c r="G114" s="281"/>
    </row>
    <row r="115" spans="1:7" ht="37.5" hidden="1" customHeight="1">
      <c r="A115" s="322" t="s">
        <v>55</v>
      </c>
      <c r="B115" s="58" t="s">
        <v>56</v>
      </c>
      <c r="C115" s="270">
        <v>2210</v>
      </c>
      <c r="D115" s="70">
        <f>73600-73600</f>
        <v>0</v>
      </c>
      <c r="E115" s="678" t="s">
        <v>416</v>
      </c>
      <c r="F115" s="270" t="s">
        <v>23</v>
      </c>
      <c r="G115" s="244" t="s">
        <v>39</v>
      </c>
    </row>
    <row r="116" spans="1:7" ht="37.5" hidden="1" customHeight="1">
      <c r="A116" s="311"/>
      <c r="B116" s="19"/>
      <c r="C116" s="270"/>
      <c r="D116" s="95" t="s">
        <v>57</v>
      </c>
      <c r="E116" s="679"/>
      <c r="F116" s="270"/>
      <c r="G116" s="281"/>
    </row>
    <row r="117" spans="1:7" ht="54.75" customHeight="1">
      <c r="A117" s="780" t="s">
        <v>669</v>
      </c>
      <c r="B117" s="58" t="s">
        <v>514</v>
      </c>
      <c r="C117" s="134">
        <v>2210</v>
      </c>
      <c r="D117" s="223">
        <v>296400</v>
      </c>
      <c r="E117" s="678" t="s">
        <v>662</v>
      </c>
      <c r="F117" s="262" t="s">
        <v>18</v>
      </c>
      <c r="G117" s="244" t="s">
        <v>39</v>
      </c>
    </row>
    <row r="118" spans="1:7" ht="45" customHeight="1" thickBot="1">
      <c r="A118" s="919"/>
      <c r="B118" s="74"/>
      <c r="C118" s="135"/>
      <c r="D118" s="95" t="s">
        <v>516</v>
      </c>
      <c r="E118" s="679"/>
      <c r="F118" s="263"/>
      <c r="G118" s="280"/>
    </row>
    <row r="119" spans="1:7" ht="37.5" hidden="1" customHeight="1">
      <c r="A119" s="318" t="s">
        <v>92</v>
      </c>
      <c r="B119" s="58" t="s">
        <v>91</v>
      </c>
      <c r="C119" s="134">
        <v>2210</v>
      </c>
      <c r="D119" s="222">
        <v>0</v>
      </c>
      <c r="E119" s="678" t="s">
        <v>69</v>
      </c>
      <c r="F119" s="262" t="s">
        <v>73</v>
      </c>
      <c r="G119" s="244" t="s">
        <v>39</v>
      </c>
    </row>
    <row r="120" spans="1:7" ht="37.5" hidden="1" customHeight="1">
      <c r="A120" s="323"/>
      <c r="B120" s="74"/>
      <c r="C120" s="135"/>
      <c r="D120" s="95" t="s">
        <v>176</v>
      </c>
      <c r="E120" s="679"/>
      <c r="F120" s="263"/>
      <c r="G120" s="324"/>
    </row>
    <row r="121" spans="1:7" ht="39" hidden="1" customHeight="1">
      <c r="A121" s="753" t="s">
        <v>339</v>
      </c>
      <c r="B121" s="710" t="s">
        <v>265</v>
      </c>
      <c r="C121" s="610">
        <v>2210</v>
      </c>
      <c r="D121" s="223">
        <v>0</v>
      </c>
      <c r="E121" s="621" t="s">
        <v>106</v>
      </c>
      <c r="F121" s="621" t="s">
        <v>73</v>
      </c>
      <c r="G121" s="628" t="s">
        <v>39</v>
      </c>
    </row>
    <row r="122" spans="1:7" ht="28.5" hidden="1" customHeight="1">
      <c r="A122" s="754"/>
      <c r="B122" s="711"/>
      <c r="C122" s="611"/>
      <c r="D122" s="224" t="s">
        <v>340</v>
      </c>
      <c r="E122" s="622"/>
      <c r="F122" s="622"/>
      <c r="G122" s="629"/>
    </row>
    <row r="123" spans="1:7" ht="24.75" hidden="1" customHeight="1">
      <c r="A123" s="666" t="s">
        <v>58</v>
      </c>
      <c r="B123" s="71" t="s">
        <v>59</v>
      </c>
      <c r="C123" s="225">
        <v>2210</v>
      </c>
      <c r="D123" s="70">
        <v>0</v>
      </c>
      <c r="E123" s="621" t="s">
        <v>69</v>
      </c>
      <c r="F123" s="621" t="s">
        <v>23</v>
      </c>
      <c r="G123" s="628" t="s">
        <v>60</v>
      </c>
    </row>
    <row r="124" spans="1:7" ht="37.5" hidden="1" customHeight="1">
      <c r="A124" s="844"/>
      <c r="B124" s="226"/>
      <c r="C124" s="227"/>
      <c r="D124" s="140" t="s">
        <v>177</v>
      </c>
      <c r="E124" s="622"/>
      <c r="F124" s="622"/>
      <c r="G124" s="629"/>
    </row>
    <row r="125" spans="1:7" ht="37.5" hidden="1" customHeight="1">
      <c r="A125" s="666" t="s">
        <v>79</v>
      </c>
      <c r="B125" s="71" t="s">
        <v>61</v>
      </c>
      <c r="C125" s="610">
        <v>2210</v>
      </c>
      <c r="D125" s="70">
        <v>0</v>
      </c>
      <c r="E125" s="621" t="s">
        <v>179</v>
      </c>
      <c r="F125" s="621" t="s">
        <v>23</v>
      </c>
      <c r="G125" s="628" t="s">
        <v>42</v>
      </c>
    </row>
    <row r="126" spans="1:7" ht="29.25" hidden="1" customHeight="1" thickBot="1">
      <c r="A126" s="844"/>
      <c r="B126" s="226"/>
      <c r="C126" s="611"/>
      <c r="D126" s="140" t="s">
        <v>178</v>
      </c>
      <c r="E126" s="622"/>
      <c r="F126" s="622"/>
      <c r="G126" s="629"/>
    </row>
    <row r="127" spans="1:7" ht="29.25" customHeight="1">
      <c r="A127" s="666" t="s">
        <v>394</v>
      </c>
      <c r="B127" s="228" t="s">
        <v>526</v>
      </c>
      <c r="C127" s="225">
        <v>2210</v>
      </c>
      <c r="D127" s="128">
        <v>79000</v>
      </c>
      <c r="E127" s="717" t="s">
        <v>671</v>
      </c>
      <c r="F127" s="621" t="s">
        <v>66</v>
      </c>
      <c r="G127" s="628" t="s">
        <v>42</v>
      </c>
    </row>
    <row r="128" spans="1:7" ht="63" customHeight="1" thickBot="1">
      <c r="A128" s="844"/>
      <c r="B128" s="229"/>
      <c r="C128" s="227"/>
      <c r="D128" s="95" t="s">
        <v>513</v>
      </c>
      <c r="E128" s="627"/>
      <c r="F128" s="622"/>
      <c r="G128" s="629"/>
    </row>
    <row r="129" spans="1:7" ht="63" customHeight="1">
      <c r="A129" s="666" t="s">
        <v>524</v>
      </c>
      <c r="B129" s="228" t="s">
        <v>526</v>
      </c>
      <c r="C129" s="528">
        <v>2210</v>
      </c>
      <c r="D129" s="128">
        <v>152000</v>
      </c>
      <c r="E129" s="717" t="s">
        <v>343</v>
      </c>
      <c r="F129" s="621" t="s">
        <v>66</v>
      </c>
      <c r="G129" s="628" t="s">
        <v>42</v>
      </c>
    </row>
    <row r="130" spans="1:7" ht="42.75" customHeight="1" thickBot="1">
      <c r="A130" s="844"/>
      <c r="B130" s="229"/>
      <c r="C130" s="543"/>
      <c r="D130" s="95" t="s">
        <v>525</v>
      </c>
      <c r="E130" s="627"/>
      <c r="F130" s="622"/>
      <c r="G130" s="629"/>
    </row>
    <row r="131" spans="1:7" ht="29.25" customHeight="1">
      <c r="A131" s="397" t="s">
        <v>527</v>
      </c>
      <c r="B131" s="228" t="s">
        <v>53</v>
      </c>
      <c r="C131" s="137">
        <v>2210</v>
      </c>
      <c r="D131" s="128">
        <v>937845</v>
      </c>
      <c r="E131" s="717" t="s">
        <v>671</v>
      </c>
      <c r="F131" s="621" t="s">
        <v>24</v>
      </c>
      <c r="G131" s="648" t="s">
        <v>42</v>
      </c>
    </row>
    <row r="132" spans="1:7" ht="52.5" customHeight="1" thickBot="1">
      <c r="A132" s="397"/>
      <c r="B132" s="398"/>
      <c r="C132" s="544"/>
      <c r="D132" s="95" t="s">
        <v>756</v>
      </c>
      <c r="E132" s="627"/>
      <c r="F132" s="622"/>
      <c r="G132" s="649"/>
    </row>
    <row r="133" spans="1:7" ht="63" hidden="1" customHeight="1">
      <c r="A133" s="823" t="s">
        <v>365</v>
      </c>
      <c r="B133" s="713" t="s">
        <v>366</v>
      </c>
      <c r="C133" s="610">
        <v>2210</v>
      </c>
      <c r="D133" s="128">
        <v>0</v>
      </c>
      <c r="E133" s="621" t="s">
        <v>106</v>
      </c>
      <c r="F133" s="621" t="s">
        <v>74</v>
      </c>
      <c r="G133" s="733" t="s">
        <v>443</v>
      </c>
    </row>
    <row r="134" spans="1:7" ht="63" hidden="1" customHeight="1" thickBot="1">
      <c r="A134" s="824"/>
      <c r="B134" s="714"/>
      <c r="C134" s="611"/>
      <c r="D134" s="109" t="s">
        <v>364</v>
      </c>
      <c r="E134" s="622"/>
      <c r="F134" s="622"/>
      <c r="G134" s="734"/>
    </row>
    <row r="135" spans="1:7" ht="26.25" customHeight="1">
      <c r="A135" s="823" t="s">
        <v>670</v>
      </c>
      <c r="B135" s="713" t="s">
        <v>505</v>
      </c>
      <c r="C135" s="610">
        <v>2210</v>
      </c>
      <c r="D135" s="128">
        <v>48000</v>
      </c>
      <c r="E135" s="717" t="s">
        <v>671</v>
      </c>
      <c r="F135" s="621" t="s">
        <v>66</v>
      </c>
      <c r="G135" s="733" t="s">
        <v>507</v>
      </c>
    </row>
    <row r="136" spans="1:7" ht="63" customHeight="1" thickBot="1">
      <c r="A136" s="824"/>
      <c r="B136" s="714"/>
      <c r="C136" s="611"/>
      <c r="D136" s="109" t="s">
        <v>427</v>
      </c>
      <c r="E136" s="627"/>
      <c r="F136" s="622"/>
      <c r="G136" s="734"/>
    </row>
    <row r="137" spans="1:7" ht="44.25" hidden="1" customHeight="1">
      <c r="A137" s="325" t="s">
        <v>374</v>
      </c>
      <c r="B137" s="228" t="s">
        <v>350</v>
      </c>
      <c r="C137" s="528">
        <v>2210</v>
      </c>
      <c r="D137" s="128">
        <v>0</v>
      </c>
      <c r="E137" s="717" t="s">
        <v>343</v>
      </c>
      <c r="F137" s="621" t="s">
        <v>24</v>
      </c>
      <c r="G137" s="628" t="s">
        <v>506</v>
      </c>
    </row>
    <row r="138" spans="1:7" ht="54.75" hidden="1" customHeight="1" thickBot="1">
      <c r="A138" s="326"/>
      <c r="B138" s="226"/>
      <c r="C138" s="543"/>
      <c r="D138" s="95" t="s">
        <v>426</v>
      </c>
      <c r="E138" s="627"/>
      <c r="F138" s="622"/>
      <c r="G138" s="629"/>
    </row>
    <row r="139" spans="1:7" ht="29.25" customHeight="1">
      <c r="A139" s="920" t="s">
        <v>538</v>
      </c>
      <c r="B139" s="228" t="s">
        <v>539</v>
      </c>
      <c r="C139" s="528">
        <v>2210</v>
      </c>
      <c r="D139" s="128">
        <v>1411600</v>
      </c>
      <c r="E139" s="717" t="s">
        <v>671</v>
      </c>
      <c r="F139" s="621" t="s">
        <v>24</v>
      </c>
      <c r="G139" s="628" t="s">
        <v>42</v>
      </c>
    </row>
    <row r="140" spans="1:7" ht="75" customHeight="1" thickBot="1">
      <c r="A140" s="921"/>
      <c r="B140" s="226"/>
      <c r="C140" s="543"/>
      <c r="D140" s="95" t="s">
        <v>540</v>
      </c>
      <c r="E140" s="627"/>
      <c r="F140" s="622"/>
      <c r="G140" s="629"/>
    </row>
    <row r="141" spans="1:7" ht="49.5" customHeight="1">
      <c r="A141" s="327" t="s">
        <v>542</v>
      </c>
      <c r="B141" s="228" t="s">
        <v>541</v>
      </c>
      <c r="C141" s="528">
        <v>2210</v>
      </c>
      <c r="D141" s="128">
        <v>91900</v>
      </c>
      <c r="E141" s="717" t="s">
        <v>671</v>
      </c>
      <c r="F141" s="621" t="s">
        <v>74</v>
      </c>
      <c r="G141" s="628" t="s">
        <v>240</v>
      </c>
    </row>
    <row r="142" spans="1:7" ht="49.5" customHeight="1" thickBot="1">
      <c r="A142" s="326"/>
      <c r="B142" s="230"/>
      <c r="C142" s="227"/>
      <c r="D142" s="95" t="s">
        <v>543</v>
      </c>
      <c r="E142" s="627"/>
      <c r="F142" s="622"/>
      <c r="G142" s="629"/>
    </row>
    <row r="143" spans="1:7" ht="49.5" hidden="1" customHeight="1">
      <c r="A143" s="327" t="s">
        <v>464</v>
      </c>
      <c r="B143" s="228" t="s">
        <v>221</v>
      </c>
      <c r="C143" s="225">
        <v>2210</v>
      </c>
      <c r="D143" s="128">
        <v>0</v>
      </c>
      <c r="E143" s="717" t="s">
        <v>343</v>
      </c>
      <c r="F143" s="621" t="s">
        <v>181</v>
      </c>
      <c r="G143" s="628" t="s">
        <v>241</v>
      </c>
    </row>
    <row r="144" spans="1:7" ht="49.5" hidden="1" customHeight="1">
      <c r="A144" s="326"/>
      <c r="B144" s="230"/>
      <c r="C144" s="231"/>
      <c r="D144" s="95" t="s">
        <v>229</v>
      </c>
      <c r="E144" s="627"/>
      <c r="F144" s="622"/>
      <c r="G144" s="629"/>
    </row>
    <row r="145" spans="1:9" ht="49.5" customHeight="1">
      <c r="A145" s="327" t="s">
        <v>544</v>
      </c>
      <c r="B145" s="228" t="s">
        <v>545</v>
      </c>
      <c r="C145" s="225">
        <v>2210</v>
      </c>
      <c r="D145" s="128">
        <v>52700</v>
      </c>
      <c r="E145" s="717" t="s">
        <v>671</v>
      </c>
      <c r="F145" s="621" t="s">
        <v>23</v>
      </c>
      <c r="G145" s="628" t="s">
        <v>240</v>
      </c>
    </row>
    <row r="146" spans="1:9" ht="49.5" customHeight="1">
      <c r="A146" s="326"/>
      <c r="B146" s="230"/>
      <c r="C146" s="231"/>
      <c r="D146" s="95" t="s">
        <v>546</v>
      </c>
      <c r="E146" s="627"/>
      <c r="F146" s="622"/>
      <c r="G146" s="629"/>
    </row>
    <row r="147" spans="1:9" ht="49.5" hidden="1" customHeight="1">
      <c r="A147" s="327" t="s">
        <v>219</v>
      </c>
      <c r="B147" s="228" t="s">
        <v>220</v>
      </c>
      <c r="C147" s="225">
        <v>2210</v>
      </c>
      <c r="D147" s="131">
        <f>50000-500-2490-47010</f>
        <v>0</v>
      </c>
      <c r="E147" s="712" t="s">
        <v>122</v>
      </c>
      <c r="F147" s="621" t="s">
        <v>181</v>
      </c>
      <c r="G147" s="328" t="s">
        <v>234</v>
      </c>
    </row>
    <row r="148" spans="1:9" ht="16.5" hidden="1" customHeight="1">
      <c r="A148" s="326"/>
      <c r="B148" s="230"/>
      <c r="C148" s="231"/>
      <c r="D148" s="95" t="s">
        <v>235</v>
      </c>
      <c r="E148" s="712"/>
      <c r="F148" s="622"/>
      <c r="G148" s="329"/>
    </row>
    <row r="149" spans="1:9" ht="49.5" hidden="1" customHeight="1">
      <c r="A149" s="330" t="s">
        <v>236</v>
      </c>
      <c r="B149" s="268" t="s">
        <v>161</v>
      </c>
      <c r="C149" s="232">
        <v>2210</v>
      </c>
      <c r="D149" s="128">
        <v>0</v>
      </c>
      <c r="E149" s="712" t="s">
        <v>122</v>
      </c>
      <c r="F149" s="298" t="s">
        <v>227</v>
      </c>
      <c r="G149" s="628" t="s">
        <v>240</v>
      </c>
    </row>
    <row r="150" spans="1:9" ht="49.5" hidden="1" customHeight="1">
      <c r="A150" s="330"/>
      <c r="B150" s="233"/>
      <c r="C150" s="232"/>
      <c r="D150" s="95" t="s">
        <v>226</v>
      </c>
      <c r="E150" s="712"/>
      <c r="F150" s="298"/>
      <c r="G150" s="629"/>
    </row>
    <row r="151" spans="1:9" ht="49.5" hidden="1" customHeight="1">
      <c r="A151" s="327" t="s">
        <v>238</v>
      </c>
      <c r="B151" s="295" t="s">
        <v>239</v>
      </c>
      <c r="C151" s="225">
        <v>2210</v>
      </c>
      <c r="D151" s="128">
        <v>0</v>
      </c>
      <c r="E151" s="712" t="s">
        <v>179</v>
      </c>
      <c r="F151" s="249" t="s">
        <v>227</v>
      </c>
      <c r="G151" s="628" t="s">
        <v>240</v>
      </c>
    </row>
    <row r="152" spans="1:9" ht="49.5" hidden="1" customHeight="1">
      <c r="A152" s="326"/>
      <c r="B152" s="230"/>
      <c r="C152" s="227"/>
      <c r="D152" s="95" t="s">
        <v>226</v>
      </c>
      <c r="E152" s="712"/>
      <c r="F152" s="250"/>
      <c r="G152" s="629"/>
    </row>
    <row r="153" spans="1:9" ht="49.5" hidden="1" customHeight="1">
      <c r="A153" s="331"/>
      <c r="B153" s="234"/>
      <c r="C153" s="235"/>
      <c r="D153" s="131">
        <v>0</v>
      </c>
      <c r="E153" s="712" t="s">
        <v>122</v>
      </c>
      <c r="F153" s="236" t="s">
        <v>181</v>
      </c>
      <c r="G153" s="726" t="s">
        <v>212</v>
      </c>
    </row>
    <row r="154" spans="1:9" ht="49.5" hidden="1" customHeight="1">
      <c r="A154" s="332"/>
      <c r="B154" s="237"/>
      <c r="C154" s="238"/>
      <c r="D154" s="95" t="s">
        <v>213</v>
      </c>
      <c r="E154" s="712"/>
      <c r="F154" s="239"/>
      <c r="G154" s="727"/>
    </row>
    <row r="155" spans="1:9" ht="33" customHeight="1">
      <c r="A155" s="902" t="s">
        <v>503</v>
      </c>
      <c r="B155" s="713" t="s">
        <v>449</v>
      </c>
      <c r="C155" s="137">
        <v>2210</v>
      </c>
      <c r="D155" s="127">
        <v>873400</v>
      </c>
      <c r="E155" s="627" t="s">
        <v>671</v>
      </c>
      <c r="F155" s="409" t="s">
        <v>66</v>
      </c>
      <c r="G155" s="728" t="s">
        <v>39</v>
      </c>
    </row>
    <row r="156" spans="1:9" ht="42" customHeight="1">
      <c r="A156" s="667"/>
      <c r="B156" s="714"/>
      <c r="C156" s="543"/>
      <c r="D156" s="95" t="s">
        <v>504</v>
      </c>
      <c r="E156" s="627"/>
      <c r="F156" s="407"/>
      <c r="G156" s="729"/>
    </row>
    <row r="157" spans="1:9" ht="39" customHeight="1">
      <c r="A157" s="694" t="s">
        <v>509</v>
      </c>
      <c r="B157" s="482" t="s">
        <v>465</v>
      </c>
      <c r="C157" s="529">
        <v>2210</v>
      </c>
      <c r="D157" s="481">
        <v>28500</v>
      </c>
      <c r="E157" s="607" t="s">
        <v>674</v>
      </c>
      <c r="F157" s="472" t="s">
        <v>73</v>
      </c>
      <c r="G157" s="749" t="s">
        <v>478</v>
      </c>
    </row>
    <row r="158" spans="1:9" ht="48.75" customHeight="1">
      <c r="A158" s="779"/>
      <c r="B158" s="482"/>
      <c r="C158" s="26"/>
      <c r="D158" s="116" t="s">
        <v>510</v>
      </c>
      <c r="E158" s="607"/>
      <c r="F158" s="471"/>
      <c r="G158" s="731"/>
    </row>
    <row r="159" spans="1:9" ht="49.5" hidden="1" customHeight="1">
      <c r="A159" s="694" t="s">
        <v>464</v>
      </c>
      <c r="B159" s="51" t="s">
        <v>462</v>
      </c>
      <c r="C159" s="474">
        <v>2210</v>
      </c>
      <c r="D159" s="483">
        <v>0</v>
      </c>
      <c r="E159" s="607" t="s">
        <v>343</v>
      </c>
      <c r="F159" s="472" t="s">
        <v>73</v>
      </c>
      <c r="G159" s="730" t="s">
        <v>478</v>
      </c>
      <c r="I159" s="6"/>
    </row>
    <row r="160" spans="1:9" ht="32.25" hidden="1" customHeight="1">
      <c r="A160" s="779"/>
      <c r="B160" s="121"/>
      <c r="C160" s="26"/>
      <c r="D160" s="116" t="s">
        <v>463</v>
      </c>
      <c r="E160" s="607"/>
      <c r="F160" s="471"/>
      <c r="G160" s="731"/>
    </row>
    <row r="161" spans="1:7" ht="49.5" hidden="1" customHeight="1">
      <c r="A161" s="666" t="s">
        <v>444</v>
      </c>
      <c r="B161" s="713" t="s">
        <v>445</v>
      </c>
      <c r="C161" s="232">
        <v>2210</v>
      </c>
      <c r="D161" s="127">
        <v>0</v>
      </c>
      <c r="E161" s="627" t="s">
        <v>343</v>
      </c>
      <c r="F161" s="459" t="s">
        <v>227</v>
      </c>
      <c r="G161" s="732" t="s">
        <v>446</v>
      </c>
    </row>
    <row r="162" spans="1:7" ht="49.5" hidden="1" customHeight="1">
      <c r="A162" s="844"/>
      <c r="B162" s="714"/>
      <c r="C162" s="227"/>
      <c r="D162" s="95" t="s">
        <v>447</v>
      </c>
      <c r="E162" s="627"/>
      <c r="F162" s="457"/>
      <c r="G162" s="629"/>
    </row>
    <row r="163" spans="1:7" ht="49.5" customHeight="1">
      <c r="A163" s="666" t="s">
        <v>393</v>
      </c>
      <c r="B163" s="228" t="s">
        <v>392</v>
      </c>
      <c r="C163" s="528">
        <v>2210</v>
      </c>
      <c r="D163" s="70">
        <v>160000</v>
      </c>
      <c r="E163" s="627" t="s">
        <v>671</v>
      </c>
      <c r="F163" s="249" t="s">
        <v>74</v>
      </c>
      <c r="G163" s="628" t="s">
        <v>240</v>
      </c>
    </row>
    <row r="164" spans="1:7" ht="49.5" customHeight="1">
      <c r="A164" s="844"/>
      <c r="B164" s="230"/>
      <c r="C164" s="543"/>
      <c r="D164" s="95" t="s">
        <v>520</v>
      </c>
      <c r="E164" s="627"/>
      <c r="F164" s="250"/>
      <c r="G164" s="629"/>
    </row>
    <row r="165" spans="1:7" ht="49.5" hidden="1" customHeight="1">
      <c r="A165" s="902" t="s">
        <v>210</v>
      </c>
      <c r="B165" s="233" t="s">
        <v>211</v>
      </c>
      <c r="C165" s="137">
        <v>2210</v>
      </c>
      <c r="D165" s="129">
        <v>0</v>
      </c>
      <c r="E165" s="296" t="s">
        <v>106</v>
      </c>
      <c r="F165" s="298" t="s">
        <v>181</v>
      </c>
      <c r="G165" s="732" t="s">
        <v>241</v>
      </c>
    </row>
    <row r="166" spans="1:7" ht="49.5" hidden="1" customHeight="1">
      <c r="A166" s="844"/>
      <c r="B166" s="233"/>
      <c r="C166" s="544"/>
      <c r="D166" s="95" t="s">
        <v>197</v>
      </c>
      <c r="E166" s="296"/>
      <c r="F166" s="298"/>
      <c r="G166" s="629"/>
    </row>
    <row r="167" spans="1:7" ht="29.25" customHeight="1">
      <c r="A167" s="823" t="s">
        <v>530</v>
      </c>
      <c r="B167" s="228" t="s">
        <v>529</v>
      </c>
      <c r="C167" s="528">
        <v>2210</v>
      </c>
      <c r="D167" s="128">
        <v>6000</v>
      </c>
      <c r="E167" s="627" t="s">
        <v>672</v>
      </c>
      <c r="F167" s="621" t="s">
        <v>24</v>
      </c>
      <c r="G167" s="628" t="s">
        <v>240</v>
      </c>
    </row>
    <row r="168" spans="1:7" ht="48" customHeight="1">
      <c r="A168" s="824"/>
      <c r="B168" s="226"/>
      <c r="C168" s="543"/>
      <c r="D168" s="95" t="s">
        <v>531</v>
      </c>
      <c r="E168" s="627"/>
      <c r="F168" s="622"/>
      <c r="G168" s="629"/>
    </row>
    <row r="169" spans="1:7" ht="48" hidden="1" customHeight="1">
      <c r="A169" s="333" t="s">
        <v>214</v>
      </c>
      <c r="B169" s="228" t="s">
        <v>218</v>
      </c>
      <c r="C169" s="232">
        <v>2210</v>
      </c>
      <c r="D169" s="128">
        <v>0</v>
      </c>
      <c r="E169" s="627" t="s">
        <v>106</v>
      </c>
      <c r="F169" s="298" t="s">
        <v>181</v>
      </c>
      <c r="G169" s="628" t="s">
        <v>240</v>
      </c>
    </row>
    <row r="170" spans="1:7" ht="48" hidden="1" customHeight="1">
      <c r="A170" s="330"/>
      <c r="B170" s="136"/>
      <c r="C170" s="240"/>
      <c r="D170" s="95" t="s">
        <v>230</v>
      </c>
      <c r="E170" s="627"/>
      <c r="F170" s="298"/>
      <c r="G170" s="629"/>
    </row>
    <row r="171" spans="1:7" ht="44.25" hidden="1" customHeight="1">
      <c r="A171" s="823" t="s">
        <v>421</v>
      </c>
      <c r="B171" s="713" t="s">
        <v>346</v>
      </c>
      <c r="C171" s="610">
        <v>2210</v>
      </c>
      <c r="D171" s="128">
        <v>0</v>
      </c>
      <c r="E171" s="627" t="s">
        <v>343</v>
      </c>
      <c r="F171" s="621" t="s">
        <v>163</v>
      </c>
      <c r="G171" s="733" t="s">
        <v>39</v>
      </c>
    </row>
    <row r="172" spans="1:7" ht="39.75" hidden="1" customHeight="1">
      <c r="A172" s="824"/>
      <c r="B172" s="714"/>
      <c r="C172" s="611"/>
      <c r="D172" s="109" t="s">
        <v>448</v>
      </c>
      <c r="E172" s="627"/>
      <c r="F172" s="622"/>
      <c r="G172" s="734"/>
    </row>
    <row r="173" spans="1:7" ht="48" customHeight="1">
      <c r="A173" s="753" t="s">
        <v>429</v>
      </c>
      <c r="B173" s="710" t="s">
        <v>345</v>
      </c>
      <c r="C173" s="455">
        <v>2210</v>
      </c>
      <c r="D173" s="159">
        <v>1497000</v>
      </c>
      <c r="E173" s="622" t="s">
        <v>671</v>
      </c>
      <c r="F173" s="459" t="s">
        <v>73</v>
      </c>
      <c r="G173" s="733" t="s">
        <v>480</v>
      </c>
    </row>
    <row r="174" spans="1:7" ht="57" customHeight="1">
      <c r="A174" s="754"/>
      <c r="B174" s="711"/>
      <c r="C174" s="456"/>
      <c r="D174" s="112" t="s">
        <v>523</v>
      </c>
      <c r="E174" s="627"/>
      <c r="F174" s="457"/>
      <c r="G174" s="734"/>
    </row>
    <row r="175" spans="1:7" ht="57" customHeight="1">
      <c r="A175" s="666" t="s">
        <v>467</v>
      </c>
      <c r="B175" s="507" t="s">
        <v>468</v>
      </c>
      <c r="C175" s="490" t="s">
        <v>469</v>
      </c>
      <c r="D175" s="117">
        <v>2063200</v>
      </c>
      <c r="E175" s="621" t="s">
        <v>673</v>
      </c>
      <c r="F175" s="621" t="s">
        <v>24</v>
      </c>
      <c r="G175" s="505" t="s">
        <v>42</v>
      </c>
    </row>
    <row r="176" spans="1:7" ht="42" customHeight="1" thickBot="1">
      <c r="A176" s="844"/>
      <c r="B176" s="489"/>
      <c r="C176" s="424"/>
      <c r="D176" s="518" t="s">
        <v>550</v>
      </c>
      <c r="E176" s="622"/>
      <c r="F176" s="622"/>
      <c r="G176" s="506"/>
    </row>
    <row r="177" spans="1:9" ht="57" hidden="1" customHeight="1">
      <c r="A177" s="912" t="s">
        <v>472</v>
      </c>
      <c r="B177" s="493" t="s">
        <v>473</v>
      </c>
      <c r="C177" s="494">
        <v>2210</v>
      </c>
      <c r="D177" s="491">
        <v>0</v>
      </c>
      <c r="E177" s="878" t="s">
        <v>474</v>
      </c>
      <c r="F177" s="495" t="s">
        <v>337</v>
      </c>
      <c r="G177" s="484" t="s">
        <v>481</v>
      </c>
    </row>
    <row r="178" spans="1:9" ht="57" hidden="1" customHeight="1" thickBot="1">
      <c r="A178" s="913"/>
      <c r="B178" s="496"/>
      <c r="C178" s="497"/>
      <c r="D178" s="492" t="s">
        <v>475</v>
      </c>
      <c r="E178" s="903"/>
      <c r="F178" s="498"/>
      <c r="G178" s="485" t="s">
        <v>471</v>
      </c>
      <c r="I178" s="499"/>
    </row>
    <row r="179" spans="1:9" ht="51" customHeight="1">
      <c r="A179" s="334" t="s">
        <v>521</v>
      </c>
      <c r="B179" s="454" t="s">
        <v>391</v>
      </c>
      <c r="C179" s="137">
        <v>2210</v>
      </c>
      <c r="D179" s="159">
        <v>191000</v>
      </c>
      <c r="E179" s="622" t="s">
        <v>676</v>
      </c>
      <c r="F179" s="459" t="s">
        <v>24</v>
      </c>
      <c r="G179" s="733" t="s">
        <v>551</v>
      </c>
    </row>
    <row r="180" spans="1:9" ht="42" customHeight="1">
      <c r="A180" s="335"/>
      <c r="B180" s="399"/>
      <c r="C180" s="456"/>
      <c r="D180" s="95" t="s">
        <v>522</v>
      </c>
      <c r="E180" s="627"/>
      <c r="F180" s="457"/>
      <c r="G180" s="734"/>
    </row>
    <row r="181" spans="1:9" ht="35.25" customHeight="1">
      <c r="A181" s="753" t="s">
        <v>677</v>
      </c>
      <c r="B181" s="716" t="s">
        <v>678</v>
      </c>
      <c r="C181" s="610">
        <v>2210</v>
      </c>
      <c r="D181" s="159">
        <v>30600</v>
      </c>
      <c r="E181" s="621" t="s">
        <v>723</v>
      </c>
      <c r="F181" s="621" t="s">
        <v>73</v>
      </c>
      <c r="G181" s="733" t="s">
        <v>42</v>
      </c>
    </row>
    <row r="182" spans="1:9" ht="33.75" customHeight="1">
      <c r="A182" s="754"/>
      <c r="B182" s="898"/>
      <c r="C182" s="611"/>
      <c r="D182" s="132" t="s">
        <v>750</v>
      </c>
      <c r="E182" s="622"/>
      <c r="F182" s="622"/>
      <c r="G182" s="734"/>
    </row>
    <row r="183" spans="1:9" ht="48" hidden="1" customHeight="1">
      <c r="A183" s="892" t="s">
        <v>280</v>
      </c>
      <c r="B183" s="722" t="s">
        <v>267</v>
      </c>
      <c r="C183" s="890">
        <v>2210</v>
      </c>
      <c r="D183" s="519"/>
      <c r="E183" s="924" t="s">
        <v>264</v>
      </c>
      <c r="F183" s="890" t="s">
        <v>73</v>
      </c>
      <c r="G183" s="922" t="s">
        <v>242</v>
      </c>
    </row>
    <row r="184" spans="1:9" ht="35.25" hidden="1" customHeight="1" thickBot="1">
      <c r="A184" s="893"/>
      <c r="B184" s="723"/>
      <c r="C184" s="891"/>
      <c r="D184" s="520" t="s">
        <v>266</v>
      </c>
      <c r="E184" s="891"/>
      <c r="F184" s="891"/>
      <c r="G184" s="923"/>
    </row>
    <row r="185" spans="1:9" ht="48" hidden="1" customHeight="1">
      <c r="A185" s="336" t="s">
        <v>205</v>
      </c>
      <c r="B185" s="54" t="s">
        <v>198</v>
      </c>
      <c r="C185" s="300">
        <v>2210</v>
      </c>
      <c r="D185" s="128">
        <v>0</v>
      </c>
      <c r="E185" s="274" t="s">
        <v>106</v>
      </c>
      <c r="F185" s="262" t="s">
        <v>181</v>
      </c>
      <c r="G185" s="797" t="s">
        <v>39</v>
      </c>
    </row>
    <row r="186" spans="1:9" ht="48" hidden="1" customHeight="1">
      <c r="A186" s="316"/>
      <c r="B186" s="124"/>
      <c r="C186" s="26"/>
      <c r="D186" s="116" t="s">
        <v>199</v>
      </c>
      <c r="E186" s="275"/>
      <c r="F186" s="263"/>
      <c r="G186" s="798"/>
    </row>
    <row r="187" spans="1:9" ht="48" hidden="1" customHeight="1">
      <c r="A187" s="336" t="s">
        <v>193</v>
      </c>
      <c r="B187" s="51" t="s">
        <v>192</v>
      </c>
      <c r="C187" s="300">
        <v>2210</v>
      </c>
      <c r="D187" s="128">
        <v>0</v>
      </c>
      <c r="E187" s="274" t="s">
        <v>201</v>
      </c>
      <c r="F187" s="262" t="s">
        <v>181</v>
      </c>
      <c r="G187" s="797" t="s">
        <v>39</v>
      </c>
    </row>
    <row r="188" spans="1:9" ht="48" hidden="1" customHeight="1">
      <c r="A188" s="316"/>
      <c r="B188" s="124"/>
      <c r="C188" s="26"/>
      <c r="D188" s="116" t="s">
        <v>200</v>
      </c>
      <c r="E188" s="275"/>
      <c r="F188" s="263"/>
      <c r="G188" s="798"/>
    </row>
    <row r="189" spans="1:9" ht="48" hidden="1" customHeight="1">
      <c r="A189" s="336" t="s">
        <v>203</v>
      </c>
      <c r="B189" s="51" t="s">
        <v>194</v>
      </c>
      <c r="C189" s="300">
        <v>2210</v>
      </c>
      <c r="D189" s="133">
        <v>0</v>
      </c>
      <c r="E189" s="678" t="s">
        <v>106</v>
      </c>
      <c r="F189" s="262" t="s">
        <v>181</v>
      </c>
      <c r="G189" s="797" t="s">
        <v>242</v>
      </c>
    </row>
    <row r="190" spans="1:9" ht="48" hidden="1" customHeight="1">
      <c r="A190" s="316"/>
      <c r="B190" s="124"/>
      <c r="C190" s="26"/>
      <c r="D190" s="116" t="s">
        <v>231</v>
      </c>
      <c r="E190" s="679"/>
      <c r="F190" s="263"/>
      <c r="G190" s="798"/>
    </row>
    <row r="191" spans="1:9" ht="48" hidden="1" customHeight="1">
      <c r="A191" s="317" t="s">
        <v>207</v>
      </c>
      <c r="B191" s="121" t="s">
        <v>206</v>
      </c>
      <c r="C191" s="301">
        <v>2210</v>
      </c>
      <c r="D191" s="127">
        <v>0</v>
      </c>
      <c r="E191" s="678" t="s">
        <v>106</v>
      </c>
      <c r="F191" s="270" t="s">
        <v>181</v>
      </c>
      <c r="G191" s="735" t="s">
        <v>242</v>
      </c>
    </row>
    <row r="192" spans="1:9" ht="48" hidden="1" customHeight="1">
      <c r="A192" s="316"/>
      <c r="B192" s="124"/>
      <c r="C192" s="26"/>
      <c r="D192" s="116" t="s">
        <v>208</v>
      </c>
      <c r="E192" s="679"/>
      <c r="F192" s="263"/>
      <c r="G192" s="798"/>
    </row>
    <row r="193" spans="1:12" ht="48" hidden="1" customHeight="1">
      <c r="A193" s="337"/>
      <c r="B193" s="51"/>
      <c r="C193" s="123"/>
      <c r="D193" s="125">
        <v>0</v>
      </c>
      <c r="E193" s="678" t="s">
        <v>106</v>
      </c>
      <c r="F193" s="262" t="s">
        <v>181</v>
      </c>
      <c r="G193" s="797" t="s">
        <v>191</v>
      </c>
    </row>
    <row r="194" spans="1:12" ht="48" hidden="1" customHeight="1">
      <c r="A194" s="316"/>
      <c r="B194" s="124"/>
      <c r="C194" s="26"/>
      <c r="D194" s="116" t="s">
        <v>182</v>
      </c>
      <c r="E194" s="679"/>
      <c r="F194" s="263"/>
      <c r="G194" s="798"/>
    </row>
    <row r="195" spans="1:12" ht="35.25" hidden="1" customHeight="1">
      <c r="A195" s="317" t="s">
        <v>202</v>
      </c>
      <c r="B195" s="121" t="s">
        <v>204</v>
      </c>
      <c r="C195" s="301">
        <v>2210</v>
      </c>
      <c r="D195" s="127">
        <v>0</v>
      </c>
      <c r="E195" s="678" t="s">
        <v>106</v>
      </c>
      <c r="F195" s="270" t="s">
        <v>181</v>
      </c>
      <c r="G195" s="735" t="s">
        <v>242</v>
      </c>
    </row>
    <row r="196" spans="1:12" ht="48" hidden="1" customHeight="1">
      <c r="A196" s="317"/>
      <c r="B196" s="121"/>
      <c r="C196" s="122"/>
      <c r="D196" s="116" t="s">
        <v>209</v>
      </c>
      <c r="E196" s="679"/>
      <c r="F196" s="270"/>
      <c r="G196" s="798"/>
    </row>
    <row r="197" spans="1:12" ht="29.25" hidden="1" customHeight="1">
      <c r="A197" s="310"/>
      <c r="B197" s="51"/>
      <c r="C197" s="300"/>
      <c r="D197" s="126"/>
      <c r="E197" s="608"/>
      <c r="F197" s="678"/>
      <c r="G197" s="730"/>
      <c r="J197" s="795"/>
    </row>
    <row r="198" spans="1:12" ht="54.75" hidden="1" customHeight="1">
      <c r="A198" s="316"/>
      <c r="B198" s="11"/>
      <c r="C198" s="26"/>
      <c r="D198" s="116"/>
      <c r="E198" s="609"/>
      <c r="F198" s="679"/>
      <c r="G198" s="731"/>
      <c r="J198" s="796"/>
    </row>
    <row r="199" spans="1:12" ht="48.75" hidden="1" customHeight="1">
      <c r="A199" s="662" t="s">
        <v>88</v>
      </c>
      <c r="B199" s="713" t="s">
        <v>89</v>
      </c>
      <c r="C199" s="664">
        <v>2210</v>
      </c>
      <c r="D199" s="115">
        <v>0</v>
      </c>
      <c r="E199" s="678" t="s">
        <v>75</v>
      </c>
      <c r="F199" s="680" t="s">
        <v>67</v>
      </c>
      <c r="G199" s="244"/>
    </row>
    <row r="200" spans="1:12" ht="48" hidden="1" customHeight="1" thickBot="1">
      <c r="A200" s="894"/>
      <c r="B200" s="897"/>
      <c r="C200" s="886"/>
      <c r="D200" s="181" t="s">
        <v>180</v>
      </c>
      <c r="E200" s="777"/>
      <c r="F200" s="619"/>
      <c r="G200" s="293"/>
    </row>
    <row r="201" spans="1:12" ht="31.2" customHeight="1">
      <c r="A201" s="895" t="s">
        <v>748</v>
      </c>
      <c r="B201" s="612" t="s">
        <v>749</v>
      </c>
      <c r="C201" s="610">
        <v>2210</v>
      </c>
      <c r="D201" s="128">
        <v>41400</v>
      </c>
      <c r="E201" s="721" t="s">
        <v>723</v>
      </c>
      <c r="F201" s="607" t="s">
        <v>73</v>
      </c>
      <c r="G201" s="735" t="s">
        <v>39</v>
      </c>
    </row>
    <row r="202" spans="1:12" ht="33.6" customHeight="1">
      <c r="A202" s="896"/>
      <c r="B202" s="716"/>
      <c r="C202" s="720"/>
      <c r="D202" s="181" t="s">
        <v>751</v>
      </c>
      <c r="E202" s="608"/>
      <c r="F202" s="615"/>
      <c r="G202" s="735"/>
    </row>
    <row r="203" spans="1:12" ht="33.6" customHeight="1">
      <c r="A203" s="896" t="s">
        <v>757</v>
      </c>
      <c r="B203" s="612" t="s">
        <v>758</v>
      </c>
      <c r="C203" s="926">
        <v>2210</v>
      </c>
      <c r="D203" s="128">
        <v>479655</v>
      </c>
      <c r="E203" s="721" t="s">
        <v>723</v>
      </c>
      <c r="F203" s="607" t="s">
        <v>73</v>
      </c>
      <c r="G203" s="606" t="s">
        <v>39</v>
      </c>
    </row>
    <row r="204" spans="1:12" ht="37.799999999999997" customHeight="1">
      <c r="A204" s="901"/>
      <c r="B204" s="612"/>
      <c r="C204" s="926"/>
      <c r="D204" s="40" t="s">
        <v>759</v>
      </c>
      <c r="E204" s="721"/>
      <c r="F204" s="607"/>
      <c r="G204" s="606"/>
    </row>
    <row r="205" spans="1:12" ht="37.799999999999997" customHeight="1">
      <c r="A205" s="896" t="s">
        <v>766</v>
      </c>
      <c r="B205" s="612" t="s">
        <v>767</v>
      </c>
      <c r="C205" s="610">
        <v>2210</v>
      </c>
      <c r="D205" s="128">
        <v>1928.4</v>
      </c>
      <c r="E205" s="608" t="s">
        <v>723</v>
      </c>
      <c r="F205" s="607" t="s">
        <v>73</v>
      </c>
      <c r="G205" s="606" t="s">
        <v>39</v>
      </c>
    </row>
    <row r="206" spans="1:12" ht="37.799999999999997" customHeight="1">
      <c r="A206" s="901"/>
      <c r="B206" s="612"/>
      <c r="C206" s="611"/>
      <c r="D206" s="40" t="s">
        <v>768</v>
      </c>
      <c r="E206" s="609"/>
      <c r="F206" s="607"/>
      <c r="G206" s="606"/>
    </row>
    <row r="207" spans="1:12" ht="29.25" customHeight="1" thickBot="1">
      <c r="A207" s="583" t="s">
        <v>9</v>
      </c>
      <c r="B207" s="584"/>
      <c r="C207" s="589"/>
      <c r="D207" s="581">
        <f>D75+D77+D79+D81+D83+D85+D87+D91+D95+D117+D127+D129+D131+D135+D139+D141+D145+D155+D157+D163+D167+D173+D175+D179+D181+D201+D203+D205</f>
        <v>10000000</v>
      </c>
      <c r="E207" s="582"/>
      <c r="F207" s="582"/>
      <c r="G207" s="590"/>
      <c r="H207" s="79"/>
      <c r="I207" s="41"/>
      <c r="J207" s="97"/>
      <c r="K207" s="73"/>
      <c r="L207" s="73"/>
    </row>
    <row r="208" spans="1:12" ht="39" hidden="1" customHeight="1">
      <c r="A208" s="899" t="s">
        <v>35</v>
      </c>
      <c r="B208" s="14" t="s">
        <v>13</v>
      </c>
      <c r="C208" s="182">
        <v>2240</v>
      </c>
      <c r="D208" s="183">
        <v>0</v>
      </c>
      <c r="E208" s="264" t="s">
        <v>10</v>
      </c>
      <c r="F208" s="251" t="s">
        <v>18</v>
      </c>
      <c r="G208" s="280" t="s">
        <v>8</v>
      </c>
    </row>
    <row r="209" spans="1:12" ht="62.25" hidden="1" customHeight="1">
      <c r="A209" s="900"/>
      <c r="B209" s="8"/>
      <c r="C209" s="171"/>
      <c r="D209" s="9" t="s">
        <v>20</v>
      </c>
      <c r="E209" s="265"/>
      <c r="F209" s="243"/>
      <c r="G209" s="281"/>
    </row>
    <row r="210" spans="1:12" ht="49.5" hidden="1" customHeight="1">
      <c r="A210" s="338" t="s">
        <v>33</v>
      </c>
      <c r="B210" s="7" t="s">
        <v>13</v>
      </c>
      <c r="C210" s="170">
        <v>2240</v>
      </c>
      <c r="D210" s="15">
        <v>0</v>
      </c>
      <c r="E210" s="264" t="s">
        <v>10</v>
      </c>
      <c r="F210" s="251" t="s">
        <v>18</v>
      </c>
      <c r="G210" s="283" t="s">
        <v>8</v>
      </c>
    </row>
    <row r="211" spans="1:12" ht="53.25" hidden="1" customHeight="1">
      <c r="A211" s="338" t="s">
        <v>34</v>
      </c>
      <c r="B211" s="8"/>
      <c r="C211" s="172"/>
      <c r="D211" s="9" t="s">
        <v>19</v>
      </c>
      <c r="E211" s="264"/>
      <c r="F211" s="251"/>
      <c r="G211" s="339"/>
    </row>
    <row r="212" spans="1:12" ht="42" hidden="1" customHeight="1">
      <c r="A212" s="340" t="s">
        <v>21</v>
      </c>
      <c r="B212" s="7" t="s">
        <v>16</v>
      </c>
      <c r="C212" s="718">
        <v>2240</v>
      </c>
      <c r="D212" s="15">
        <v>0</v>
      </c>
      <c r="E212" s="799" t="s">
        <v>10</v>
      </c>
      <c r="F212" s="715" t="s">
        <v>18</v>
      </c>
      <c r="G212" s="623" t="s">
        <v>8</v>
      </c>
    </row>
    <row r="213" spans="1:12" ht="49.5" hidden="1" customHeight="1">
      <c r="A213" s="341"/>
      <c r="B213" s="8"/>
      <c r="C213" s="719"/>
      <c r="D213" s="2" t="s">
        <v>15</v>
      </c>
      <c r="E213" s="686"/>
      <c r="F213" s="673"/>
      <c r="G213" s="624"/>
    </row>
    <row r="214" spans="1:12" ht="49.5" hidden="1" customHeight="1">
      <c r="A214" s="753" t="s">
        <v>339</v>
      </c>
      <c r="B214" s="710" t="s">
        <v>265</v>
      </c>
      <c r="C214" s="610">
        <v>2240</v>
      </c>
      <c r="D214" s="222">
        <v>0</v>
      </c>
      <c r="E214" s="621" t="s">
        <v>106</v>
      </c>
      <c r="F214" s="621" t="s">
        <v>73</v>
      </c>
      <c r="G214" s="628" t="s">
        <v>39</v>
      </c>
    </row>
    <row r="215" spans="1:12" ht="49.5" hidden="1" customHeight="1">
      <c r="A215" s="754"/>
      <c r="B215" s="711"/>
      <c r="C215" s="611"/>
      <c r="D215" s="224" t="s">
        <v>361</v>
      </c>
      <c r="E215" s="622"/>
      <c r="F215" s="622"/>
      <c r="G215" s="629"/>
    </row>
    <row r="216" spans="1:12" ht="36" hidden="1" customHeight="1">
      <c r="A216" s="666" t="s">
        <v>353</v>
      </c>
      <c r="B216" s="71" t="s">
        <v>352</v>
      </c>
      <c r="C216" s="610">
        <v>2240</v>
      </c>
      <c r="D216" s="70">
        <v>0</v>
      </c>
      <c r="E216" s="621" t="s">
        <v>106</v>
      </c>
      <c r="F216" s="621" t="s">
        <v>227</v>
      </c>
      <c r="G216" s="628" t="s">
        <v>43</v>
      </c>
    </row>
    <row r="217" spans="1:12" ht="44.25" hidden="1" customHeight="1">
      <c r="A217" s="844"/>
      <c r="B217" s="226"/>
      <c r="C217" s="611"/>
      <c r="D217" s="86" t="s">
        <v>354</v>
      </c>
      <c r="E217" s="622"/>
      <c r="F217" s="622"/>
      <c r="G217" s="629"/>
      <c r="H217" s="78"/>
      <c r="L217" s="6"/>
    </row>
    <row r="218" spans="1:12" ht="42" hidden="1" customHeight="1">
      <c r="A218" s="342" t="s">
        <v>144</v>
      </c>
      <c r="B218" s="7" t="s">
        <v>143</v>
      </c>
      <c r="C218" s="253">
        <v>2240</v>
      </c>
      <c r="D218" s="101">
        <v>0</v>
      </c>
      <c r="E218" s="715" t="s">
        <v>122</v>
      </c>
      <c r="F218" s="615" t="s">
        <v>67</v>
      </c>
      <c r="G218" s="648" t="s">
        <v>43</v>
      </c>
    </row>
    <row r="219" spans="1:12" ht="28.5" hidden="1" customHeight="1">
      <c r="A219" s="343"/>
      <c r="B219" s="8"/>
      <c r="C219" s="254"/>
      <c r="D219" s="35" t="s">
        <v>136</v>
      </c>
      <c r="E219" s="673"/>
      <c r="F219" s="616"/>
      <c r="G219" s="649"/>
      <c r="H219" s="78"/>
    </row>
    <row r="220" spans="1:12" ht="28.5" hidden="1" customHeight="1">
      <c r="A220" s="344" t="s">
        <v>146</v>
      </c>
      <c r="B220" s="724" t="s">
        <v>145</v>
      </c>
      <c r="C220" s="269">
        <v>2240</v>
      </c>
      <c r="D220" s="102">
        <v>0</v>
      </c>
      <c r="E220" s="715" t="s">
        <v>122</v>
      </c>
      <c r="F220" s="251" t="s">
        <v>147</v>
      </c>
      <c r="G220" s="648" t="s">
        <v>39</v>
      </c>
      <c r="H220" s="78"/>
    </row>
    <row r="221" spans="1:12" ht="28.5" hidden="1" customHeight="1">
      <c r="A221" s="344"/>
      <c r="B221" s="725"/>
      <c r="C221" s="269"/>
      <c r="D221" s="35" t="s">
        <v>148</v>
      </c>
      <c r="E221" s="673"/>
      <c r="F221" s="251"/>
      <c r="G221" s="649"/>
      <c r="H221" s="78"/>
    </row>
    <row r="222" spans="1:12" ht="96.75" customHeight="1">
      <c r="A222" s="662" t="s">
        <v>371</v>
      </c>
      <c r="B222" s="7" t="s">
        <v>281</v>
      </c>
      <c r="C222" s="253">
        <v>2240</v>
      </c>
      <c r="D222" s="70">
        <f>8400000-580000</f>
        <v>7820000</v>
      </c>
      <c r="E222" s="622" t="s">
        <v>671</v>
      </c>
      <c r="F222" s="266" t="s">
        <v>24</v>
      </c>
      <c r="G222" s="736" t="s">
        <v>691</v>
      </c>
    </row>
    <row r="223" spans="1:12" ht="24">
      <c r="A223" s="663"/>
      <c r="B223" s="345"/>
      <c r="C223" s="254"/>
      <c r="D223" s="35" t="s">
        <v>591</v>
      </c>
      <c r="E223" s="627"/>
      <c r="F223" s="267"/>
      <c r="G223" s="737"/>
      <c r="I223" s="6"/>
    </row>
    <row r="224" spans="1:12" ht="66" hidden="1">
      <c r="A224" s="662" t="s">
        <v>371</v>
      </c>
      <c r="B224" s="7" t="s">
        <v>281</v>
      </c>
      <c r="C224" s="560">
        <v>2240</v>
      </c>
      <c r="D224" s="70">
        <f>8400000-580000</f>
        <v>7820000</v>
      </c>
      <c r="E224" s="622" t="s">
        <v>671</v>
      </c>
      <c r="F224" s="562" t="s">
        <v>24</v>
      </c>
      <c r="G224" s="736" t="s">
        <v>691</v>
      </c>
      <c r="I224" s="6"/>
    </row>
    <row r="225" spans="1:10" ht="49.5" hidden="1" customHeight="1">
      <c r="A225" s="663"/>
      <c r="B225" s="345"/>
      <c r="C225" s="561"/>
      <c r="D225" s="35" t="s">
        <v>591</v>
      </c>
      <c r="E225" s="627"/>
      <c r="F225" s="559"/>
      <c r="G225" s="737"/>
      <c r="I225" s="6"/>
    </row>
    <row r="226" spans="1:10" ht="99" customHeight="1">
      <c r="A226" s="662" t="s">
        <v>351</v>
      </c>
      <c r="B226" s="7" t="s">
        <v>282</v>
      </c>
      <c r="C226" s="253">
        <v>2240</v>
      </c>
      <c r="D226" s="101">
        <v>580000</v>
      </c>
      <c r="E226" s="621" t="s">
        <v>106</v>
      </c>
      <c r="F226" s="266" t="s">
        <v>18</v>
      </c>
      <c r="G226" s="736" t="s">
        <v>249</v>
      </c>
    </row>
    <row r="227" spans="1:10" ht="30" customHeight="1">
      <c r="A227" s="894"/>
      <c r="B227" s="345"/>
      <c r="C227" s="254"/>
      <c r="D227" s="86" t="s">
        <v>592</v>
      </c>
      <c r="E227" s="622"/>
      <c r="F227" s="267"/>
      <c r="G227" s="737"/>
    </row>
    <row r="228" spans="1:10" ht="39" customHeight="1">
      <c r="A228" s="662" t="s">
        <v>566</v>
      </c>
      <c r="B228" s="724" t="s">
        <v>565</v>
      </c>
      <c r="C228" s="400">
        <v>2240</v>
      </c>
      <c r="D228" s="101">
        <v>2400</v>
      </c>
      <c r="E228" s="622" t="s">
        <v>106</v>
      </c>
      <c r="F228" s="404" t="s">
        <v>24</v>
      </c>
      <c r="G228" s="403" t="s">
        <v>39</v>
      </c>
    </row>
    <row r="229" spans="1:10" ht="27" customHeight="1">
      <c r="A229" s="663"/>
      <c r="B229" s="725"/>
      <c r="C229" s="401"/>
      <c r="D229" s="86" t="s">
        <v>270</v>
      </c>
      <c r="E229" s="627"/>
      <c r="F229" s="402"/>
      <c r="G229" s="405"/>
    </row>
    <row r="230" spans="1:10" ht="57.75" hidden="1" customHeight="1">
      <c r="A230" s="662" t="s">
        <v>402</v>
      </c>
      <c r="B230" s="724" t="s">
        <v>401</v>
      </c>
      <c r="C230" s="269">
        <v>2240</v>
      </c>
      <c r="D230" s="101">
        <v>0</v>
      </c>
      <c r="E230" s="622" t="s">
        <v>343</v>
      </c>
      <c r="F230" s="279" t="s">
        <v>181</v>
      </c>
      <c r="G230" s="283" t="s">
        <v>39</v>
      </c>
    </row>
    <row r="231" spans="1:10" ht="67.5" hidden="1" customHeight="1">
      <c r="A231" s="663"/>
      <c r="B231" s="725"/>
      <c r="C231" s="254"/>
      <c r="D231" s="140" t="s">
        <v>460</v>
      </c>
      <c r="E231" s="627"/>
      <c r="F231" s="267"/>
      <c r="G231" s="346"/>
    </row>
    <row r="232" spans="1:10" ht="42" hidden="1" customHeight="1">
      <c r="A232" s="662" t="s">
        <v>406</v>
      </c>
      <c r="B232" s="724" t="s">
        <v>400</v>
      </c>
      <c r="C232" s="269">
        <v>2240</v>
      </c>
      <c r="D232" s="101">
        <v>0</v>
      </c>
      <c r="E232" s="622" t="s">
        <v>343</v>
      </c>
      <c r="F232" s="279" t="s">
        <v>163</v>
      </c>
      <c r="G232" s="433" t="s">
        <v>39</v>
      </c>
      <c r="J232" s="6"/>
    </row>
    <row r="233" spans="1:10" ht="117.75" hidden="1" customHeight="1">
      <c r="A233" s="663"/>
      <c r="B233" s="725"/>
      <c r="C233" s="389"/>
      <c r="D233" s="140" t="s">
        <v>419</v>
      </c>
      <c r="E233" s="627"/>
      <c r="F233" s="390"/>
      <c r="G233" s="434"/>
    </row>
    <row r="234" spans="1:10" ht="42" customHeight="1">
      <c r="A234" s="662" t="s">
        <v>380</v>
      </c>
      <c r="B234" s="724" t="s">
        <v>378</v>
      </c>
      <c r="C234" s="391">
        <v>2240</v>
      </c>
      <c r="D234" s="101">
        <v>6000</v>
      </c>
      <c r="E234" s="621" t="s">
        <v>106</v>
      </c>
      <c r="F234" s="393" t="s">
        <v>18</v>
      </c>
      <c r="G234" s="392" t="s">
        <v>39</v>
      </c>
    </row>
    <row r="235" spans="1:10" ht="31.5" customHeight="1">
      <c r="A235" s="663"/>
      <c r="B235" s="725"/>
      <c r="C235" s="391"/>
      <c r="D235" s="86" t="s">
        <v>562</v>
      </c>
      <c r="E235" s="622"/>
      <c r="F235" s="393"/>
      <c r="G235" s="347"/>
    </row>
    <row r="236" spans="1:10" ht="71.25" customHeight="1">
      <c r="A236" s="666" t="s">
        <v>399</v>
      </c>
      <c r="B236" s="71" t="s">
        <v>355</v>
      </c>
      <c r="C236" s="610">
        <v>2240</v>
      </c>
      <c r="D236" s="184">
        <v>802800</v>
      </c>
      <c r="E236" s="621" t="s">
        <v>106</v>
      </c>
      <c r="F236" s="621" t="s">
        <v>74</v>
      </c>
      <c r="G236" s="420" t="s">
        <v>39</v>
      </c>
    </row>
    <row r="237" spans="1:10" ht="60.75" customHeight="1">
      <c r="A237" s="844"/>
      <c r="B237" s="226"/>
      <c r="C237" s="611"/>
      <c r="D237" s="132" t="s">
        <v>563</v>
      </c>
      <c r="E237" s="622"/>
      <c r="F237" s="622"/>
      <c r="G237" s="419" t="s">
        <v>564</v>
      </c>
    </row>
    <row r="238" spans="1:10" s="138" customFormat="1" ht="39" customHeight="1">
      <c r="A238" s="904" t="s">
        <v>398</v>
      </c>
      <c r="B238" s="136" t="s">
        <v>355</v>
      </c>
      <c r="C238" s="423" t="s">
        <v>356</v>
      </c>
      <c r="D238" s="141">
        <v>620000</v>
      </c>
      <c r="E238" s="621" t="s">
        <v>106</v>
      </c>
      <c r="F238" s="422" t="s">
        <v>181</v>
      </c>
      <c r="G238" s="879" t="s">
        <v>558</v>
      </c>
    </row>
    <row r="239" spans="1:10" s="138" customFormat="1" ht="128.25" customHeight="1">
      <c r="A239" s="905"/>
      <c r="B239" s="229"/>
      <c r="C239" s="424"/>
      <c r="D239" s="86" t="s">
        <v>559</v>
      </c>
      <c r="E239" s="622"/>
      <c r="F239" s="422"/>
      <c r="G239" s="880"/>
      <c r="J239" s="241"/>
    </row>
    <row r="240" spans="1:10" ht="51" hidden="1" customHeight="1">
      <c r="A240" s="348" t="s">
        <v>45</v>
      </c>
      <c r="B240" s="7" t="s">
        <v>46</v>
      </c>
      <c r="C240" s="718">
        <v>2240</v>
      </c>
      <c r="D240" s="32">
        <v>0</v>
      </c>
      <c r="E240" s="799" t="s">
        <v>47</v>
      </c>
      <c r="F240" s="715" t="s">
        <v>23</v>
      </c>
      <c r="G240" s="349" t="s">
        <v>39</v>
      </c>
    </row>
    <row r="241" spans="1:10" ht="27" hidden="1" customHeight="1">
      <c r="A241" s="343"/>
      <c r="B241" s="8"/>
      <c r="C241" s="719"/>
      <c r="D241" s="9" t="s">
        <v>48</v>
      </c>
      <c r="E241" s="686"/>
      <c r="F241" s="673"/>
      <c r="G241" s="350"/>
    </row>
    <row r="242" spans="1:10" ht="50.25" hidden="1" customHeight="1">
      <c r="A242" s="344" t="s">
        <v>25</v>
      </c>
      <c r="B242" s="7" t="s">
        <v>44</v>
      </c>
      <c r="C242" s="269">
        <v>2240</v>
      </c>
      <c r="D242" s="32">
        <v>0</v>
      </c>
      <c r="E242" s="282" t="s">
        <v>10</v>
      </c>
      <c r="F242" s="272" t="s">
        <v>23</v>
      </c>
      <c r="G242" s="623" t="s">
        <v>39</v>
      </c>
    </row>
    <row r="243" spans="1:10" ht="30.75" hidden="1" customHeight="1">
      <c r="A243" s="343"/>
      <c r="B243" s="8"/>
      <c r="C243" s="254"/>
      <c r="D243" s="2" t="s">
        <v>26</v>
      </c>
      <c r="E243" s="267"/>
      <c r="F243" s="273"/>
      <c r="G243" s="624"/>
    </row>
    <row r="244" spans="1:10" ht="45" hidden="1" customHeight="1">
      <c r="A244" s="348" t="s">
        <v>45</v>
      </c>
      <c r="B244" s="7" t="s">
        <v>46</v>
      </c>
      <c r="C244" s="718">
        <v>2240</v>
      </c>
      <c r="D244" s="32">
        <v>0</v>
      </c>
      <c r="E244" s="799" t="s">
        <v>47</v>
      </c>
      <c r="F244" s="715" t="s">
        <v>73</v>
      </c>
      <c r="G244" s="349" t="s">
        <v>39</v>
      </c>
    </row>
    <row r="245" spans="1:10" ht="27" hidden="1" customHeight="1">
      <c r="A245" s="343"/>
      <c r="B245" s="8"/>
      <c r="C245" s="719"/>
      <c r="D245" s="9" t="s">
        <v>98</v>
      </c>
      <c r="E245" s="686"/>
      <c r="F245" s="673"/>
      <c r="G245" s="350"/>
    </row>
    <row r="246" spans="1:10" s="194" customFormat="1" ht="48.75" hidden="1" customHeight="1">
      <c r="A246" s="674" t="s">
        <v>283</v>
      </c>
      <c r="B246" s="10" t="s">
        <v>284</v>
      </c>
      <c r="C246" s="182">
        <v>2240</v>
      </c>
      <c r="D246" s="216">
        <v>0</v>
      </c>
      <c r="E246" s="881" t="s">
        <v>69</v>
      </c>
      <c r="F246" s="251" t="s">
        <v>18</v>
      </c>
      <c r="G246" s="287" t="s">
        <v>39</v>
      </c>
      <c r="H246" s="193"/>
    </row>
    <row r="247" spans="1:10" s="194" customFormat="1" ht="51.75" hidden="1" customHeight="1">
      <c r="A247" s="675"/>
      <c r="B247" s="20"/>
      <c r="C247" s="182"/>
      <c r="D247" s="217" t="s">
        <v>334</v>
      </c>
      <c r="E247" s="868"/>
      <c r="F247" s="251"/>
      <c r="G247" s="351"/>
    </row>
    <row r="248" spans="1:10" ht="51.75" hidden="1" customHeight="1">
      <c r="A248" s="793" t="s">
        <v>283</v>
      </c>
      <c r="B248" s="7" t="s">
        <v>46</v>
      </c>
      <c r="C248" s="103">
        <v>2240</v>
      </c>
      <c r="D248" s="215">
        <v>0</v>
      </c>
      <c r="E248" s="799" t="s">
        <v>69</v>
      </c>
      <c r="F248" s="279" t="s">
        <v>18</v>
      </c>
      <c r="G248" s="349" t="s">
        <v>39</v>
      </c>
    </row>
    <row r="249" spans="1:10" ht="35.25" hidden="1" customHeight="1">
      <c r="A249" s="794"/>
      <c r="B249" s="14"/>
      <c r="C249" s="103"/>
      <c r="D249" s="9" t="s">
        <v>335</v>
      </c>
      <c r="E249" s="686"/>
      <c r="F249" s="279"/>
      <c r="G249" s="352" t="s">
        <v>246</v>
      </c>
    </row>
    <row r="250" spans="1:10" ht="53.25" customHeight="1">
      <c r="A250" s="694" t="s">
        <v>560</v>
      </c>
      <c r="B250" s="643" t="s">
        <v>268</v>
      </c>
      <c r="C250" s="645">
        <v>2240</v>
      </c>
      <c r="D250" s="128">
        <f>21200+29200</f>
        <v>50400</v>
      </c>
      <c r="E250" s="621" t="s">
        <v>264</v>
      </c>
      <c r="F250" s="615" t="s">
        <v>23</v>
      </c>
      <c r="G250" s="625" t="s">
        <v>707</v>
      </c>
      <c r="J250" s="6"/>
    </row>
    <row r="251" spans="1:10" ht="31.5" customHeight="1">
      <c r="A251" s="779"/>
      <c r="B251" s="644"/>
      <c r="C251" s="646"/>
      <c r="D251" s="65" t="s">
        <v>561</v>
      </c>
      <c r="E251" s="622"/>
      <c r="F251" s="616"/>
      <c r="G251" s="626"/>
    </row>
    <row r="252" spans="1:10" ht="48" hidden="1" customHeight="1">
      <c r="A252" s="674" t="s">
        <v>285</v>
      </c>
      <c r="B252" s="643" t="s">
        <v>268</v>
      </c>
      <c r="C252" s="645">
        <v>2240</v>
      </c>
      <c r="D252" s="70">
        <v>0</v>
      </c>
      <c r="E252" s="621" t="s">
        <v>106</v>
      </c>
      <c r="F252" s="615" t="s">
        <v>370</v>
      </c>
      <c r="G252" s="625" t="s">
        <v>49</v>
      </c>
    </row>
    <row r="253" spans="1:10" ht="16.5" hidden="1" customHeight="1">
      <c r="A253" s="675"/>
      <c r="B253" s="644"/>
      <c r="C253" s="646"/>
      <c r="D253" s="65" t="s">
        <v>250</v>
      </c>
      <c r="E253" s="622"/>
      <c r="F253" s="616"/>
      <c r="G253" s="626"/>
    </row>
    <row r="254" spans="1:10" ht="56.25" customHeight="1">
      <c r="A254" s="674" t="s">
        <v>408</v>
      </c>
      <c r="B254" s="643" t="s">
        <v>409</v>
      </c>
      <c r="C254" s="645">
        <v>2240</v>
      </c>
      <c r="D254" s="126">
        <v>576</v>
      </c>
      <c r="E254" s="615" t="s">
        <v>264</v>
      </c>
      <c r="F254" s="615" t="s">
        <v>23</v>
      </c>
      <c r="G254" s="730" t="s">
        <v>706</v>
      </c>
    </row>
    <row r="255" spans="1:10" ht="44.25" customHeight="1">
      <c r="A255" s="675"/>
      <c r="B255" s="644"/>
      <c r="C255" s="646"/>
      <c r="D255" s="195" t="s">
        <v>407</v>
      </c>
      <c r="E255" s="616"/>
      <c r="F255" s="616"/>
      <c r="G255" s="731"/>
    </row>
    <row r="256" spans="1:10" ht="64.5" customHeight="1">
      <c r="A256" s="906" t="s">
        <v>491</v>
      </c>
      <c r="B256" s="910" t="s">
        <v>286</v>
      </c>
      <c r="C256" s="494">
        <v>2240</v>
      </c>
      <c r="D256" s="531">
        <f>14330000+19293.34</f>
        <v>14349293.34</v>
      </c>
      <c r="E256" s="689" t="s">
        <v>671</v>
      </c>
      <c r="F256" s="688" t="s">
        <v>483</v>
      </c>
      <c r="G256" s="613" t="s">
        <v>492</v>
      </c>
    </row>
    <row r="257" spans="1:13" ht="88.5" customHeight="1">
      <c r="A257" s="907"/>
      <c r="B257" s="911"/>
      <c r="C257" s="532"/>
      <c r="D257" s="533" t="s">
        <v>693</v>
      </c>
      <c r="E257" s="878"/>
      <c r="F257" s="689"/>
      <c r="G257" s="614"/>
      <c r="H257" s="158"/>
    </row>
    <row r="258" spans="1:13" ht="88.5" customHeight="1">
      <c r="A258" s="534" t="s">
        <v>493</v>
      </c>
      <c r="B258" s="910" t="s">
        <v>286</v>
      </c>
      <c r="C258" s="494">
        <v>2240</v>
      </c>
      <c r="D258" s="531">
        <v>7867468.3300000001</v>
      </c>
      <c r="E258" s="689" t="s">
        <v>671</v>
      </c>
      <c r="F258" s="688" t="s">
        <v>624</v>
      </c>
      <c r="G258" s="613" t="s">
        <v>492</v>
      </c>
      <c r="H258" s="158"/>
      <c r="J258" s="6">
        <f>D256+D258+D264</f>
        <v>24117596</v>
      </c>
      <c r="K258">
        <v>24117600</v>
      </c>
      <c r="L258" s="6">
        <f>K258-J258</f>
        <v>4</v>
      </c>
      <c r="M258" s="521">
        <v>0.2</v>
      </c>
    </row>
    <row r="259" spans="1:13" ht="50.25" customHeight="1">
      <c r="A259" s="535"/>
      <c r="B259" s="911"/>
      <c r="C259" s="532"/>
      <c r="D259" s="533" t="s">
        <v>494</v>
      </c>
      <c r="E259" s="878"/>
      <c r="F259" s="689"/>
      <c r="G259" s="614"/>
      <c r="H259" s="158"/>
    </row>
    <row r="260" spans="1:13" ht="63" hidden="1" customHeight="1">
      <c r="A260" s="666" t="s">
        <v>459</v>
      </c>
      <c r="B260" s="488" t="s">
        <v>456</v>
      </c>
      <c r="C260" s="490" t="s">
        <v>356</v>
      </c>
      <c r="D260" s="69">
        <v>0</v>
      </c>
      <c r="E260" s="621" t="s">
        <v>264</v>
      </c>
      <c r="F260" s="621" t="s">
        <v>337</v>
      </c>
      <c r="G260" s="486" t="s">
        <v>39</v>
      </c>
      <c r="H260" s="158"/>
    </row>
    <row r="261" spans="1:13" ht="63" hidden="1" customHeight="1">
      <c r="A261" s="844"/>
      <c r="B261" s="489"/>
      <c r="C261" s="424"/>
      <c r="D261" s="132" t="s">
        <v>458</v>
      </c>
      <c r="E261" s="622"/>
      <c r="F261" s="622"/>
      <c r="G261" s="487" t="s">
        <v>457</v>
      </c>
      <c r="H261" s="158"/>
    </row>
    <row r="262" spans="1:13" ht="101.25" hidden="1" customHeight="1">
      <c r="A262" s="902" t="s">
        <v>405</v>
      </c>
      <c r="B262" s="462" t="s">
        <v>355</v>
      </c>
      <c r="C262" s="463"/>
      <c r="D262" s="469">
        <v>0</v>
      </c>
      <c r="E262" s="622" t="s">
        <v>343</v>
      </c>
      <c r="F262" s="925" t="s">
        <v>66</v>
      </c>
      <c r="G262" s="927" t="s">
        <v>477</v>
      </c>
      <c r="H262" s="158"/>
      <c r="I262" s="6"/>
    </row>
    <row r="263" spans="1:13" ht="55.5" hidden="1" customHeight="1">
      <c r="A263" s="844"/>
      <c r="B263" s="462"/>
      <c r="C263" s="463"/>
      <c r="D263" s="86" t="s">
        <v>441</v>
      </c>
      <c r="E263" s="627"/>
      <c r="F263" s="631"/>
      <c r="G263" s="928"/>
      <c r="H263" s="158"/>
    </row>
    <row r="264" spans="1:13" ht="61.5" customHeight="1">
      <c r="A264" s="793" t="s">
        <v>362</v>
      </c>
      <c r="B264" s="908" t="s">
        <v>286</v>
      </c>
      <c r="C264" s="396" t="s">
        <v>356</v>
      </c>
      <c r="D264" s="133">
        <f>1920131.67-4-19293.34</f>
        <v>1900834.3299999998</v>
      </c>
      <c r="E264" s="621" t="s">
        <v>106</v>
      </c>
      <c r="F264" s="394" t="s">
        <v>18</v>
      </c>
      <c r="G264" s="736" t="s">
        <v>249</v>
      </c>
      <c r="H264" s="158"/>
      <c r="J264" s="6"/>
    </row>
    <row r="265" spans="1:13" ht="69" customHeight="1">
      <c r="A265" s="794"/>
      <c r="B265" s="909"/>
      <c r="C265" s="139"/>
      <c r="D265" s="40" t="s">
        <v>694</v>
      </c>
      <c r="E265" s="622"/>
      <c r="F265" s="395"/>
      <c r="G265" s="737"/>
      <c r="H265" s="158"/>
    </row>
    <row r="266" spans="1:13" ht="51" hidden="1" customHeight="1">
      <c r="A266" s="753" t="s">
        <v>395</v>
      </c>
      <c r="B266" s="710" t="s">
        <v>396</v>
      </c>
      <c r="C266" s="137">
        <v>2240</v>
      </c>
      <c r="D266" s="128">
        <v>0</v>
      </c>
      <c r="E266" s="622" t="s">
        <v>343</v>
      </c>
      <c r="F266" s="425" t="s">
        <v>337</v>
      </c>
      <c r="G266" s="930" t="s">
        <v>39</v>
      </c>
    </row>
    <row r="267" spans="1:13" ht="30" hidden="1" customHeight="1">
      <c r="A267" s="754"/>
      <c r="B267" s="711"/>
      <c r="C267" s="421"/>
      <c r="D267" s="95" t="s">
        <v>357</v>
      </c>
      <c r="E267" s="627"/>
      <c r="F267" s="426"/>
      <c r="G267" s="928"/>
    </row>
    <row r="268" spans="1:13" ht="47.25" hidden="1" customHeight="1">
      <c r="A268" s="662" t="s">
        <v>388</v>
      </c>
      <c r="B268" s="14" t="s">
        <v>288</v>
      </c>
      <c r="C268" s="103">
        <v>2240</v>
      </c>
      <c r="D268" s="501">
        <v>0</v>
      </c>
      <c r="E268" s="621" t="s">
        <v>343</v>
      </c>
      <c r="F268" s="680" t="s">
        <v>483</v>
      </c>
      <c r="G268" s="648" t="s">
        <v>485</v>
      </c>
    </row>
    <row r="269" spans="1:13" ht="54.75" hidden="1" customHeight="1">
      <c r="A269" s="663"/>
      <c r="B269" s="8"/>
      <c r="C269" s="500"/>
      <c r="D269" s="40" t="s">
        <v>430</v>
      </c>
      <c r="E269" s="622"/>
      <c r="F269" s="620"/>
      <c r="G269" s="649"/>
    </row>
    <row r="270" spans="1:13" ht="43.5" hidden="1" customHeight="1">
      <c r="A270" s="662" t="s">
        <v>387</v>
      </c>
      <c r="B270" s="14" t="s">
        <v>288</v>
      </c>
      <c r="C270" s="103">
        <v>2240</v>
      </c>
      <c r="D270" s="502">
        <v>0</v>
      </c>
      <c r="E270" s="621" t="s">
        <v>106</v>
      </c>
      <c r="F270" s="619" t="s">
        <v>23</v>
      </c>
      <c r="G270" s="736" t="s">
        <v>249</v>
      </c>
    </row>
    <row r="271" spans="1:13" ht="48.75" hidden="1" customHeight="1">
      <c r="A271" s="663"/>
      <c r="B271" s="14"/>
      <c r="C271" s="103"/>
      <c r="D271" s="40" t="s">
        <v>381</v>
      </c>
      <c r="E271" s="622"/>
      <c r="F271" s="620"/>
      <c r="G271" s="737"/>
      <c r="I271" s="6"/>
    </row>
    <row r="272" spans="1:13" ht="33" customHeight="1">
      <c r="A272" s="834" t="s">
        <v>486</v>
      </c>
      <c r="B272" s="136" t="s">
        <v>487</v>
      </c>
      <c r="C272" s="427">
        <v>2240</v>
      </c>
      <c r="D272" s="536">
        <v>2404800</v>
      </c>
      <c r="E272" s="622" t="s">
        <v>671</v>
      </c>
      <c r="F272" s="782" t="s">
        <v>435</v>
      </c>
      <c r="G272" s="927" t="s">
        <v>488</v>
      </c>
    </row>
    <row r="273" spans="1:10" ht="45.75" customHeight="1">
      <c r="A273" s="835"/>
      <c r="B273" s="226"/>
      <c r="C273" s="522"/>
      <c r="D273" s="537" t="s">
        <v>489</v>
      </c>
      <c r="E273" s="627"/>
      <c r="F273" s="622"/>
      <c r="G273" s="928"/>
    </row>
    <row r="274" spans="1:10" ht="27" customHeight="1">
      <c r="A274" s="834" t="s">
        <v>490</v>
      </c>
      <c r="B274" s="136" t="s">
        <v>487</v>
      </c>
      <c r="C274" s="427">
        <v>2240</v>
      </c>
      <c r="D274" s="536">
        <v>620604</v>
      </c>
      <c r="E274" s="622" t="s">
        <v>671</v>
      </c>
      <c r="F274" s="782" t="s">
        <v>495</v>
      </c>
      <c r="G274" s="628" t="s">
        <v>488</v>
      </c>
    </row>
    <row r="275" spans="1:10" ht="42" customHeight="1">
      <c r="A275" s="835"/>
      <c r="B275" s="226"/>
      <c r="C275" s="522"/>
      <c r="D275" s="537" t="s">
        <v>623</v>
      </c>
      <c r="E275" s="627"/>
      <c r="F275" s="622"/>
      <c r="G275" s="629"/>
      <c r="I275" s="6"/>
      <c r="J275" s="6"/>
    </row>
    <row r="276" spans="1:10" ht="56.25" hidden="1" customHeight="1">
      <c r="A276" s="666" t="s">
        <v>439</v>
      </c>
      <c r="B276" s="136" t="s">
        <v>438</v>
      </c>
      <c r="C276" s="427">
        <v>2240</v>
      </c>
      <c r="D276" s="101">
        <v>0</v>
      </c>
      <c r="E276" s="622" t="s">
        <v>671</v>
      </c>
      <c r="F276" s="460" t="s">
        <v>227</v>
      </c>
      <c r="G276" s="628" t="s">
        <v>455</v>
      </c>
    </row>
    <row r="277" spans="1:10" ht="138.75" hidden="1" customHeight="1">
      <c r="A277" s="844"/>
      <c r="B277" s="226"/>
      <c r="C277" s="427"/>
      <c r="D277" s="105" t="s">
        <v>437</v>
      </c>
      <c r="E277" s="627"/>
      <c r="F277" s="453"/>
      <c r="G277" s="629"/>
    </row>
    <row r="278" spans="1:10" ht="42" customHeight="1">
      <c r="A278" s="666" t="s">
        <v>567</v>
      </c>
      <c r="B278" s="461" t="s">
        <v>681</v>
      </c>
      <c r="C278" s="427">
        <v>2240</v>
      </c>
      <c r="D278" s="101">
        <v>45000</v>
      </c>
      <c r="E278" s="622" t="s">
        <v>671</v>
      </c>
      <c r="F278" s="504" t="s">
        <v>67</v>
      </c>
      <c r="G278" s="628" t="s">
        <v>372</v>
      </c>
    </row>
    <row r="279" spans="1:10" ht="38.25" customHeight="1">
      <c r="A279" s="844"/>
      <c r="B279" s="226"/>
      <c r="C279" s="522"/>
      <c r="D279" s="105" t="s">
        <v>440</v>
      </c>
      <c r="E279" s="627"/>
      <c r="F279" s="453"/>
      <c r="G279" s="629"/>
    </row>
    <row r="280" spans="1:10" ht="55.5" hidden="1" customHeight="1">
      <c r="A280" s="793" t="s">
        <v>358</v>
      </c>
      <c r="B280" s="7" t="s">
        <v>359</v>
      </c>
      <c r="C280" s="664">
        <v>2240</v>
      </c>
      <c r="D280" s="101">
        <v>0</v>
      </c>
      <c r="E280" s="621" t="s">
        <v>106</v>
      </c>
      <c r="F280" s="615" t="s">
        <v>24</v>
      </c>
      <c r="G280" s="648" t="s">
        <v>389</v>
      </c>
    </row>
    <row r="281" spans="1:10" ht="45.75" hidden="1" customHeight="1">
      <c r="A281" s="794"/>
      <c r="B281" s="8"/>
      <c r="C281" s="665"/>
      <c r="D281" s="35" t="s">
        <v>363</v>
      </c>
      <c r="E281" s="622"/>
      <c r="F281" s="616"/>
      <c r="G281" s="649"/>
      <c r="H281" s="78"/>
    </row>
    <row r="282" spans="1:10" ht="52.5" hidden="1" customHeight="1">
      <c r="A282" s="666" t="s">
        <v>412</v>
      </c>
      <c r="B282" s="7" t="s">
        <v>13</v>
      </c>
      <c r="C282" s="253">
        <v>2240</v>
      </c>
      <c r="D282" s="64">
        <v>0</v>
      </c>
      <c r="E282" s="622" t="s">
        <v>343</v>
      </c>
      <c r="F282" s="619" t="s">
        <v>147</v>
      </c>
      <c r="G282" s="623" t="s">
        <v>484</v>
      </c>
    </row>
    <row r="283" spans="1:10" ht="78" hidden="1" customHeight="1">
      <c r="A283" s="844"/>
      <c r="B283" s="8"/>
      <c r="C283" s="254"/>
      <c r="D283" s="65" t="s">
        <v>413</v>
      </c>
      <c r="E283" s="627"/>
      <c r="F283" s="620"/>
      <c r="G283" s="624"/>
      <c r="H283" s="78"/>
    </row>
    <row r="284" spans="1:10" ht="28.5" hidden="1" customHeight="1">
      <c r="A284" s="944" t="s">
        <v>452</v>
      </c>
      <c r="B284" s="71" t="s">
        <v>85</v>
      </c>
      <c r="C284" s="946">
        <v>2240</v>
      </c>
      <c r="D284" s="115">
        <v>0</v>
      </c>
      <c r="E284" s="622" t="s">
        <v>343</v>
      </c>
      <c r="F284" s="630" t="s">
        <v>227</v>
      </c>
      <c r="G284" s="621" t="s">
        <v>60</v>
      </c>
      <c r="H284" s="78"/>
    </row>
    <row r="285" spans="1:10" ht="43.5" hidden="1" customHeight="1">
      <c r="A285" s="945"/>
      <c r="B285" s="468"/>
      <c r="C285" s="947"/>
      <c r="D285" s="132" t="s">
        <v>450</v>
      </c>
      <c r="E285" s="627"/>
      <c r="F285" s="631"/>
      <c r="G285" s="622"/>
      <c r="H285" s="78"/>
    </row>
    <row r="286" spans="1:10" ht="51" hidden="1" customHeight="1">
      <c r="A286" s="944" t="s">
        <v>453</v>
      </c>
      <c r="B286" s="71" t="s">
        <v>76</v>
      </c>
      <c r="C286" s="610">
        <v>2240</v>
      </c>
      <c r="D286" s="115">
        <v>0</v>
      </c>
      <c r="E286" s="622" t="s">
        <v>343</v>
      </c>
      <c r="F286" s="630" t="s">
        <v>227</v>
      </c>
      <c r="G286" s="621" t="s">
        <v>60</v>
      </c>
      <c r="H286" s="78"/>
    </row>
    <row r="287" spans="1:10" ht="68.25" hidden="1" customHeight="1">
      <c r="A287" s="945"/>
      <c r="B287" s="468"/>
      <c r="C287" s="611"/>
      <c r="D287" s="132" t="s">
        <v>450</v>
      </c>
      <c r="E287" s="627"/>
      <c r="F287" s="631"/>
      <c r="G287" s="622"/>
      <c r="H287" s="78"/>
    </row>
    <row r="288" spans="1:10" ht="31.5" customHeight="1">
      <c r="A288" s="933" t="s">
        <v>593</v>
      </c>
      <c r="B288" s="465" t="s">
        <v>451</v>
      </c>
      <c r="C288" s="137">
        <v>2240</v>
      </c>
      <c r="D288" s="115">
        <v>2109600</v>
      </c>
      <c r="E288" s="622" t="s">
        <v>674</v>
      </c>
      <c r="F288" s="630" t="s">
        <v>147</v>
      </c>
      <c r="G288" s="716" t="s">
        <v>594</v>
      </c>
      <c r="H288" s="78"/>
    </row>
    <row r="289" spans="1:10" ht="63" customHeight="1">
      <c r="A289" s="933"/>
      <c r="B289" s="466"/>
      <c r="C289" s="464"/>
      <c r="D289" s="132" t="s">
        <v>595</v>
      </c>
      <c r="E289" s="627"/>
      <c r="F289" s="631"/>
      <c r="G289" s="898"/>
      <c r="H289" s="78"/>
    </row>
    <row r="290" spans="1:10" ht="38.25" customHeight="1">
      <c r="A290" s="948" t="s">
        <v>596</v>
      </c>
      <c r="B290" s="94" t="s">
        <v>454</v>
      </c>
      <c r="C290" s="137"/>
      <c r="D290" s="115">
        <v>299760</v>
      </c>
      <c r="E290" s="622" t="s">
        <v>671</v>
      </c>
      <c r="F290" s="630" t="s">
        <v>227</v>
      </c>
      <c r="G290" s="716" t="s">
        <v>594</v>
      </c>
      <c r="H290" s="78"/>
    </row>
    <row r="291" spans="1:10" ht="39" customHeight="1">
      <c r="A291" s="949"/>
      <c r="B291" s="467"/>
      <c r="C291" s="137"/>
      <c r="D291" s="132" t="s">
        <v>622</v>
      </c>
      <c r="E291" s="627"/>
      <c r="F291" s="631"/>
      <c r="G291" s="898"/>
      <c r="H291" s="78"/>
      <c r="J291" s="6"/>
    </row>
    <row r="292" spans="1:10" ht="25.5" hidden="1" customHeight="1">
      <c r="A292" s="800" t="s">
        <v>414</v>
      </c>
      <c r="B292" s="7" t="s">
        <v>13</v>
      </c>
      <c r="C292" s="253">
        <v>2240</v>
      </c>
      <c r="D292" s="69">
        <v>0</v>
      </c>
      <c r="E292" s="622" t="s">
        <v>343</v>
      </c>
      <c r="F292" s="619" t="s">
        <v>147</v>
      </c>
      <c r="G292" s="623" t="s">
        <v>482</v>
      </c>
    </row>
    <row r="293" spans="1:10" ht="161.25" hidden="1" customHeight="1">
      <c r="A293" s="801"/>
      <c r="B293" s="8"/>
      <c r="C293" s="254"/>
      <c r="D293" s="132" t="s">
        <v>411</v>
      </c>
      <c r="E293" s="627"/>
      <c r="F293" s="620"/>
      <c r="G293" s="624"/>
      <c r="H293" s="78"/>
    </row>
    <row r="294" spans="1:10" ht="30" hidden="1" customHeight="1">
      <c r="A294" s="353" t="s">
        <v>109</v>
      </c>
      <c r="B294" s="7" t="s">
        <v>110</v>
      </c>
      <c r="C294" s="253">
        <v>2240</v>
      </c>
      <c r="D294" s="110">
        <v>0</v>
      </c>
      <c r="E294" s="242"/>
      <c r="F294" s="271"/>
      <c r="G294" s="623" t="s">
        <v>42</v>
      </c>
    </row>
    <row r="295" spans="1:10" ht="69.75" hidden="1" customHeight="1">
      <c r="A295" s="354"/>
      <c r="B295" s="8"/>
      <c r="C295" s="254"/>
      <c r="D295" s="132" t="s">
        <v>215</v>
      </c>
      <c r="E295" s="243" t="s">
        <v>70</v>
      </c>
      <c r="F295" s="273" t="s">
        <v>74</v>
      </c>
      <c r="G295" s="624"/>
      <c r="H295" s="78"/>
    </row>
    <row r="296" spans="1:10" ht="50.25" hidden="1" customHeight="1">
      <c r="A296" s="255" t="s">
        <v>225</v>
      </c>
      <c r="B296" s="10" t="s">
        <v>224</v>
      </c>
      <c r="C296" s="253">
        <v>2240</v>
      </c>
      <c r="D296" s="69">
        <v>0</v>
      </c>
      <c r="E296" s="615" t="s">
        <v>217</v>
      </c>
      <c r="F296" s="271"/>
      <c r="G296" s="623" t="s">
        <v>42</v>
      </c>
      <c r="H296" s="78"/>
    </row>
    <row r="297" spans="1:10" ht="43.5" hidden="1" customHeight="1">
      <c r="A297" s="354"/>
      <c r="B297" s="8"/>
      <c r="C297" s="254"/>
      <c r="D297" s="132" t="s">
        <v>216</v>
      </c>
      <c r="E297" s="616"/>
      <c r="F297" s="273" t="s">
        <v>181</v>
      </c>
      <c r="G297" s="624"/>
      <c r="H297" s="78"/>
    </row>
    <row r="298" spans="1:10" ht="43.5" hidden="1" customHeight="1">
      <c r="A298" s="355" t="s">
        <v>167</v>
      </c>
      <c r="B298" s="114" t="s">
        <v>168</v>
      </c>
      <c r="C298" s="103">
        <v>2240</v>
      </c>
      <c r="D298" s="118">
        <v>0</v>
      </c>
      <c r="E298" s="799" t="s">
        <v>122</v>
      </c>
      <c r="F298" s="251" t="s">
        <v>227</v>
      </c>
      <c r="G298" s="623" t="s">
        <v>42</v>
      </c>
      <c r="H298" s="78"/>
    </row>
    <row r="299" spans="1:10" ht="43.5" hidden="1" customHeight="1">
      <c r="A299" s="356"/>
      <c r="B299" s="8"/>
      <c r="C299" s="63"/>
      <c r="D299" s="105" t="s">
        <v>228</v>
      </c>
      <c r="E299" s="686"/>
      <c r="F299" s="243"/>
      <c r="G299" s="624"/>
      <c r="H299" s="78"/>
    </row>
    <row r="300" spans="1:10" ht="36" hidden="1" customHeight="1">
      <c r="A300" s="934" t="s">
        <v>113</v>
      </c>
      <c r="B300" s="7" t="s">
        <v>13</v>
      </c>
      <c r="C300" s="269">
        <v>2240</v>
      </c>
      <c r="D300" s="69">
        <v>0</v>
      </c>
      <c r="E300" s="615" t="s">
        <v>111</v>
      </c>
      <c r="F300" s="615" t="s">
        <v>74</v>
      </c>
      <c r="G300" s="623" t="s">
        <v>42</v>
      </c>
    </row>
    <row r="301" spans="1:10" ht="58.5" hidden="1" customHeight="1">
      <c r="A301" s="935"/>
      <c r="B301" s="14"/>
      <c r="C301" s="269"/>
      <c r="D301" s="132" t="s">
        <v>149</v>
      </c>
      <c r="E301" s="616"/>
      <c r="F301" s="616"/>
      <c r="G301" s="624"/>
      <c r="H301" s="78"/>
    </row>
    <row r="302" spans="1:10" ht="16.5" hidden="1" customHeight="1">
      <c r="A302" s="632" t="s">
        <v>103</v>
      </c>
      <c r="B302" s="643" t="s">
        <v>104</v>
      </c>
      <c r="C302" s="645">
        <v>2240</v>
      </c>
      <c r="D302" s="69">
        <f>199000-32727-48836-6837.6-10000-12992.1- 49128-17000-21479.3</f>
        <v>0</v>
      </c>
      <c r="E302" s="816" t="s">
        <v>122</v>
      </c>
      <c r="F302" s="816" t="s">
        <v>66</v>
      </c>
      <c r="G302" s="617" t="s">
        <v>39</v>
      </c>
    </row>
    <row r="303" spans="1:10" ht="42.75" hidden="1" customHeight="1" thickBot="1">
      <c r="A303" s="950"/>
      <c r="B303" s="941"/>
      <c r="C303" s="936"/>
      <c r="D303" s="518" t="s">
        <v>153</v>
      </c>
      <c r="E303" s="887"/>
      <c r="F303" s="887"/>
      <c r="G303" s="618"/>
      <c r="H303" s="78" t="s">
        <v>107</v>
      </c>
    </row>
    <row r="304" spans="1:10" ht="42.75" hidden="1" customHeight="1">
      <c r="A304" s="98" t="s">
        <v>138</v>
      </c>
      <c r="B304" s="643" t="s">
        <v>137</v>
      </c>
      <c r="C304" s="645">
        <v>2240</v>
      </c>
      <c r="D304" s="69">
        <v>0</v>
      </c>
      <c r="E304" s="816" t="s">
        <v>122</v>
      </c>
      <c r="F304" s="816" t="s">
        <v>67</v>
      </c>
      <c r="G304" s="617" t="s">
        <v>39</v>
      </c>
      <c r="H304" s="78"/>
    </row>
    <row r="305" spans="1:8" ht="42.75" hidden="1" customHeight="1" thickBot="1">
      <c r="A305" s="99"/>
      <c r="B305" s="941"/>
      <c r="C305" s="936"/>
      <c r="D305" s="518" t="s">
        <v>139</v>
      </c>
      <c r="E305" s="887"/>
      <c r="F305" s="887"/>
      <c r="G305" s="618"/>
      <c r="H305" s="78"/>
    </row>
    <row r="306" spans="1:8" ht="23.25" hidden="1" customHeight="1">
      <c r="A306" s="634" t="s">
        <v>289</v>
      </c>
      <c r="B306" s="940" t="s">
        <v>287</v>
      </c>
      <c r="C306" s="765">
        <v>2240</v>
      </c>
      <c r="D306" s="165">
        <v>0</v>
      </c>
      <c r="E306" s="883" t="s">
        <v>179</v>
      </c>
      <c r="F306" s="883" t="s">
        <v>23</v>
      </c>
      <c r="G306" s="885" t="s">
        <v>39</v>
      </c>
      <c r="H306" s="78"/>
    </row>
    <row r="307" spans="1:8" ht="42.75" hidden="1" customHeight="1">
      <c r="A307" s="633"/>
      <c r="B307" s="644"/>
      <c r="C307" s="646"/>
      <c r="D307" s="132" t="s">
        <v>269</v>
      </c>
      <c r="E307" s="817"/>
      <c r="F307" s="817"/>
      <c r="G307" s="884"/>
      <c r="H307" s="78"/>
    </row>
    <row r="308" spans="1:8" ht="42.75" hidden="1" customHeight="1">
      <c r="A308" s="635" t="s">
        <v>290</v>
      </c>
      <c r="B308" s="637" t="s">
        <v>291</v>
      </c>
      <c r="C308" s="645">
        <v>2240</v>
      </c>
      <c r="D308" s="117">
        <v>0</v>
      </c>
      <c r="E308" s="816" t="s">
        <v>179</v>
      </c>
      <c r="F308" s="816" t="s">
        <v>23</v>
      </c>
      <c r="G308" s="617" t="s">
        <v>39</v>
      </c>
      <c r="H308" s="100"/>
    </row>
    <row r="309" spans="1:8" ht="17.25" hidden="1" customHeight="1" thickBot="1">
      <c r="A309" s="636"/>
      <c r="B309" s="939"/>
      <c r="C309" s="646"/>
      <c r="D309" s="132" t="s">
        <v>247</v>
      </c>
      <c r="E309" s="817"/>
      <c r="F309" s="817"/>
      <c r="G309" s="884"/>
      <c r="H309" s="78"/>
    </row>
    <row r="310" spans="1:8" ht="27.75" hidden="1" customHeight="1">
      <c r="A310" s="257" t="s">
        <v>121</v>
      </c>
      <c r="B310" s="87" t="s">
        <v>120</v>
      </c>
      <c r="C310" s="289">
        <v>2240</v>
      </c>
      <c r="D310" s="524">
        <v>0</v>
      </c>
      <c r="E310" s="929" t="s">
        <v>106</v>
      </c>
      <c r="F310" s="290" t="s">
        <v>74</v>
      </c>
      <c r="G310" s="617" t="s">
        <v>39</v>
      </c>
      <c r="H310" s="78"/>
    </row>
    <row r="311" spans="1:8" ht="42.75" hidden="1" customHeight="1" thickBot="1">
      <c r="A311" s="258"/>
      <c r="B311" s="88"/>
      <c r="C311" s="261"/>
      <c r="D311" s="132" t="s">
        <v>114</v>
      </c>
      <c r="E311" s="887"/>
      <c r="F311" s="286"/>
      <c r="G311" s="618"/>
      <c r="H311" s="78"/>
    </row>
    <row r="312" spans="1:8" ht="42.75" hidden="1" customHeight="1">
      <c r="A312" s="259" t="s">
        <v>116</v>
      </c>
      <c r="B312" s="87" t="s">
        <v>115</v>
      </c>
      <c r="C312" s="260">
        <v>2240</v>
      </c>
      <c r="D312" s="524">
        <v>0</v>
      </c>
      <c r="E312" s="929" t="s">
        <v>106</v>
      </c>
      <c r="F312" s="285" t="s">
        <v>74</v>
      </c>
      <c r="G312" s="617" t="s">
        <v>39</v>
      </c>
      <c r="H312" s="78"/>
    </row>
    <row r="313" spans="1:8" ht="42.75" hidden="1" customHeight="1" thickBot="1">
      <c r="A313" s="357"/>
      <c r="B313" s="89"/>
      <c r="C313" s="90"/>
      <c r="D313" s="132" t="s">
        <v>119</v>
      </c>
      <c r="E313" s="887"/>
      <c r="F313" s="91"/>
      <c r="G313" s="618"/>
      <c r="H313" s="78"/>
    </row>
    <row r="314" spans="1:8" ht="42.75" hidden="1" customHeight="1">
      <c r="A314" s="257" t="s">
        <v>117</v>
      </c>
      <c r="B314" s="87" t="s">
        <v>118</v>
      </c>
      <c r="C314" s="289">
        <v>2240</v>
      </c>
      <c r="D314" s="524">
        <v>0</v>
      </c>
      <c r="E314" s="288" t="s">
        <v>106</v>
      </c>
      <c r="F314" s="290" t="s">
        <v>74</v>
      </c>
      <c r="G314" s="617" t="s">
        <v>39</v>
      </c>
      <c r="H314" s="78"/>
    </row>
    <row r="315" spans="1:8" ht="25.5" hidden="1" customHeight="1" thickBot="1">
      <c r="A315" s="257"/>
      <c r="B315" s="85"/>
      <c r="C315" s="289"/>
      <c r="D315" s="132" t="s">
        <v>123</v>
      </c>
      <c r="E315" s="290"/>
      <c r="F315" s="290"/>
      <c r="G315" s="618"/>
      <c r="H315" s="78"/>
    </row>
    <row r="316" spans="1:8" ht="25.5" hidden="1" customHeight="1">
      <c r="A316" s="951" t="s">
        <v>93</v>
      </c>
      <c r="B316" s="724" t="s">
        <v>97</v>
      </c>
      <c r="C316" s="253">
        <v>2240</v>
      </c>
      <c r="D316" s="69">
        <v>0</v>
      </c>
      <c r="E316" s="680" t="s">
        <v>96</v>
      </c>
      <c r="F316" s="619" t="s">
        <v>73</v>
      </c>
      <c r="G316" s="888" t="s">
        <v>39</v>
      </c>
    </row>
    <row r="317" spans="1:8" ht="30.75" hidden="1" customHeight="1">
      <c r="A317" s="952"/>
      <c r="B317" s="725"/>
      <c r="C317" s="254"/>
      <c r="D317" s="132" t="s">
        <v>95</v>
      </c>
      <c r="E317" s="620"/>
      <c r="F317" s="620"/>
      <c r="G317" s="889"/>
    </row>
    <row r="318" spans="1:8" ht="25.5" hidden="1" customHeight="1">
      <c r="A318" s="951" t="s">
        <v>94</v>
      </c>
      <c r="B318" s="724" t="s">
        <v>100</v>
      </c>
      <c r="C318" s="253">
        <v>2240</v>
      </c>
      <c r="D318" s="69">
        <v>0</v>
      </c>
      <c r="E318" s="680" t="s">
        <v>96</v>
      </c>
      <c r="F318" s="619" t="s">
        <v>73</v>
      </c>
      <c r="G318" s="888" t="s">
        <v>39</v>
      </c>
    </row>
    <row r="319" spans="1:8" ht="25.5" hidden="1" customHeight="1">
      <c r="A319" s="952"/>
      <c r="B319" s="725"/>
      <c r="C319" s="254"/>
      <c r="D319" s="132" t="s">
        <v>124</v>
      </c>
      <c r="E319" s="620"/>
      <c r="F319" s="620"/>
      <c r="G319" s="889"/>
    </row>
    <row r="320" spans="1:8" s="100" customFormat="1" ht="44.25" customHeight="1">
      <c r="A320" s="931" t="s">
        <v>682</v>
      </c>
      <c r="B320" s="937" t="s">
        <v>570</v>
      </c>
      <c r="C320" s="942">
        <v>2240</v>
      </c>
      <c r="D320" s="165">
        <v>4822200</v>
      </c>
      <c r="E320" s="816" t="s">
        <v>679</v>
      </c>
      <c r="F320" s="816" t="s">
        <v>67</v>
      </c>
      <c r="G320" s="882" t="s">
        <v>39</v>
      </c>
    </row>
    <row r="321" spans="1:7" s="100" customFormat="1" ht="54" customHeight="1">
      <c r="A321" s="932"/>
      <c r="B321" s="938"/>
      <c r="C321" s="943"/>
      <c r="D321" s="35" t="s">
        <v>571</v>
      </c>
      <c r="E321" s="817"/>
      <c r="F321" s="817"/>
      <c r="G321" s="882"/>
    </row>
    <row r="322" spans="1:7" ht="48" customHeight="1">
      <c r="A322" s="666" t="s">
        <v>569</v>
      </c>
      <c r="B322" s="71" t="s">
        <v>568</v>
      </c>
      <c r="C322" s="554">
        <v>2240</v>
      </c>
      <c r="D322" s="117">
        <f>3202500-870552-576-106000-1000000</f>
        <v>1225372</v>
      </c>
      <c r="E322" s="876" t="s">
        <v>709</v>
      </c>
      <c r="F322" s="621" t="s">
        <v>24</v>
      </c>
      <c r="G322" s="551" t="s">
        <v>39</v>
      </c>
    </row>
    <row r="323" spans="1:7" ht="45.75" customHeight="1">
      <c r="A323" s="844"/>
      <c r="B323" s="226"/>
      <c r="C323" s="522"/>
      <c r="D323" s="86" t="s">
        <v>708</v>
      </c>
      <c r="E323" s="877"/>
      <c r="F323" s="622"/>
      <c r="G323" s="315" t="s">
        <v>704</v>
      </c>
    </row>
    <row r="324" spans="1:7" ht="45.75" customHeight="1">
      <c r="A324" s="666" t="s">
        <v>760</v>
      </c>
      <c r="B324" s="71" t="s">
        <v>761</v>
      </c>
      <c r="C324" s="554">
        <v>2240</v>
      </c>
      <c r="D324" s="117">
        <v>425260</v>
      </c>
      <c r="E324" s="876" t="s">
        <v>705</v>
      </c>
      <c r="F324" s="621" t="s">
        <v>73</v>
      </c>
      <c r="G324" s="551" t="s">
        <v>39</v>
      </c>
    </row>
    <row r="325" spans="1:7" ht="45.75" customHeight="1">
      <c r="A325" s="844"/>
      <c r="B325" s="226"/>
      <c r="C325" s="522"/>
      <c r="D325" s="86" t="s">
        <v>762</v>
      </c>
      <c r="E325" s="877"/>
      <c r="F325" s="622"/>
      <c r="G325" s="315"/>
    </row>
    <row r="326" spans="1:7" ht="45.75" customHeight="1">
      <c r="A326" s="666" t="s">
        <v>711</v>
      </c>
      <c r="B326" s="71" t="s">
        <v>710</v>
      </c>
      <c r="C326" s="554">
        <v>2240</v>
      </c>
      <c r="D326" s="117">
        <v>574800</v>
      </c>
      <c r="E326" s="876" t="s">
        <v>705</v>
      </c>
      <c r="F326" s="621" t="s">
        <v>24</v>
      </c>
      <c r="G326" s="558" t="s">
        <v>39</v>
      </c>
    </row>
    <row r="327" spans="1:7" ht="45.75" customHeight="1">
      <c r="A327" s="844"/>
      <c r="B327" s="226"/>
      <c r="C327" s="522"/>
      <c r="D327" s="86" t="s">
        <v>712</v>
      </c>
      <c r="E327" s="877"/>
      <c r="F327" s="622"/>
      <c r="G327" s="315"/>
    </row>
    <row r="328" spans="1:7" ht="48" customHeight="1">
      <c r="A328" s="666" t="s">
        <v>610</v>
      </c>
      <c r="B328" s="7" t="s">
        <v>597</v>
      </c>
      <c r="C328" s="103">
        <v>2240</v>
      </c>
      <c r="D328" s="117">
        <v>3600000</v>
      </c>
      <c r="E328" s="13" t="s">
        <v>608</v>
      </c>
      <c r="F328" s="12" t="s">
        <v>73</v>
      </c>
      <c r="G328" s="358" t="s">
        <v>39</v>
      </c>
    </row>
    <row r="329" spans="1:7" ht="25.5" customHeight="1">
      <c r="A329" s="844"/>
      <c r="B329" s="8"/>
      <c r="C329" s="292"/>
      <c r="D329" s="86" t="s">
        <v>609</v>
      </c>
      <c r="E329" s="523" t="s">
        <v>614</v>
      </c>
      <c r="F329" s="16"/>
      <c r="G329" s="312"/>
    </row>
    <row r="330" spans="1:7" ht="54" customHeight="1">
      <c r="A330" s="666" t="s">
        <v>606</v>
      </c>
      <c r="B330" s="7" t="s">
        <v>597</v>
      </c>
      <c r="C330" s="103">
        <v>2240</v>
      </c>
      <c r="D330" s="117">
        <v>270000</v>
      </c>
      <c r="E330" s="13" t="s">
        <v>680</v>
      </c>
      <c r="F330" s="508" t="s">
        <v>66</v>
      </c>
      <c r="G330" s="358" t="s">
        <v>39</v>
      </c>
    </row>
    <row r="331" spans="1:7" ht="25.5" customHeight="1">
      <c r="A331" s="844"/>
      <c r="B331" s="14"/>
      <c r="C331" s="103"/>
      <c r="D331" s="35" t="s">
        <v>607</v>
      </c>
      <c r="E331" s="545" t="s">
        <v>614</v>
      </c>
      <c r="F331" s="12"/>
      <c r="G331" s="359"/>
    </row>
    <row r="332" spans="1:7" ht="42.75" customHeight="1">
      <c r="A332" s="666" t="s">
        <v>605</v>
      </c>
      <c r="B332" s="71" t="s">
        <v>604</v>
      </c>
      <c r="C332" s="291">
        <v>2240</v>
      </c>
      <c r="D332" s="117">
        <v>3480000</v>
      </c>
      <c r="E332" s="5" t="s">
        <v>599</v>
      </c>
      <c r="F332" s="242" t="s">
        <v>73</v>
      </c>
      <c r="G332" s="650" t="s">
        <v>39</v>
      </c>
    </row>
    <row r="333" spans="1:7" ht="38.25" customHeight="1">
      <c r="A333" s="844"/>
      <c r="B333" s="8"/>
      <c r="C333" s="63"/>
      <c r="D333" s="86" t="s">
        <v>598</v>
      </c>
      <c r="E333" s="523" t="s">
        <v>614</v>
      </c>
      <c r="F333" s="243"/>
      <c r="G333" s="651"/>
    </row>
    <row r="334" spans="1:7" s="194" customFormat="1" ht="45" customHeight="1">
      <c r="A334" s="694" t="s">
        <v>717</v>
      </c>
      <c r="B334" s="643" t="s">
        <v>710</v>
      </c>
      <c r="C334" s="645">
        <v>2240</v>
      </c>
      <c r="D334" s="117">
        <v>960000</v>
      </c>
      <c r="E334" s="816" t="s">
        <v>716</v>
      </c>
      <c r="F334" s="615" t="s">
        <v>24</v>
      </c>
      <c r="G334" s="730" t="s">
        <v>39</v>
      </c>
    </row>
    <row r="335" spans="1:7" s="194" customFormat="1" ht="38.25" customHeight="1">
      <c r="A335" s="779"/>
      <c r="B335" s="644"/>
      <c r="C335" s="646"/>
      <c r="D335" s="546" t="s">
        <v>600</v>
      </c>
      <c r="E335" s="817"/>
      <c r="F335" s="616"/>
      <c r="G335" s="731"/>
    </row>
    <row r="336" spans="1:7" s="194" customFormat="1" ht="46.5" customHeight="1">
      <c r="A336" s="694" t="s">
        <v>602</v>
      </c>
      <c r="B336" s="643" t="s">
        <v>601</v>
      </c>
      <c r="C336" s="645">
        <v>2240</v>
      </c>
      <c r="D336" s="117">
        <v>1500000</v>
      </c>
      <c r="E336" s="816" t="s">
        <v>612</v>
      </c>
      <c r="F336" s="615" t="s">
        <v>73</v>
      </c>
      <c r="G336" s="854" t="s">
        <v>39</v>
      </c>
    </row>
    <row r="337" spans="1:8" s="194" customFormat="1" ht="46.5" customHeight="1">
      <c r="A337" s="779"/>
      <c r="B337" s="644"/>
      <c r="C337" s="646"/>
      <c r="D337" s="547" t="s">
        <v>603</v>
      </c>
      <c r="E337" s="817"/>
      <c r="F337" s="616"/>
      <c r="G337" s="855"/>
    </row>
    <row r="338" spans="1:8" s="194" customFormat="1" ht="32.25" customHeight="1">
      <c r="A338" s="694" t="s">
        <v>616</v>
      </c>
      <c r="B338" s="643" t="s">
        <v>611</v>
      </c>
      <c r="C338" s="645">
        <v>2240</v>
      </c>
      <c r="D338" s="117">
        <v>5400000</v>
      </c>
      <c r="E338" s="816" t="s">
        <v>683</v>
      </c>
      <c r="F338" s="615" t="s">
        <v>67</v>
      </c>
      <c r="G338" s="854" t="s">
        <v>39</v>
      </c>
    </row>
    <row r="339" spans="1:8" s="194" customFormat="1" ht="36.75" customHeight="1">
      <c r="A339" s="779"/>
      <c r="B339" s="644"/>
      <c r="C339" s="646"/>
      <c r="D339" s="76" t="s">
        <v>613</v>
      </c>
      <c r="E339" s="817"/>
      <c r="F339" s="616"/>
      <c r="G339" s="855"/>
    </row>
    <row r="340" spans="1:8" s="194" customFormat="1" ht="46.5" customHeight="1">
      <c r="A340" s="694" t="s">
        <v>615</v>
      </c>
      <c r="B340" s="643" t="s">
        <v>409</v>
      </c>
      <c r="C340" s="645">
        <v>2240</v>
      </c>
      <c r="D340" s="117">
        <v>550000</v>
      </c>
      <c r="E340" s="816" t="s">
        <v>683</v>
      </c>
      <c r="F340" s="615" t="s">
        <v>67</v>
      </c>
      <c r="G340" s="854" t="s">
        <v>39</v>
      </c>
    </row>
    <row r="341" spans="1:8" s="194" customFormat="1" ht="28.5" customHeight="1" thickBot="1">
      <c r="A341" s="779"/>
      <c r="B341" s="644"/>
      <c r="C341" s="646"/>
      <c r="D341" s="76" t="s">
        <v>617</v>
      </c>
      <c r="E341" s="817"/>
      <c r="F341" s="616"/>
      <c r="G341" s="855"/>
    </row>
    <row r="342" spans="1:8" s="194" customFormat="1" ht="46.5" customHeight="1">
      <c r="A342" s="789" t="s">
        <v>618</v>
      </c>
      <c r="B342" s="791" t="s">
        <v>718</v>
      </c>
      <c r="C342" s="566">
        <v>2240</v>
      </c>
      <c r="D342" s="567">
        <f>390000-76896</f>
        <v>313104</v>
      </c>
      <c r="E342" s="717" t="s">
        <v>719</v>
      </c>
      <c r="F342" s="850" t="s">
        <v>67</v>
      </c>
      <c r="G342" s="852" t="s">
        <v>633</v>
      </c>
    </row>
    <row r="343" spans="1:8" s="194" customFormat="1" ht="32.25" customHeight="1" thickBot="1">
      <c r="A343" s="790"/>
      <c r="B343" s="792"/>
      <c r="C343" s="568"/>
      <c r="D343" s="569" t="s">
        <v>720</v>
      </c>
      <c r="E343" s="849"/>
      <c r="F343" s="851"/>
      <c r="G343" s="853"/>
    </row>
    <row r="344" spans="1:8" s="194" customFormat="1" ht="32.25" customHeight="1">
      <c r="A344" s="789" t="s">
        <v>721</v>
      </c>
      <c r="B344" s="791" t="s">
        <v>722</v>
      </c>
      <c r="C344" s="566">
        <v>2240</v>
      </c>
      <c r="D344" s="567">
        <v>76896</v>
      </c>
      <c r="E344" s="622" t="s">
        <v>723</v>
      </c>
      <c r="F344" s="850" t="s">
        <v>24</v>
      </c>
      <c r="G344" s="852" t="s">
        <v>725</v>
      </c>
    </row>
    <row r="345" spans="1:8" s="194" customFormat="1" ht="59.25" customHeight="1" thickBot="1">
      <c r="A345" s="790"/>
      <c r="B345" s="792"/>
      <c r="C345" s="568"/>
      <c r="D345" s="569" t="s">
        <v>724</v>
      </c>
      <c r="E345" s="849"/>
      <c r="F345" s="851"/>
      <c r="G345" s="853"/>
    </row>
    <row r="346" spans="1:8" ht="47.25" customHeight="1">
      <c r="A346" s="553" t="s">
        <v>32</v>
      </c>
      <c r="B346" s="71" t="s">
        <v>112</v>
      </c>
      <c r="C346" s="554">
        <v>2240</v>
      </c>
      <c r="D346" s="117">
        <f>94000+106000</f>
        <v>200000</v>
      </c>
      <c r="E346" s="552" t="s">
        <v>671</v>
      </c>
      <c r="F346" s="621" t="s">
        <v>67</v>
      </c>
      <c r="G346" s="639" t="s">
        <v>39</v>
      </c>
    </row>
    <row r="347" spans="1:8" ht="30.75" customHeight="1">
      <c r="A347" s="555"/>
      <c r="B347" s="226"/>
      <c r="C347" s="556"/>
      <c r="D347" s="105" t="s">
        <v>272</v>
      </c>
      <c r="E347" s="550"/>
      <c r="F347" s="622"/>
      <c r="G347" s="640"/>
      <c r="H347" s="78"/>
    </row>
    <row r="348" spans="1:8" ht="67.5" hidden="1" customHeight="1">
      <c r="A348" s="793" t="s">
        <v>292</v>
      </c>
      <c r="B348" s="802" t="s">
        <v>293</v>
      </c>
      <c r="C348" s="103">
        <v>2240</v>
      </c>
      <c r="D348" s="141">
        <v>0</v>
      </c>
      <c r="E348" s="672" t="s">
        <v>22</v>
      </c>
      <c r="F348" s="647" t="s">
        <v>73</v>
      </c>
      <c r="G348" s="778" t="s">
        <v>39</v>
      </c>
    </row>
    <row r="349" spans="1:8" ht="33.75" hidden="1" customHeight="1">
      <c r="A349" s="794"/>
      <c r="B349" s="725"/>
      <c r="C349" s="173"/>
      <c r="D349" s="140" t="s">
        <v>256</v>
      </c>
      <c r="E349" s="673"/>
      <c r="F349" s="616"/>
      <c r="G349" s="778"/>
    </row>
    <row r="350" spans="1:8" ht="102" hidden="1" customHeight="1">
      <c r="A350" s="635" t="s">
        <v>295</v>
      </c>
      <c r="B350" s="637" t="s">
        <v>294</v>
      </c>
      <c r="C350" s="645">
        <v>2240</v>
      </c>
      <c r="D350" s="70">
        <v>0</v>
      </c>
      <c r="E350" s="647" t="s">
        <v>264</v>
      </c>
      <c r="F350" s="678" t="s">
        <v>23</v>
      </c>
      <c r="G350" s="623" t="s">
        <v>42</v>
      </c>
    </row>
    <row r="351" spans="1:8" ht="97.5" hidden="1" customHeight="1">
      <c r="A351" s="636"/>
      <c r="B351" s="638"/>
      <c r="C351" s="646"/>
      <c r="D351" s="86" t="s">
        <v>248</v>
      </c>
      <c r="E351" s="616"/>
      <c r="F351" s="679"/>
      <c r="G351" s="624"/>
    </row>
    <row r="352" spans="1:8" ht="33.75" hidden="1" customHeight="1">
      <c r="A352" s="635" t="s">
        <v>297</v>
      </c>
      <c r="B352" s="637" t="s">
        <v>296</v>
      </c>
      <c r="C352" s="645">
        <v>2240</v>
      </c>
      <c r="D352" s="70">
        <v>0</v>
      </c>
      <c r="E352" s="647" t="s">
        <v>264</v>
      </c>
      <c r="F352" s="678" t="s">
        <v>23</v>
      </c>
      <c r="G352" s="623" t="s">
        <v>39</v>
      </c>
    </row>
    <row r="353" spans="1:9" ht="29.25" hidden="1" customHeight="1">
      <c r="A353" s="636"/>
      <c r="B353" s="638"/>
      <c r="C353" s="646"/>
      <c r="D353" s="86" t="s">
        <v>270</v>
      </c>
      <c r="E353" s="616"/>
      <c r="F353" s="679"/>
      <c r="G353" s="624"/>
    </row>
    <row r="354" spans="1:9" ht="52.5" hidden="1" customHeight="1">
      <c r="A354" s="662" t="s">
        <v>358</v>
      </c>
      <c r="B354" s="7" t="s">
        <v>359</v>
      </c>
      <c r="C354" s="664">
        <v>2240</v>
      </c>
      <c r="D354" s="101">
        <v>0</v>
      </c>
      <c r="E354" s="799" t="s">
        <v>10</v>
      </c>
      <c r="F354" s="615" t="s">
        <v>163</v>
      </c>
      <c r="G354" s="648" t="s">
        <v>43</v>
      </c>
    </row>
    <row r="355" spans="1:9" ht="57" hidden="1" customHeight="1">
      <c r="A355" s="663"/>
      <c r="B355" s="8"/>
      <c r="C355" s="665"/>
      <c r="D355" s="86" t="s">
        <v>360</v>
      </c>
      <c r="E355" s="686"/>
      <c r="F355" s="616"/>
      <c r="G355" s="649"/>
    </row>
    <row r="356" spans="1:9" ht="42.75" customHeight="1">
      <c r="A356" s="800" t="s">
        <v>397</v>
      </c>
      <c r="B356" s="713" t="s">
        <v>583</v>
      </c>
      <c r="C356" s="610">
        <v>2240</v>
      </c>
      <c r="D356" s="128">
        <f>5841.6-1.6</f>
        <v>5840</v>
      </c>
      <c r="E356" s="621" t="s">
        <v>684</v>
      </c>
      <c r="F356" s="621" t="s">
        <v>442</v>
      </c>
      <c r="G356" s="874" t="s">
        <v>42</v>
      </c>
      <c r="H356" s="138"/>
      <c r="I356" s="138"/>
    </row>
    <row r="357" spans="1:9" ht="38.25" customHeight="1">
      <c r="A357" s="801"/>
      <c r="B357" s="714"/>
      <c r="C357" s="611"/>
      <c r="D357" s="86" t="s">
        <v>625</v>
      </c>
      <c r="E357" s="622"/>
      <c r="F357" s="622"/>
      <c r="G357" s="875"/>
      <c r="H357" s="138"/>
      <c r="I357" s="138"/>
    </row>
    <row r="358" spans="1:9" ht="63" customHeight="1">
      <c r="A358" s="632" t="s">
        <v>581</v>
      </c>
      <c r="B358" s="643" t="s">
        <v>577</v>
      </c>
      <c r="C358" s="645">
        <v>2240</v>
      </c>
      <c r="D358" s="128">
        <v>9400</v>
      </c>
      <c r="E358" s="647" t="s">
        <v>671</v>
      </c>
      <c r="F358" s="678" t="s">
        <v>147</v>
      </c>
      <c r="G358" s="623" t="s">
        <v>39</v>
      </c>
    </row>
    <row r="359" spans="1:9" ht="29.25" customHeight="1">
      <c r="A359" s="633"/>
      <c r="B359" s="644"/>
      <c r="C359" s="646"/>
      <c r="D359" s="35" t="s">
        <v>582</v>
      </c>
      <c r="E359" s="616"/>
      <c r="F359" s="679"/>
      <c r="G359" s="624"/>
    </row>
    <row r="360" spans="1:9" ht="44.25" customHeight="1">
      <c r="A360" s="635" t="s">
        <v>302</v>
      </c>
      <c r="B360" s="643" t="s">
        <v>584</v>
      </c>
      <c r="C360" s="645">
        <v>2240</v>
      </c>
      <c r="D360" s="117">
        <v>190000</v>
      </c>
      <c r="E360" s="622" t="s">
        <v>671</v>
      </c>
      <c r="F360" s="678" t="s">
        <v>23</v>
      </c>
      <c r="G360" s="648" t="s">
        <v>42</v>
      </c>
      <c r="H360" s="78"/>
    </row>
    <row r="361" spans="1:9" ht="26.25" customHeight="1">
      <c r="A361" s="636"/>
      <c r="B361" s="644"/>
      <c r="C361" s="646"/>
      <c r="D361" s="132" t="s">
        <v>576</v>
      </c>
      <c r="E361" s="627"/>
      <c r="F361" s="679"/>
      <c r="G361" s="649"/>
    </row>
    <row r="362" spans="1:9" ht="21.75" customHeight="1">
      <c r="A362" s="635" t="s">
        <v>579</v>
      </c>
      <c r="B362" s="643" t="s">
        <v>577</v>
      </c>
      <c r="C362" s="645">
        <v>2240</v>
      </c>
      <c r="D362" s="117">
        <v>62500</v>
      </c>
      <c r="E362" s="622" t="s">
        <v>671</v>
      </c>
      <c r="F362" s="678" t="s">
        <v>181</v>
      </c>
      <c r="G362" s="650" t="s">
        <v>42</v>
      </c>
    </row>
    <row r="363" spans="1:9" ht="48.75" customHeight="1">
      <c r="A363" s="636"/>
      <c r="B363" s="644"/>
      <c r="C363" s="646"/>
      <c r="D363" s="132" t="s">
        <v>572</v>
      </c>
      <c r="E363" s="627"/>
      <c r="F363" s="679"/>
      <c r="G363" s="651"/>
    </row>
    <row r="364" spans="1:9" ht="59.25" customHeight="1">
      <c r="A364" s="632" t="s">
        <v>580</v>
      </c>
      <c r="B364" s="643" t="s">
        <v>578</v>
      </c>
      <c r="C364" s="645">
        <v>2240</v>
      </c>
      <c r="D364" s="117">
        <v>50000</v>
      </c>
      <c r="E364" s="622" t="s">
        <v>671</v>
      </c>
      <c r="F364" s="678" t="s">
        <v>181</v>
      </c>
      <c r="G364" s="650" t="s">
        <v>39</v>
      </c>
    </row>
    <row r="365" spans="1:9" ht="27.75" customHeight="1">
      <c r="A365" s="633"/>
      <c r="B365" s="644"/>
      <c r="C365" s="646"/>
      <c r="D365" s="132" t="s">
        <v>575</v>
      </c>
      <c r="E365" s="627"/>
      <c r="F365" s="679"/>
      <c r="G365" s="651"/>
    </row>
    <row r="366" spans="1:9" ht="51.75" customHeight="1">
      <c r="A366" s="632" t="s">
        <v>585</v>
      </c>
      <c r="B366" s="448" t="s">
        <v>577</v>
      </c>
      <c r="C366" s="450">
        <v>2240</v>
      </c>
      <c r="D366" s="117">
        <v>480000</v>
      </c>
      <c r="E366" s="621" t="s">
        <v>574</v>
      </c>
      <c r="F366" s="678" t="s">
        <v>74</v>
      </c>
      <c r="G366" s="650" t="s">
        <v>39</v>
      </c>
    </row>
    <row r="367" spans="1:9" ht="24" customHeight="1">
      <c r="A367" s="633"/>
      <c r="B367" s="449"/>
      <c r="C367" s="451"/>
      <c r="D367" s="132" t="s">
        <v>573</v>
      </c>
      <c r="E367" s="622"/>
      <c r="F367" s="679"/>
      <c r="G367" s="651"/>
    </row>
    <row r="368" spans="1:9" ht="45.75" customHeight="1">
      <c r="A368" s="641" t="s">
        <v>586</v>
      </c>
      <c r="B368" s="713" t="s">
        <v>401</v>
      </c>
      <c r="C368" s="610">
        <v>2240</v>
      </c>
      <c r="D368" s="117">
        <v>2302400</v>
      </c>
      <c r="E368" s="622" t="s">
        <v>671</v>
      </c>
      <c r="F368" s="621" t="s">
        <v>74</v>
      </c>
      <c r="G368" s="639" t="s">
        <v>479</v>
      </c>
    </row>
    <row r="369" spans="1:8" ht="40.5" customHeight="1">
      <c r="A369" s="642"/>
      <c r="B369" s="714"/>
      <c r="C369" s="611"/>
      <c r="D369" s="132" t="s">
        <v>587</v>
      </c>
      <c r="E369" s="627"/>
      <c r="F369" s="622"/>
      <c r="G369" s="640"/>
    </row>
    <row r="370" spans="1:8" ht="31.5" customHeight="1">
      <c r="A370" s="641" t="s">
        <v>589</v>
      </c>
      <c r="B370" s="713" t="s">
        <v>588</v>
      </c>
      <c r="C370" s="610">
        <v>2240</v>
      </c>
      <c r="D370" s="117">
        <v>418000</v>
      </c>
      <c r="E370" s="622" t="s">
        <v>671</v>
      </c>
      <c r="F370" s="621" t="s">
        <v>67</v>
      </c>
      <c r="G370" s="639" t="s">
        <v>477</v>
      </c>
    </row>
    <row r="371" spans="1:8" ht="51.75" customHeight="1">
      <c r="A371" s="642"/>
      <c r="B371" s="714"/>
      <c r="C371" s="611"/>
      <c r="D371" s="132" t="s">
        <v>590</v>
      </c>
      <c r="E371" s="627"/>
      <c r="F371" s="622"/>
      <c r="G371" s="640"/>
    </row>
    <row r="372" spans="1:8" ht="31.5" customHeight="1">
      <c r="A372" s="632" t="s">
        <v>620</v>
      </c>
      <c r="B372" s="476" t="s">
        <v>619</v>
      </c>
      <c r="C372" s="474">
        <v>2240</v>
      </c>
      <c r="D372" s="117">
        <v>4000</v>
      </c>
      <c r="E372" s="616" t="s">
        <v>671</v>
      </c>
      <c r="F372" s="470" t="s">
        <v>163</v>
      </c>
      <c r="G372" s="538" t="s">
        <v>39</v>
      </c>
    </row>
    <row r="373" spans="1:8" ht="46.5" customHeight="1">
      <c r="A373" s="633"/>
      <c r="B373" s="473"/>
      <c r="C373" s="474"/>
      <c r="D373" s="76" t="s">
        <v>621</v>
      </c>
      <c r="E373" s="607"/>
      <c r="F373" s="471"/>
      <c r="G373" s="539"/>
    </row>
    <row r="374" spans="1:8" ht="41.25" customHeight="1">
      <c r="A374" s="632" t="s">
        <v>685</v>
      </c>
      <c r="B374" s="476" t="s">
        <v>461</v>
      </c>
      <c r="C374" s="474">
        <v>2240</v>
      </c>
      <c r="D374" s="196">
        <v>11200000</v>
      </c>
      <c r="E374" s="607" t="s">
        <v>671</v>
      </c>
      <c r="F374" s="477" t="s">
        <v>24</v>
      </c>
      <c r="G374" s="540" t="s">
        <v>657</v>
      </c>
    </row>
    <row r="375" spans="1:8" ht="41.25" customHeight="1">
      <c r="A375" s="634"/>
      <c r="B375" s="476"/>
      <c r="C375" s="474"/>
      <c r="D375" s="478" t="s">
        <v>658</v>
      </c>
      <c r="E375" s="607"/>
      <c r="F375" s="479"/>
      <c r="G375" s="539"/>
    </row>
    <row r="376" spans="1:8" ht="41.25" hidden="1" customHeight="1">
      <c r="A376" s="806" t="s">
        <v>466</v>
      </c>
      <c r="B376" s="643" t="s">
        <v>461</v>
      </c>
      <c r="C376" s="645">
        <v>2240</v>
      </c>
      <c r="D376" s="196">
        <v>0</v>
      </c>
      <c r="E376" s="616" t="s">
        <v>343</v>
      </c>
      <c r="F376" s="480" t="s">
        <v>227</v>
      </c>
      <c r="G376" s="475" t="s">
        <v>39</v>
      </c>
    </row>
    <row r="377" spans="1:8" ht="41.25" hidden="1" customHeight="1">
      <c r="A377" s="807"/>
      <c r="B377" s="644"/>
      <c r="C377" s="646"/>
      <c r="D377" s="478" t="s">
        <v>420</v>
      </c>
      <c r="E377" s="615"/>
      <c r="F377" s="480"/>
      <c r="G377" s="475"/>
    </row>
    <row r="378" spans="1:8" ht="39" hidden="1" customHeight="1">
      <c r="A378" s="360" t="s">
        <v>382</v>
      </c>
      <c r="B378" s="7" t="s">
        <v>383</v>
      </c>
      <c r="C378" s="291">
        <v>2240</v>
      </c>
      <c r="D378" s="110">
        <v>0</v>
      </c>
      <c r="E378" s="799" t="s">
        <v>386</v>
      </c>
      <c r="F378" s="873"/>
      <c r="G378" s="648" t="s">
        <v>385</v>
      </c>
    </row>
    <row r="379" spans="1:8" ht="63" hidden="1" customHeight="1">
      <c r="A379" s="356"/>
      <c r="B379" s="8"/>
      <c r="C379" s="63"/>
      <c r="D379" s="86" t="s">
        <v>384</v>
      </c>
      <c r="E379" s="686"/>
      <c r="F379" s="860"/>
      <c r="G379" s="649"/>
      <c r="H379" s="78"/>
    </row>
    <row r="380" spans="1:8" ht="29.25" hidden="1" customHeight="1">
      <c r="A380" s="360" t="s">
        <v>160</v>
      </c>
      <c r="B380" s="104" t="s">
        <v>159</v>
      </c>
      <c r="C380" s="291">
        <v>2240</v>
      </c>
      <c r="D380" s="117">
        <v>0</v>
      </c>
      <c r="E380" s="715" t="s">
        <v>122</v>
      </c>
      <c r="F380" s="251" t="s">
        <v>147</v>
      </c>
      <c r="G380" s="648" t="s">
        <v>39</v>
      </c>
      <c r="H380" s="78"/>
    </row>
    <row r="381" spans="1:8" ht="29.25" hidden="1" customHeight="1">
      <c r="A381" s="356"/>
      <c r="B381" s="8"/>
      <c r="C381" s="63"/>
      <c r="D381" s="109" t="s">
        <v>155</v>
      </c>
      <c r="E381" s="673"/>
      <c r="F381" s="251"/>
      <c r="G381" s="649"/>
      <c r="H381" s="78"/>
    </row>
    <row r="382" spans="1:8" ht="29.25" hidden="1" customHeight="1">
      <c r="A382" s="355" t="s">
        <v>167</v>
      </c>
      <c r="B382" s="114" t="s">
        <v>168</v>
      </c>
      <c r="C382" s="103">
        <v>2240</v>
      </c>
      <c r="D382" s="118">
        <v>0</v>
      </c>
      <c r="E382" s="799" t="s">
        <v>122</v>
      </c>
      <c r="F382" s="251" t="s">
        <v>147</v>
      </c>
      <c r="G382" s="648" t="s">
        <v>39</v>
      </c>
      <c r="H382" s="78"/>
    </row>
    <row r="383" spans="1:8" ht="29.25" hidden="1" customHeight="1">
      <c r="A383" s="356"/>
      <c r="B383" s="8"/>
      <c r="C383" s="63"/>
      <c r="D383" s="105" t="s">
        <v>154</v>
      </c>
      <c r="E383" s="686"/>
      <c r="F383" s="243"/>
      <c r="G383" s="649"/>
      <c r="H383" s="78"/>
    </row>
    <row r="384" spans="1:8" ht="52.5" hidden="1" customHeight="1">
      <c r="A384" s="635" t="s">
        <v>303</v>
      </c>
      <c r="B384" s="803" t="s">
        <v>298</v>
      </c>
      <c r="C384" s="645">
        <v>2240</v>
      </c>
      <c r="D384" s="128">
        <v>0</v>
      </c>
      <c r="E384" s="647" t="s">
        <v>264</v>
      </c>
      <c r="F384" s="678" t="s">
        <v>74</v>
      </c>
      <c r="G384" s="778" t="s">
        <v>39</v>
      </c>
      <c r="H384" s="78"/>
    </row>
    <row r="385" spans="1:8" ht="29.25" hidden="1" customHeight="1">
      <c r="A385" s="636"/>
      <c r="B385" s="638"/>
      <c r="C385" s="646"/>
      <c r="D385" s="109" t="s">
        <v>271</v>
      </c>
      <c r="E385" s="616"/>
      <c r="F385" s="679"/>
      <c r="G385" s="649"/>
      <c r="H385" s="78"/>
    </row>
    <row r="386" spans="1:8" ht="29.25" hidden="1" customHeight="1">
      <c r="A386" s="635" t="s">
        <v>304</v>
      </c>
      <c r="B386" s="803" t="s">
        <v>299</v>
      </c>
      <c r="C386" s="645">
        <v>2240</v>
      </c>
      <c r="D386" s="118">
        <v>0</v>
      </c>
      <c r="E386" s="647" t="s">
        <v>179</v>
      </c>
      <c r="F386" s="678" t="s">
        <v>66</v>
      </c>
      <c r="G386" s="778" t="s">
        <v>39</v>
      </c>
      <c r="H386" s="78"/>
    </row>
    <row r="387" spans="1:8" ht="49.5" hidden="1" customHeight="1">
      <c r="A387" s="636"/>
      <c r="B387" s="638"/>
      <c r="C387" s="646"/>
      <c r="D387" s="109" t="s">
        <v>254</v>
      </c>
      <c r="E387" s="616"/>
      <c r="F387" s="679"/>
      <c r="G387" s="649"/>
      <c r="H387" s="78"/>
    </row>
    <row r="388" spans="1:8" ht="43.5" hidden="1" customHeight="1">
      <c r="A388" s="355" t="s">
        <v>253</v>
      </c>
      <c r="B388" s="104" t="s">
        <v>183</v>
      </c>
      <c r="C388" s="103">
        <v>2240</v>
      </c>
      <c r="D388" s="118">
        <v>0</v>
      </c>
      <c r="E388" s="685" t="s">
        <v>10</v>
      </c>
      <c r="F388" s="251" t="s">
        <v>181</v>
      </c>
      <c r="G388" s="778" t="s">
        <v>39</v>
      </c>
      <c r="H388" s="78"/>
    </row>
    <row r="389" spans="1:8" ht="47.25" hidden="1" customHeight="1">
      <c r="A389" s="356"/>
      <c r="B389" s="8"/>
      <c r="C389" s="63"/>
      <c r="D389" s="109" t="s">
        <v>184</v>
      </c>
      <c r="E389" s="686"/>
      <c r="F389" s="243"/>
      <c r="G389" s="649"/>
      <c r="H389" s="78"/>
    </row>
    <row r="390" spans="1:8" ht="29.25" hidden="1" customHeight="1">
      <c r="A390" s="355" t="s">
        <v>185</v>
      </c>
      <c r="B390" s="120" t="s">
        <v>190</v>
      </c>
      <c r="C390" s="103">
        <v>2240</v>
      </c>
      <c r="D390" s="118">
        <v>0</v>
      </c>
      <c r="E390" s="685" t="s">
        <v>51</v>
      </c>
      <c r="F390" s="251" t="s">
        <v>181</v>
      </c>
      <c r="G390" s="778" t="s">
        <v>42</v>
      </c>
      <c r="H390" s="78"/>
    </row>
    <row r="391" spans="1:8" ht="45" hidden="1" customHeight="1">
      <c r="A391" s="356"/>
      <c r="B391" s="8"/>
      <c r="C391" s="63"/>
      <c r="D391" s="109" t="s">
        <v>237</v>
      </c>
      <c r="E391" s="686"/>
      <c r="F391" s="243"/>
      <c r="G391" s="649"/>
      <c r="H391" s="78"/>
    </row>
    <row r="392" spans="1:8" ht="45" hidden="1" customHeight="1">
      <c r="A392" s="355" t="s">
        <v>185</v>
      </c>
      <c r="B392" s="120" t="s">
        <v>190</v>
      </c>
      <c r="C392" s="103">
        <v>2240</v>
      </c>
      <c r="D392" s="118">
        <v>0</v>
      </c>
      <c r="E392" s="685" t="s">
        <v>51</v>
      </c>
      <c r="F392" s="251" t="s">
        <v>227</v>
      </c>
      <c r="G392" s="778" t="s">
        <v>243</v>
      </c>
      <c r="H392" s="78"/>
    </row>
    <row r="393" spans="1:8" ht="45" hidden="1" customHeight="1">
      <c r="A393" s="356"/>
      <c r="B393" s="8"/>
      <c r="C393" s="63"/>
      <c r="D393" s="132" t="s">
        <v>233</v>
      </c>
      <c r="E393" s="686"/>
      <c r="F393" s="243"/>
      <c r="G393" s="649"/>
      <c r="H393" s="78"/>
    </row>
    <row r="394" spans="1:8" ht="45" hidden="1" customHeight="1">
      <c r="A394" s="635" t="s">
        <v>305</v>
      </c>
      <c r="B394" s="660" t="s">
        <v>300</v>
      </c>
      <c r="C394" s="645">
        <v>2240</v>
      </c>
      <c r="D394" s="118">
        <v>0</v>
      </c>
      <c r="E394" s="685" t="s">
        <v>179</v>
      </c>
      <c r="F394" s="678" t="s">
        <v>73</v>
      </c>
      <c r="G394" s="778" t="s">
        <v>42</v>
      </c>
      <c r="H394" s="78"/>
    </row>
    <row r="395" spans="1:8" ht="45" hidden="1" customHeight="1">
      <c r="A395" s="636"/>
      <c r="B395" s="661"/>
      <c r="C395" s="646"/>
      <c r="D395" s="109" t="s">
        <v>251</v>
      </c>
      <c r="E395" s="686"/>
      <c r="F395" s="679"/>
      <c r="G395" s="649"/>
      <c r="H395" s="78"/>
    </row>
    <row r="396" spans="1:8" s="194" customFormat="1" ht="45" hidden="1" customHeight="1">
      <c r="A396" s="658" t="s">
        <v>306</v>
      </c>
      <c r="B396" s="197" t="s">
        <v>301</v>
      </c>
      <c r="C396" s="182">
        <v>2240</v>
      </c>
      <c r="D396" s="198">
        <v>0</v>
      </c>
      <c r="E396" s="867" t="s">
        <v>10</v>
      </c>
      <c r="F396" s="251" t="s">
        <v>74</v>
      </c>
      <c r="G396" s="749" t="s">
        <v>42</v>
      </c>
      <c r="H396" s="193"/>
    </row>
    <row r="397" spans="1:8" s="194" customFormat="1" ht="45" hidden="1" customHeight="1">
      <c r="A397" s="659"/>
      <c r="B397" s="11"/>
      <c r="C397" s="172"/>
      <c r="D397" s="199" t="s">
        <v>245</v>
      </c>
      <c r="E397" s="868"/>
      <c r="F397" s="243"/>
      <c r="G397" s="731"/>
      <c r="H397" s="193"/>
    </row>
    <row r="398" spans="1:8" ht="45" hidden="1" customHeight="1">
      <c r="A398" s="674" t="s">
        <v>308</v>
      </c>
      <c r="B398" s="676" t="s">
        <v>307</v>
      </c>
      <c r="C398" s="103">
        <v>2240</v>
      </c>
      <c r="D398" s="118">
        <v>0</v>
      </c>
      <c r="E398" s="685" t="s">
        <v>10</v>
      </c>
      <c r="F398" s="251" t="s">
        <v>66</v>
      </c>
      <c r="G398" s="778" t="s">
        <v>42</v>
      </c>
      <c r="H398" s="78"/>
    </row>
    <row r="399" spans="1:8" ht="45" hidden="1" customHeight="1">
      <c r="A399" s="675"/>
      <c r="B399" s="677"/>
      <c r="C399" s="63"/>
      <c r="D399" s="109" t="s">
        <v>257</v>
      </c>
      <c r="E399" s="686"/>
      <c r="F399" s="243"/>
      <c r="G399" s="649"/>
      <c r="H399" s="78"/>
    </row>
    <row r="400" spans="1:8" ht="45" hidden="1" customHeight="1">
      <c r="A400" s="355" t="s">
        <v>187</v>
      </c>
      <c r="B400" s="104" t="s">
        <v>188</v>
      </c>
      <c r="C400" s="103">
        <v>2240</v>
      </c>
      <c r="D400" s="118">
        <v>0</v>
      </c>
      <c r="E400" s="685" t="s">
        <v>179</v>
      </c>
      <c r="F400" s="251" t="s">
        <v>181</v>
      </c>
      <c r="G400" s="778" t="s">
        <v>42</v>
      </c>
      <c r="H400" s="78"/>
    </row>
    <row r="401" spans="1:12" ht="45" hidden="1" customHeight="1">
      <c r="A401" s="356"/>
      <c r="B401" s="8"/>
      <c r="C401" s="63"/>
      <c r="D401" s="109" t="s">
        <v>186</v>
      </c>
      <c r="E401" s="686"/>
      <c r="F401" s="243"/>
      <c r="G401" s="649"/>
      <c r="H401" s="78"/>
    </row>
    <row r="402" spans="1:12" ht="55.5" hidden="1" customHeight="1">
      <c r="A402" s="804" t="s">
        <v>310</v>
      </c>
      <c r="B402" s="683" t="s">
        <v>309</v>
      </c>
      <c r="C402" s="201">
        <v>2240</v>
      </c>
      <c r="D402" s="202">
        <v>0</v>
      </c>
      <c r="E402" s="861" t="s">
        <v>10</v>
      </c>
      <c r="F402" s="192" t="s">
        <v>66</v>
      </c>
      <c r="G402" s="864" t="s">
        <v>42</v>
      </c>
      <c r="H402" s="78"/>
    </row>
    <row r="403" spans="1:12" ht="45" hidden="1" customHeight="1">
      <c r="A403" s="805"/>
      <c r="B403" s="684"/>
      <c r="C403" s="203"/>
      <c r="D403" s="204" t="s">
        <v>189</v>
      </c>
      <c r="E403" s="862"/>
      <c r="F403" s="220"/>
      <c r="G403" s="865"/>
      <c r="H403" s="78"/>
    </row>
    <row r="404" spans="1:12" ht="45" hidden="1" customHeight="1">
      <c r="A404" s="635" t="s">
        <v>311</v>
      </c>
      <c r="B404" s="660" t="s">
        <v>312</v>
      </c>
      <c r="C404" s="645">
        <v>2240</v>
      </c>
      <c r="D404" s="118">
        <v>0</v>
      </c>
      <c r="E404" s="685" t="s">
        <v>179</v>
      </c>
      <c r="F404" s="678" t="s">
        <v>66</v>
      </c>
      <c r="G404" s="778" t="s">
        <v>39</v>
      </c>
      <c r="H404" s="78"/>
    </row>
    <row r="405" spans="1:12" ht="45" hidden="1" customHeight="1">
      <c r="A405" s="636"/>
      <c r="B405" s="661"/>
      <c r="C405" s="646"/>
      <c r="D405" s="109" t="s">
        <v>252</v>
      </c>
      <c r="E405" s="686"/>
      <c r="F405" s="679"/>
      <c r="G405" s="649"/>
      <c r="H405" s="78"/>
    </row>
    <row r="406" spans="1:12" ht="42.75" hidden="1" customHeight="1">
      <c r="A406" s="635" t="s">
        <v>314</v>
      </c>
      <c r="B406" s="660" t="s">
        <v>313</v>
      </c>
      <c r="C406" s="645">
        <v>2240</v>
      </c>
      <c r="D406" s="118">
        <v>0</v>
      </c>
      <c r="E406" s="647" t="s">
        <v>264</v>
      </c>
      <c r="F406" s="678" t="s">
        <v>73</v>
      </c>
      <c r="G406" s="778" t="s">
        <v>42</v>
      </c>
      <c r="H406" s="78"/>
    </row>
    <row r="407" spans="1:12" ht="51.75" hidden="1" customHeight="1">
      <c r="A407" s="636"/>
      <c r="B407" s="661"/>
      <c r="C407" s="646"/>
      <c r="D407" s="111" t="s">
        <v>255</v>
      </c>
      <c r="E407" s="616"/>
      <c r="F407" s="679"/>
      <c r="G407" s="649"/>
      <c r="H407" s="78"/>
    </row>
    <row r="408" spans="1:12" ht="41.25" customHeight="1">
      <c r="A408" s="662" t="s">
        <v>84</v>
      </c>
      <c r="B408" s="71" t="s">
        <v>85</v>
      </c>
      <c r="C408" s="681">
        <v>2240</v>
      </c>
      <c r="D408" s="115">
        <v>870552</v>
      </c>
      <c r="E408" s="869" t="s">
        <v>726</v>
      </c>
      <c r="F408" s="870"/>
      <c r="G408" s="538" t="s">
        <v>39</v>
      </c>
    </row>
    <row r="409" spans="1:12" ht="48" customHeight="1">
      <c r="A409" s="663"/>
      <c r="B409" s="66"/>
      <c r="C409" s="682"/>
      <c r="D409" s="40" t="s">
        <v>695</v>
      </c>
      <c r="E409" s="871"/>
      <c r="F409" s="872"/>
      <c r="G409" s="293" t="s">
        <v>696</v>
      </c>
    </row>
    <row r="410" spans="1:12" ht="55.5" hidden="1" customHeight="1">
      <c r="A410" s="662" t="s">
        <v>86</v>
      </c>
      <c r="B410" s="71" t="s">
        <v>76</v>
      </c>
      <c r="C410" s="664">
        <v>2240</v>
      </c>
      <c r="D410" s="30">
        <v>0</v>
      </c>
      <c r="E410" s="678" t="s">
        <v>75</v>
      </c>
      <c r="F410" s="680" t="s">
        <v>73</v>
      </c>
      <c r="G410" s="361" t="s">
        <v>72</v>
      </c>
    </row>
    <row r="411" spans="1:12" ht="29.25" hidden="1" customHeight="1">
      <c r="A411" s="663"/>
      <c r="B411" s="66"/>
      <c r="C411" s="665"/>
      <c r="D411" s="40" t="s">
        <v>87</v>
      </c>
      <c r="E411" s="679"/>
      <c r="F411" s="620"/>
      <c r="G411" s="293"/>
      <c r="I411" s="78"/>
      <c r="K411" s="78"/>
    </row>
    <row r="412" spans="1:12" ht="27" customHeight="1" thickBot="1">
      <c r="A412" s="387" t="s">
        <v>12</v>
      </c>
      <c r="B412" s="166"/>
      <c r="C412" s="167"/>
      <c r="D412" s="180">
        <f>D222+D226+D228+D234+D236+D238+D250+D256+D258+D264+D272+D274+D278+D288+D290+D320+D322+D328+D330+D332+D334+D336+D338+D340+D342+D346+D356+D358+D360+D362+D364+D366+D368+D370+D372+D374+D408+D324+D254+D326+D344</f>
        <v>78469860</v>
      </c>
      <c r="E412" s="167"/>
      <c r="F412" s="167"/>
      <c r="G412" s="168"/>
      <c r="H412" s="79"/>
      <c r="I412" s="41"/>
      <c r="J412" s="6"/>
      <c r="K412" s="75"/>
      <c r="L412" s="67"/>
    </row>
    <row r="413" spans="1:12" ht="27" hidden="1" customHeight="1">
      <c r="A413" s="362" t="s">
        <v>63</v>
      </c>
      <c r="B413" s="382" t="s">
        <v>64</v>
      </c>
      <c r="C413" s="269">
        <v>2282</v>
      </c>
      <c r="D413" s="383">
        <v>0</v>
      </c>
      <c r="E413" s="858" t="s">
        <v>403</v>
      </c>
      <c r="F413" s="859"/>
      <c r="G413" s="866" t="s">
        <v>42</v>
      </c>
      <c r="H413" s="79"/>
      <c r="I413" s="41"/>
      <c r="J413" s="452"/>
      <c r="K413" s="75"/>
      <c r="L413" s="119"/>
    </row>
    <row r="414" spans="1:12" ht="44.25" hidden="1" customHeight="1">
      <c r="A414" s="362"/>
      <c r="B414" s="62"/>
      <c r="C414" s="254"/>
      <c r="D414" s="9" t="s">
        <v>65</v>
      </c>
      <c r="E414" s="686"/>
      <c r="F414" s="860"/>
      <c r="G414" s="624"/>
      <c r="H414" s="79"/>
      <c r="I414" s="41"/>
      <c r="K414" s="83"/>
      <c r="L414" s="67"/>
    </row>
    <row r="415" spans="1:12" ht="39.75" hidden="1" customHeight="1">
      <c r="A415" s="363" t="s">
        <v>108</v>
      </c>
      <c r="B415" s="4"/>
      <c r="C415" s="3"/>
      <c r="D415" s="174">
        <f>D413</f>
        <v>0</v>
      </c>
      <c r="E415" s="3"/>
      <c r="F415" s="3"/>
      <c r="G415" s="306"/>
      <c r="H415" s="45"/>
      <c r="I415" s="41"/>
      <c r="K415" s="75"/>
      <c r="L415" s="67"/>
    </row>
    <row r="416" spans="1:12" ht="43.5" customHeight="1">
      <c r="A416" s="662" t="s">
        <v>626</v>
      </c>
      <c r="B416" s="670" t="s">
        <v>628</v>
      </c>
      <c r="C416" s="672">
        <v>3110</v>
      </c>
      <c r="D416" s="28">
        <v>5395300</v>
      </c>
      <c r="E416" s="647" t="s">
        <v>343</v>
      </c>
      <c r="F416" s="647" t="s">
        <v>147</v>
      </c>
      <c r="G416" s="854" t="s">
        <v>42</v>
      </c>
    </row>
    <row r="417" spans="1:10" ht="53.25" customHeight="1">
      <c r="A417" s="663"/>
      <c r="B417" s="671"/>
      <c r="C417" s="673"/>
      <c r="D417" s="36" t="s">
        <v>627</v>
      </c>
      <c r="E417" s="616"/>
      <c r="F417" s="616"/>
      <c r="G417" s="863"/>
      <c r="H417" s="6"/>
    </row>
    <row r="418" spans="1:10" ht="43.5" customHeight="1">
      <c r="A418" s="662" t="s">
        <v>629</v>
      </c>
      <c r="B418" s="724" t="s">
        <v>27</v>
      </c>
      <c r="C418" s="37">
        <v>3110</v>
      </c>
      <c r="D418" s="28">
        <f>49200000-416139</f>
        <v>48783861</v>
      </c>
      <c r="E418" s="615" t="s">
        <v>343</v>
      </c>
      <c r="F418" s="680" t="s">
        <v>67</v>
      </c>
      <c r="G418" s="650" t="s">
        <v>39</v>
      </c>
    </row>
    <row r="419" spans="1:10" ht="51" customHeight="1">
      <c r="A419" s="663"/>
      <c r="B419" s="725"/>
      <c r="C419" s="37"/>
      <c r="D419" s="35" t="s">
        <v>738</v>
      </c>
      <c r="E419" s="616"/>
      <c r="F419" s="620"/>
      <c r="G419" s="651"/>
    </row>
    <row r="420" spans="1:10" ht="78.75" hidden="1" customHeight="1">
      <c r="A420" s="576" t="s">
        <v>734</v>
      </c>
      <c r="B420" s="580" t="s">
        <v>735</v>
      </c>
      <c r="C420" s="37">
        <v>3110</v>
      </c>
      <c r="D420" s="28">
        <v>0</v>
      </c>
      <c r="E420" s="615" t="s">
        <v>343</v>
      </c>
      <c r="F420" s="680" t="s">
        <v>24</v>
      </c>
      <c r="G420" s="650" t="s">
        <v>39</v>
      </c>
    </row>
    <row r="421" spans="1:10" ht="38.25" hidden="1" customHeight="1">
      <c r="A421" s="574"/>
      <c r="B421" s="575"/>
      <c r="C421" s="577"/>
      <c r="D421" s="35" t="s">
        <v>737</v>
      </c>
      <c r="E421" s="616"/>
      <c r="F421" s="620"/>
      <c r="G421" s="651"/>
    </row>
    <row r="422" spans="1:10" ht="38.25" customHeight="1">
      <c r="A422" s="662" t="s">
        <v>740</v>
      </c>
      <c r="B422" s="578" t="s">
        <v>736</v>
      </c>
      <c r="C422" s="822">
        <v>3110</v>
      </c>
      <c r="D422" s="28">
        <f>416139</f>
        <v>416139</v>
      </c>
      <c r="E422" s="615" t="s">
        <v>343</v>
      </c>
      <c r="F422" s="615" t="s">
        <v>73</v>
      </c>
      <c r="G422" s="650" t="s">
        <v>39</v>
      </c>
    </row>
    <row r="423" spans="1:10" ht="57.75" customHeight="1">
      <c r="A423" s="663"/>
      <c r="B423" s="579"/>
      <c r="C423" s="788"/>
      <c r="D423" s="35" t="s">
        <v>739</v>
      </c>
      <c r="E423" s="616"/>
      <c r="F423" s="616"/>
      <c r="G423" s="651"/>
    </row>
    <row r="424" spans="1:10" ht="75.75" customHeight="1">
      <c r="A424" s="662" t="s">
        <v>631</v>
      </c>
      <c r="B424" s="724" t="s">
        <v>630</v>
      </c>
      <c r="C424" s="822">
        <v>3110</v>
      </c>
      <c r="D424" s="28">
        <v>20582200</v>
      </c>
      <c r="E424" s="436" t="s">
        <v>343</v>
      </c>
      <c r="F424" s="680" t="s">
        <v>66</v>
      </c>
      <c r="G424" s="650" t="s">
        <v>633</v>
      </c>
    </row>
    <row r="425" spans="1:10" ht="53.25" customHeight="1">
      <c r="A425" s="663"/>
      <c r="B425" s="725"/>
      <c r="C425" s="788"/>
      <c r="D425" s="35" t="s">
        <v>632</v>
      </c>
      <c r="E425" s="525" t="s">
        <v>614</v>
      </c>
      <c r="F425" s="620"/>
      <c r="G425" s="651"/>
    </row>
    <row r="426" spans="1:10" ht="78.75" hidden="1" customHeight="1">
      <c r="A426" s="364" t="s">
        <v>29</v>
      </c>
      <c r="B426" s="724" t="s">
        <v>30</v>
      </c>
      <c r="C426" s="37">
        <v>3110</v>
      </c>
      <c r="D426" s="28">
        <f>3960000-3960000</f>
        <v>0</v>
      </c>
      <c r="E426" s="272" t="s">
        <v>10</v>
      </c>
      <c r="F426" s="272" t="s">
        <v>24</v>
      </c>
      <c r="G426" s="648" t="s">
        <v>102</v>
      </c>
    </row>
    <row r="427" spans="1:10" ht="93.75" hidden="1" customHeight="1">
      <c r="A427" s="252"/>
      <c r="B427" s="725"/>
      <c r="C427" s="37"/>
      <c r="D427" s="35" t="s">
        <v>101</v>
      </c>
      <c r="E427" s="273" t="s">
        <v>68</v>
      </c>
      <c r="F427" s="273"/>
      <c r="G427" s="649"/>
    </row>
    <row r="428" spans="1:10" ht="27" hidden="1" customHeight="1">
      <c r="A428" s="364" t="s">
        <v>36</v>
      </c>
      <c r="B428" s="724" t="s">
        <v>31</v>
      </c>
      <c r="C428" s="277">
        <v>3110</v>
      </c>
      <c r="D428" s="130">
        <f>6128320.65+2659727.35-8788048</f>
        <v>0</v>
      </c>
      <c r="E428" s="272" t="s">
        <v>10</v>
      </c>
      <c r="F428" s="272" t="s">
        <v>66</v>
      </c>
      <c r="G428" s="648" t="s">
        <v>42</v>
      </c>
    </row>
    <row r="429" spans="1:10" ht="60" hidden="1" customHeight="1">
      <c r="A429" s="252"/>
      <c r="B429" s="725"/>
      <c r="C429" s="278"/>
      <c r="D429" s="35" t="s">
        <v>232</v>
      </c>
      <c r="E429" s="272" t="s">
        <v>68</v>
      </c>
      <c r="F429" s="272"/>
      <c r="G429" s="649"/>
      <c r="H429" s="78"/>
    </row>
    <row r="430" spans="1:10" ht="34.5" hidden="1" customHeight="1">
      <c r="A430" s="364" t="s">
        <v>28</v>
      </c>
      <c r="B430" s="724" t="s">
        <v>37</v>
      </c>
      <c r="C430" s="37">
        <v>3110</v>
      </c>
      <c r="D430" s="69">
        <v>0</v>
      </c>
      <c r="E430" s="271" t="s">
        <v>179</v>
      </c>
      <c r="F430" s="271" t="s">
        <v>24</v>
      </c>
      <c r="G430" s="648" t="s">
        <v>42</v>
      </c>
      <c r="J430" s="78"/>
    </row>
    <row r="431" spans="1:10" ht="43.5" hidden="1" customHeight="1">
      <c r="A431" s="252"/>
      <c r="B431" s="725"/>
      <c r="C431" s="278"/>
      <c r="D431" s="35" t="s">
        <v>223</v>
      </c>
      <c r="E431" s="273"/>
      <c r="F431" s="273"/>
      <c r="G431" s="649"/>
      <c r="H431" s="78"/>
    </row>
    <row r="432" spans="1:10" ht="33.75" hidden="1" customHeight="1">
      <c r="A432" s="364" t="s">
        <v>142</v>
      </c>
      <c r="B432" s="724" t="s">
        <v>140</v>
      </c>
      <c r="C432" s="37">
        <v>3110</v>
      </c>
      <c r="D432" s="64">
        <v>0</v>
      </c>
      <c r="E432" s="272" t="s">
        <v>10</v>
      </c>
      <c r="F432" s="272" t="s">
        <v>67</v>
      </c>
      <c r="G432" s="280" t="s">
        <v>135</v>
      </c>
      <c r="H432" s="78"/>
    </row>
    <row r="433" spans="1:8" ht="43.5" hidden="1" customHeight="1">
      <c r="A433" s="364"/>
      <c r="B433" s="725"/>
      <c r="C433" s="37"/>
      <c r="D433" s="35" t="s">
        <v>141</v>
      </c>
      <c r="E433" s="272"/>
      <c r="F433" s="272"/>
      <c r="G433" s="280"/>
      <c r="H433" s="78"/>
    </row>
    <row r="434" spans="1:8" ht="26.25" hidden="1" customHeight="1">
      <c r="A434" s="823" t="s">
        <v>81</v>
      </c>
      <c r="B434" s="724" t="s">
        <v>71</v>
      </c>
      <c r="C434" s="37">
        <v>3110</v>
      </c>
      <c r="D434" s="69">
        <v>0</v>
      </c>
      <c r="E434" s="271" t="s">
        <v>10</v>
      </c>
      <c r="F434" s="271" t="s">
        <v>23</v>
      </c>
      <c r="G434" s="648" t="s">
        <v>39</v>
      </c>
    </row>
    <row r="435" spans="1:8" ht="39" hidden="1" customHeight="1">
      <c r="A435" s="824"/>
      <c r="B435" s="725"/>
      <c r="C435" s="278"/>
      <c r="D435" s="35" t="s">
        <v>164</v>
      </c>
      <c r="E435" s="273"/>
      <c r="F435" s="273"/>
      <c r="G435" s="649"/>
    </row>
    <row r="436" spans="1:8" ht="26.25" hidden="1" customHeight="1">
      <c r="A436" s="666" t="s">
        <v>166</v>
      </c>
      <c r="B436" s="92" t="s">
        <v>165</v>
      </c>
      <c r="C436" s="621">
        <v>3110</v>
      </c>
      <c r="D436" s="93">
        <v>0</v>
      </c>
      <c r="E436" s="621" t="s">
        <v>179</v>
      </c>
      <c r="F436" s="249" t="s">
        <v>181</v>
      </c>
      <c r="G436" s="294" t="s">
        <v>39</v>
      </c>
    </row>
    <row r="437" spans="1:8" ht="44.25" hidden="1" customHeight="1">
      <c r="A437" s="667"/>
      <c r="B437" s="276"/>
      <c r="C437" s="622"/>
      <c r="D437" s="112" t="s">
        <v>222</v>
      </c>
      <c r="E437" s="622"/>
      <c r="F437" s="113"/>
      <c r="G437" s="315"/>
    </row>
    <row r="438" spans="1:8" ht="52.5" customHeight="1">
      <c r="A438" s="666" t="s">
        <v>634</v>
      </c>
      <c r="B438" s="812" t="s">
        <v>635</v>
      </c>
      <c r="C438" s="621">
        <v>3110</v>
      </c>
      <c r="D438" s="93">
        <v>30000000</v>
      </c>
      <c r="E438" s="622" t="s">
        <v>343</v>
      </c>
      <c r="F438" s="814" t="s">
        <v>24</v>
      </c>
      <c r="G438" s="845" t="s">
        <v>39</v>
      </c>
    </row>
    <row r="439" spans="1:8" ht="51.75" customHeight="1">
      <c r="A439" s="667"/>
      <c r="B439" s="813"/>
      <c r="C439" s="622"/>
      <c r="D439" s="95" t="s">
        <v>636</v>
      </c>
      <c r="E439" s="627"/>
      <c r="F439" s="815"/>
      <c r="G439" s="846"/>
      <c r="H439" s="78"/>
    </row>
    <row r="440" spans="1:8" ht="34.5" customHeight="1">
      <c r="A440" s="662" t="s">
        <v>686</v>
      </c>
      <c r="B440" s="724" t="s">
        <v>637</v>
      </c>
      <c r="C440" s="29">
        <v>3110</v>
      </c>
      <c r="D440" s="526">
        <v>1423500</v>
      </c>
      <c r="E440" s="678" t="s">
        <v>639</v>
      </c>
      <c r="F440" s="272" t="s">
        <v>73</v>
      </c>
      <c r="G440" s="650" t="s">
        <v>39</v>
      </c>
    </row>
    <row r="441" spans="1:8" ht="42" customHeight="1">
      <c r="A441" s="663"/>
      <c r="B441" s="725"/>
      <c r="C441" s="29"/>
      <c r="D441" s="9" t="s">
        <v>638</v>
      </c>
      <c r="E441" s="679"/>
      <c r="F441" s="272"/>
      <c r="G441" s="651"/>
    </row>
    <row r="442" spans="1:8" ht="42" customHeight="1">
      <c r="A442" s="856" t="s">
        <v>641</v>
      </c>
      <c r="B442" s="51" t="s">
        <v>643</v>
      </c>
      <c r="C442" s="300">
        <v>3110</v>
      </c>
      <c r="D442" s="126">
        <v>10409300</v>
      </c>
      <c r="E442" s="678" t="s">
        <v>639</v>
      </c>
      <c r="F442" s="678" t="s">
        <v>67</v>
      </c>
      <c r="G442" s="854" t="s">
        <v>42</v>
      </c>
    </row>
    <row r="443" spans="1:8" ht="59.25" customHeight="1">
      <c r="A443" s="857"/>
      <c r="B443" s="11"/>
      <c r="C443" s="26"/>
      <c r="D443" s="116" t="s">
        <v>640</v>
      </c>
      <c r="E443" s="679"/>
      <c r="F443" s="679"/>
      <c r="G443" s="855"/>
    </row>
    <row r="444" spans="1:8" ht="42" customHeight="1">
      <c r="A444" s="662" t="s">
        <v>644</v>
      </c>
      <c r="B444" s="51" t="s">
        <v>642</v>
      </c>
      <c r="C444" s="29">
        <v>3110</v>
      </c>
      <c r="D444" s="526">
        <v>1012300</v>
      </c>
      <c r="E444" s="608" t="s">
        <v>646</v>
      </c>
      <c r="F444" s="272" t="s">
        <v>163</v>
      </c>
      <c r="G444" s="854" t="s">
        <v>39</v>
      </c>
    </row>
    <row r="445" spans="1:8" ht="56.25" customHeight="1">
      <c r="A445" s="663"/>
      <c r="B445" s="510"/>
      <c r="C445" s="29"/>
      <c r="D445" s="116" t="s">
        <v>645</v>
      </c>
      <c r="E445" s="609"/>
      <c r="F445" s="509"/>
      <c r="G445" s="855"/>
    </row>
    <row r="446" spans="1:8" ht="52.5" customHeight="1">
      <c r="A446" s="662" t="s">
        <v>649</v>
      </c>
      <c r="B446" s="284" t="s">
        <v>647</v>
      </c>
      <c r="C446" s="681">
        <v>3110</v>
      </c>
      <c r="D446" s="28">
        <v>52800</v>
      </c>
      <c r="E446" s="678" t="s">
        <v>343</v>
      </c>
      <c r="F446" s="508" t="s">
        <v>147</v>
      </c>
      <c r="G446" s="650" t="s">
        <v>39</v>
      </c>
    </row>
    <row r="447" spans="1:8" ht="42" customHeight="1">
      <c r="A447" s="663"/>
      <c r="B447" s="284"/>
      <c r="C447" s="682"/>
      <c r="D447" s="9" t="s">
        <v>648</v>
      </c>
      <c r="E447" s="679"/>
      <c r="F447" s="272"/>
      <c r="G447" s="651"/>
    </row>
    <row r="448" spans="1:8" ht="70.5" customHeight="1">
      <c r="A448" s="662" t="s">
        <v>651</v>
      </c>
      <c r="B448" s="7" t="s">
        <v>650</v>
      </c>
      <c r="C448" s="664">
        <v>3110</v>
      </c>
      <c r="D448" s="30">
        <v>72000</v>
      </c>
      <c r="E448" s="678" t="s">
        <v>343</v>
      </c>
      <c r="F448" s="680" t="s">
        <v>147</v>
      </c>
      <c r="G448" s="840" t="s">
        <v>633</v>
      </c>
    </row>
    <row r="449" spans="1:13" ht="31.5" customHeight="1">
      <c r="A449" s="663"/>
      <c r="B449" s="31"/>
      <c r="C449" s="665"/>
      <c r="D449" s="40" t="s">
        <v>654</v>
      </c>
      <c r="E449" s="679"/>
      <c r="F449" s="620"/>
      <c r="G449" s="841"/>
    </row>
    <row r="450" spans="1:13" ht="40.5" customHeight="1">
      <c r="A450" s="662" t="s">
        <v>653</v>
      </c>
      <c r="B450" s="72" t="s">
        <v>652</v>
      </c>
      <c r="C450" s="664">
        <v>3110</v>
      </c>
      <c r="D450" s="30">
        <v>64800</v>
      </c>
      <c r="E450" s="678" t="s">
        <v>343</v>
      </c>
      <c r="F450" s="680" t="s">
        <v>147</v>
      </c>
      <c r="G450" s="541" t="s">
        <v>39</v>
      </c>
      <c r="L450" s="68"/>
    </row>
    <row r="451" spans="1:13" ht="38.25" customHeight="1">
      <c r="A451" s="663"/>
      <c r="B451" s="8"/>
      <c r="C451" s="665"/>
      <c r="D451" s="40" t="s">
        <v>655</v>
      </c>
      <c r="E451" s="679"/>
      <c r="F451" s="620"/>
      <c r="G451" s="542"/>
      <c r="H451" s="527"/>
      <c r="I451" s="75"/>
    </row>
    <row r="452" spans="1:13" s="100" customFormat="1" ht="40.5" customHeight="1">
      <c r="A452" s="668" t="s">
        <v>763</v>
      </c>
      <c r="B452" s="818" t="s">
        <v>770</v>
      </c>
      <c r="C452" s="820">
        <v>3110</v>
      </c>
      <c r="D452" s="115">
        <v>430000000</v>
      </c>
      <c r="E452" s="608" t="s">
        <v>646</v>
      </c>
      <c r="F452" s="816" t="s">
        <v>73</v>
      </c>
      <c r="G452" s="595" t="s">
        <v>771</v>
      </c>
      <c r="L452" s="596"/>
    </row>
    <row r="453" spans="1:13" s="100" customFormat="1" ht="63" customHeight="1">
      <c r="A453" s="669"/>
      <c r="B453" s="819"/>
      <c r="C453" s="821"/>
      <c r="D453" s="40" t="s">
        <v>764</v>
      </c>
      <c r="E453" s="609"/>
      <c r="F453" s="817"/>
      <c r="G453" s="597"/>
      <c r="H453" s="598"/>
      <c r="I453" s="599"/>
    </row>
    <row r="454" spans="1:13" s="78" customFormat="1" ht="40.5" hidden="1" customHeight="1">
      <c r="A454" s="652" t="s">
        <v>90</v>
      </c>
      <c r="B454" s="654" t="s">
        <v>765</v>
      </c>
      <c r="C454" s="656">
        <v>3110</v>
      </c>
      <c r="D454" s="593">
        <v>0</v>
      </c>
      <c r="E454" s="808" t="s">
        <v>77</v>
      </c>
      <c r="F454" s="810" t="s">
        <v>74</v>
      </c>
      <c r="G454" s="361" t="s">
        <v>72</v>
      </c>
      <c r="L454" s="591"/>
    </row>
    <row r="455" spans="1:13" s="78" customFormat="1" ht="40.5" hidden="1" customHeight="1">
      <c r="A455" s="653"/>
      <c r="B455" s="655"/>
      <c r="C455" s="657"/>
      <c r="D455" s="592" t="s">
        <v>99</v>
      </c>
      <c r="E455" s="809"/>
      <c r="F455" s="811"/>
      <c r="G455" s="594"/>
    </row>
    <row r="456" spans="1:13" s="100" customFormat="1" ht="27.75" customHeight="1">
      <c r="A456" s="307" t="s">
        <v>11</v>
      </c>
      <c r="B456" s="600"/>
      <c r="C456" s="601"/>
      <c r="D456" s="23">
        <f>D416+D418+D424+D438+D440+D442+D444+D446+D448+D450+D452+D420+D422</f>
        <v>548212200</v>
      </c>
      <c r="E456" s="601"/>
      <c r="F456" s="601"/>
      <c r="G456" s="602"/>
      <c r="H456" s="45"/>
      <c r="I456" s="45"/>
      <c r="J456" s="599"/>
      <c r="K456" s="603"/>
      <c r="L456" s="604"/>
      <c r="M456" s="605"/>
    </row>
    <row r="457" spans="1:13" ht="60" customHeight="1">
      <c r="A457" s="666" t="s">
        <v>688</v>
      </c>
      <c r="B457" s="818" t="s">
        <v>744</v>
      </c>
      <c r="C457" s="621">
        <v>3122</v>
      </c>
      <c r="D457" s="549">
        <v>6899700</v>
      </c>
      <c r="E457" s="621" t="s">
        <v>375</v>
      </c>
      <c r="F457" s="621" t="s">
        <v>23</v>
      </c>
      <c r="G457" s="733" t="s">
        <v>689</v>
      </c>
      <c r="H457" s="46"/>
      <c r="I457" s="41"/>
      <c r="K457" s="6"/>
    </row>
    <row r="458" spans="1:13" ht="119.25" customHeight="1" thickBot="1">
      <c r="A458" s="667"/>
      <c r="B458" s="819"/>
      <c r="C458" s="622"/>
      <c r="D458" s="112" t="s">
        <v>376</v>
      </c>
      <c r="E458" s="622"/>
      <c r="F458" s="622"/>
      <c r="G458" s="734"/>
      <c r="H458" s="84"/>
      <c r="I458" s="41"/>
      <c r="K458" s="6"/>
    </row>
    <row r="459" spans="1:13" ht="57" customHeight="1">
      <c r="A459" s="789" t="s">
        <v>741</v>
      </c>
      <c r="B459" s="791" t="s">
        <v>743</v>
      </c>
      <c r="C459" s="847">
        <v>3122</v>
      </c>
      <c r="D459" s="567">
        <v>2090000</v>
      </c>
      <c r="E459" s="717" t="s">
        <v>719</v>
      </c>
      <c r="F459" s="850" t="s">
        <v>24</v>
      </c>
      <c r="G459" s="852" t="s">
        <v>745</v>
      </c>
      <c r="H459" s="84"/>
      <c r="I459" s="41"/>
      <c r="K459" s="6"/>
    </row>
    <row r="460" spans="1:13" ht="96.75" customHeight="1" thickBot="1">
      <c r="A460" s="790"/>
      <c r="B460" s="792"/>
      <c r="C460" s="848"/>
      <c r="D460" s="569" t="s">
        <v>742</v>
      </c>
      <c r="E460" s="849"/>
      <c r="F460" s="851"/>
      <c r="G460" s="853"/>
      <c r="H460" s="84"/>
      <c r="I460" s="41"/>
      <c r="K460" s="6"/>
    </row>
    <row r="461" spans="1:13" ht="42" customHeight="1">
      <c r="A461" s="666" t="s">
        <v>660</v>
      </c>
      <c r="B461" s="818" t="s">
        <v>656</v>
      </c>
      <c r="C461" s="621">
        <v>3122</v>
      </c>
      <c r="D461" s="503">
        <v>53047500</v>
      </c>
      <c r="E461" s="621" t="s">
        <v>659</v>
      </c>
      <c r="F461" s="842" t="s">
        <v>23</v>
      </c>
      <c r="G461" s="733" t="s">
        <v>661</v>
      </c>
      <c r="H461" s="84"/>
      <c r="I461" s="41"/>
      <c r="K461" s="6"/>
    </row>
    <row r="462" spans="1:13" ht="129.75" customHeight="1">
      <c r="A462" s="844"/>
      <c r="B462" s="819"/>
      <c r="C462" s="622"/>
      <c r="D462" s="112" t="s">
        <v>663</v>
      </c>
      <c r="E462" s="622"/>
      <c r="F462" s="843"/>
      <c r="G462" s="734"/>
      <c r="H462" s="84"/>
      <c r="I462" s="41"/>
      <c r="K462" s="6"/>
    </row>
    <row r="463" spans="1:13" ht="35.25" customHeight="1">
      <c r="A463" s="365" t="s">
        <v>379</v>
      </c>
      <c r="B463" s="80"/>
      <c r="C463" s="81"/>
      <c r="D463" s="82">
        <f>D459+D461</f>
        <v>55137500</v>
      </c>
      <c r="E463" s="548">
        <v>6899700</v>
      </c>
      <c r="F463" s="81" t="s">
        <v>690</v>
      </c>
      <c r="G463" s="366"/>
      <c r="H463" s="46"/>
      <c r="I463" s="41"/>
      <c r="K463" s="6"/>
    </row>
    <row r="464" spans="1:13" ht="35.25" customHeight="1">
      <c r="A464" s="834" t="s">
        <v>702</v>
      </c>
      <c r="B464" s="836" t="s">
        <v>687</v>
      </c>
      <c r="C464" s="838">
        <v>3142</v>
      </c>
      <c r="D464" s="187">
        <v>23696510</v>
      </c>
      <c r="E464" s="621" t="s">
        <v>662</v>
      </c>
      <c r="F464" s="842" t="s">
        <v>23</v>
      </c>
      <c r="G464" s="733" t="s">
        <v>701</v>
      </c>
      <c r="H464" s="46"/>
      <c r="I464" s="41"/>
      <c r="K464" s="6"/>
    </row>
    <row r="465" spans="1:12" ht="135" customHeight="1">
      <c r="A465" s="835"/>
      <c r="B465" s="837"/>
      <c r="C465" s="839"/>
      <c r="D465" s="112" t="s">
        <v>703</v>
      </c>
      <c r="E465" s="622"/>
      <c r="F465" s="843"/>
      <c r="G465" s="734"/>
      <c r="H465" s="46"/>
      <c r="I465" s="41"/>
      <c r="K465" s="6"/>
    </row>
    <row r="466" spans="1:12" ht="35.25" customHeight="1">
      <c r="A466" s="4" t="s">
        <v>404</v>
      </c>
      <c r="B466" s="80"/>
      <c r="C466" s="81"/>
      <c r="D466" s="82">
        <f>D464</f>
        <v>23696510</v>
      </c>
      <c r="E466" s="81"/>
      <c r="F466" s="81"/>
      <c r="G466" s="81"/>
      <c r="H466" s="46"/>
      <c r="I466" s="41"/>
      <c r="K466" s="6"/>
    </row>
    <row r="467" spans="1:12" ht="38.25" customHeight="1">
      <c r="A467" s="830"/>
      <c r="B467" s="831"/>
      <c r="C467" s="831"/>
      <c r="D467" s="831"/>
      <c r="E467" s="831"/>
      <c r="F467" s="831"/>
      <c r="G467" s="832"/>
    </row>
    <row r="468" spans="1:12" ht="27" customHeight="1">
      <c r="A468" s="833"/>
      <c r="B468" s="953"/>
      <c r="C468" s="368"/>
      <c r="D468" s="954"/>
      <c r="E468" s="954"/>
      <c r="F468" s="954"/>
      <c r="G468" s="955"/>
    </row>
    <row r="469" spans="1:12" ht="25.5" customHeight="1">
      <c r="A469" s="833"/>
      <c r="B469" s="953"/>
      <c r="C469" s="369"/>
      <c r="D469" s="954"/>
      <c r="E469" s="954"/>
      <c r="F469" s="954"/>
      <c r="G469" s="955"/>
    </row>
    <row r="470" spans="1:12" ht="15.6">
      <c r="A470" s="370"/>
      <c r="B470" s="371"/>
      <c r="C470" s="367"/>
      <c r="D470" s="371"/>
      <c r="E470" s="372"/>
      <c r="F470" s="372"/>
      <c r="G470" s="373"/>
    </row>
    <row r="471" spans="1:12" ht="30" hidden="1" customHeight="1">
      <c r="A471" s="825"/>
      <c r="B471" s="367"/>
      <c r="C471" s="368"/>
      <c r="D471" s="826"/>
      <c r="E471" s="826"/>
      <c r="F471" s="826"/>
      <c r="G471" s="827"/>
    </row>
    <row r="472" spans="1:12" ht="12.75" hidden="1" customHeight="1">
      <c r="A472" s="825"/>
      <c r="B472" s="367"/>
      <c r="C472" s="369"/>
      <c r="D472" s="828"/>
      <c r="E472" s="828"/>
      <c r="F472" s="828"/>
      <c r="G472" s="829"/>
    </row>
    <row r="473" spans="1:12" ht="12.75" hidden="1" customHeight="1">
      <c r="A473" s="374"/>
      <c r="B473" s="367"/>
      <c r="C473" s="369"/>
      <c r="D473" s="375"/>
      <c r="E473" s="375"/>
      <c r="F473" s="375"/>
      <c r="G473" s="376"/>
    </row>
    <row r="474" spans="1:12" ht="21.75" hidden="1" customHeight="1">
      <c r="A474" s="825"/>
      <c r="B474" s="367"/>
      <c r="C474" s="368"/>
      <c r="D474" s="826"/>
      <c r="E474" s="826"/>
      <c r="F474" s="826"/>
      <c r="G474" s="827"/>
      <c r="H474" s="78">
        <v>66282560</v>
      </c>
    </row>
    <row r="475" spans="1:12" ht="12.75" customHeight="1">
      <c r="A475" s="825"/>
      <c r="B475" s="367"/>
      <c r="C475" s="369"/>
      <c r="D475" s="828"/>
      <c r="E475" s="828"/>
      <c r="F475" s="828"/>
      <c r="G475" s="829"/>
    </row>
    <row r="476" spans="1:12" ht="12.75" customHeight="1" thickBot="1">
      <c r="A476" s="377"/>
      <c r="B476" s="378"/>
      <c r="C476" s="379"/>
      <c r="D476" s="380"/>
      <c r="E476" s="380"/>
      <c r="F476" s="380"/>
      <c r="G476" s="381"/>
    </row>
    <row r="477" spans="1:12" ht="23.4">
      <c r="D477" s="388"/>
      <c r="H477" s="41"/>
      <c r="K477" s="67"/>
      <c r="L477" s="73"/>
    </row>
  </sheetData>
  <mergeCells count="815">
    <mergeCell ref="C340:C341"/>
    <mergeCell ref="C354:C355"/>
    <mergeCell ref="G340:G341"/>
    <mergeCell ref="G314:G315"/>
    <mergeCell ref="E320:E321"/>
    <mergeCell ref="E318:E319"/>
    <mergeCell ref="G378:G379"/>
    <mergeCell ref="G278:G279"/>
    <mergeCell ref="G352:G353"/>
    <mergeCell ref="G336:G337"/>
    <mergeCell ref="E312:E313"/>
    <mergeCell ref="G342:G343"/>
    <mergeCell ref="F302:F303"/>
    <mergeCell ref="F336:F337"/>
    <mergeCell ref="E340:E341"/>
    <mergeCell ref="F354:F355"/>
    <mergeCell ref="F352:F353"/>
    <mergeCell ref="F350:F351"/>
    <mergeCell ref="E306:E307"/>
    <mergeCell ref="F340:F341"/>
    <mergeCell ref="E342:E343"/>
    <mergeCell ref="F342:F343"/>
    <mergeCell ref="E338:E339"/>
    <mergeCell ref="E298:E299"/>
    <mergeCell ref="A340:A341"/>
    <mergeCell ref="A322:A323"/>
    <mergeCell ref="A336:A337"/>
    <mergeCell ref="A290:A291"/>
    <mergeCell ref="B316:B317"/>
    <mergeCell ref="A459:A460"/>
    <mergeCell ref="B459:B460"/>
    <mergeCell ref="A302:A303"/>
    <mergeCell ref="B302:B303"/>
    <mergeCell ref="B318:B319"/>
    <mergeCell ref="A328:A329"/>
    <mergeCell ref="A330:A331"/>
    <mergeCell ref="B340:B341"/>
    <mergeCell ref="A342:A343"/>
    <mergeCell ref="B336:B337"/>
    <mergeCell ref="A308:A309"/>
    <mergeCell ref="A316:A317"/>
    <mergeCell ref="A318:A319"/>
    <mergeCell ref="A334:A335"/>
    <mergeCell ref="A450:A451"/>
    <mergeCell ref="B440:B441"/>
    <mergeCell ref="A440:A441"/>
    <mergeCell ref="A424:A425"/>
    <mergeCell ref="A306:A307"/>
    <mergeCell ref="A286:A287"/>
    <mergeCell ref="C284:C285"/>
    <mergeCell ref="E284:E285"/>
    <mergeCell ref="A284:A285"/>
    <mergeCell ref="A246:A247"/>
    <mergeCell ref="E252:E253"/>
    <mergeCell ref="A280:A281"/>
    <mergeCell ref="A276:A277"/>
    <mergeCell ref="B258:B259"/>
    <mergeCell ref="A278:A279"/>
    <mergeCell ref="E278:E279"/>
    <mergeCell ref="E250:E251"/>
    <mergeCell ref="C252:C253"/>
    <mergeCell ref="C250:C251"/>
    <mergeCell ref="A266:A267"/>
    <mergeCell ref="B266:B267"/>
    <mergeCell ref="A268:A269"/>
    <mergeCell ref="A272:A273"/>
    <mergeCell ref="A282:A283"/>
    <mergeCell ref="A274:A275"/>
    <mergeCell ref="C280:C281"/>
    <mergeCell ref="A320:A321"/>
    <mergeCell ref="A288:A289"/>
    <mergeCell ref="A324:A325"/>
    <mergeCell ref="A326:A327"/>
    <mergeCell ref="A292:A293"/>
    <mergeCell ref="A300:A301"/>
    <mergeCell ref="F316:F317"/>
    <mergeCell ref="G338:G339"/>
    <mergeCell ref="F322:F323"/>
    <mergeCell ref="G332:G333"/>
    <mergeCell ref="C304:C305"/>
    <mergeCell ref="C302:C303"/>
    <mergeCell ref="C338:C339"/>
    <mergeCell ref="B320:B321"/>
    <mergeCell ref="B334:B335"/>
    <mergeCell ref="B308:B309"/>
    <mergeCell ref="B306:B307"/>
    <mergeCell ref="B304:B305"/>
    <mergeCell ref="A332:A333"/>
    <mergeCell ref="C336:C337"/>
    <mergeCell ref="F320:F321"/>
    <mergeCell ref="C320:C321"/>
    <mergeCell ref="C308:C309"/>
    <mergeCell ref="G334:G335"/>
    <mergeCell ref="E272:E273"/>
    <mergeCell ref="G274:G275"/>
    <mergeCell ref="G316:G317"/>
    <mergeCell ref="E310:E311"/>
    <mergeCell ref="F292:F293"/>
    <mergeCell ref="F304:F305"/>
    <mergeCell ref="G262:G263"/>
    <mergeCell ref="E266:E267"/>
    <mergeCell ref="G266:G267"/>
    <mergeCell ref="F274:F275"/>
    <mergeCell ref="F272:F273"/>
    <mergeCell ref="F270:F271"/>
    <mergeCell ref="F308:F309"/>
    <mergeCell ref="G296:G297"/>
    <mergeCell ref="G290:G291"/>
    <mergeCell ref="G310:G311"/>
    <mergeCell ref="G298:G299"/>
    <mergeCell ref="E292:E293"/>
    <mergeCell ref="E290:E291"/>
    <mergeCell ref="G300:G301"/>
    <mergeCell ref="G280:G281"/>
    <mergeCell ref="C244:C245"/>
    <mergeCell ref="E240:E241"/>
    <mergeCell ref="C216:C217"/>
    <mergeCell ref="C214:C215"/>
    <mergeCell ref="G220:G221"/>
    <mergeCell ref="E218:E219"/>
    <mergeCell ref="E222:E223"/>
    <mergeCell ref="E226:E227"/>
    <mergeCell ref="G222:G223"/>
    <mergeCell ref="E244:E245"/>
    <mergeCell ref="E203:E204"/>
    <mergeCell ref="F203:F204"/>
    <mergeCell ref="G203:G204"/>
    <mergeCell ref="F258:F259"/>
    <mergeCell ref="G256:G257"/>
    <mergeCell ref="G254:G255"/>
    <mergeCell ref="G224:G225"/>
    <mergeCell ref="F244:F245"/>
    <mergeCell ref="E238:E239"/>
    <mergeCell ref="E228:E229"/>
    <mergeCell ref="E224:E225"/>
    <mergeCell ref="G167:G168"/>
    <mergeCell ref="E169:E170"/>
    <mergeCell ref="G169:G170"/>
    <mergeCell ref="E171:E172"/>
    <mergeCell ref="G171:G172"/>
    <mergeCell ref="G214:G215"/>
    <mergeCell ref="E216:E217"/>
    <mergeCell ref="E167:E168"/>
    <mergeCell ref="E175:E176"/>
    <mergeCell ref="G216:G217"/>
    <mergeCell ref="F214:F215"/>
    <mergeCell ref="E173:E174"/>
    <mergeCell ref="E179:E180"/>
    <mergeCell ref="G183:G184"/>
    <mergeCell ref="G185:G186"/>
    <mergeCell ref="G187:G188"/>
    <mergeCell ref="F183:F184"/>
    <mergeCell ref="G173:G174"/>
    <mergeCell ref="F175:F176"/>
    <mergeCell ref="F171:F172"/>
    <mergeCell ref="G212:G213"/>
    <mergeCell ref="F216:F217"/>
    <mergeCell ref="E183:E184"/>
    <mergeCell ref="F181:F182"/>
    <mergeCell ref="E181:E182"/>
    <mergeCell ref="A109:A110"/>
    <mergeCell ref="C109:C110"/>
    <mergeCell ref="A163:A164"/>
    <mergeCell ref="G141:G142"/>
    <mergeCell ref="F143:F144"/>
    <mergeCell ref="G143:G144"/>
    <mergeCell ref="E161:E162"/>
    <mergeCell ref="E141:E142"/>
    <mergeCell ref="E137:E138"/>
    <mergeCell ref="A159:A160"/>
    <mergeCell ref="E155:E156"/>
    <mergeCell ref="A161:A162"/>
    <mergeCell ref="B161:B162"/>
    <mergeCell ref="G163:G164"/>
    <mergeCell ref="G161:G162"/>
    <mergeCell ref="E157:E158"/>
    <mergeCell ref="G157:G158"/>
    <mergeCell ref="E159:E160"/>
    <mergeCell ref="F137:F138"/>
    <mergeCell ref="G145:G146"/>
    <mergeCell ref="E147:E148"/>
    <mergeCell ref="F147:F148"/>
    <mergeCell ref="G151:G152"/>
    <mergeCell ref="F141:F142"/>
    <mergeCell ref="B155:B156"/>
    <mergeCell ref="C125:C126"/>
    <mergeCell ref="A79:A80"/>
    <mergeCell ref="C91:C92"/>
    <mergeCell ref="E91:E92"/>
    <mergeCell ref="E153:E154"/>
    <mergeCell ref="E139:E140"/>
    <mergeCell ref="G91:G92"/>
    <mergeCell ref="B121:B122"/>
    <mergeCell ref="E143:E144"/>
    <mergeCell ref="E151:E152"/>
    <mergeCell ref="F145:F146"/>
    <mergeCell ref="G137:G138"/>
    <mergeCell ref="F139:F140"/>
    <mergeCell ref="G139:G140"/>
    <mergeCell ref="A139:A140"/>
    <mergeCell ref="A155:A156"/>
    <mergeCell ref="G125:G126"/>
    <mergeCell ref="E127:E128"/>
    <mergeCell ref="F127:F128"/>
    <mergeCell ref="G127:G128"/>
    <mergeCell ref="E119:E120"/>
    <mergeCell ref="G149:G150"/>
    <mergeCell ref="A52:A53"/>
    <mergeCell ref="A59:A60"/>
    <mergeCell ref="A62:A63"/>
    <mergeCell ref="A64:A65"/>
    <mergeCell ref="A54:A55"/>
    <mergeCell ref="A127:A128"/>
    <mergeCell ref="A85:A86"/>
    <mergeCell ref="A83:A84"/>
    <mergeCell ref="A73:A74"/>
    <mergeCell ref="A67:A68"/>
    <mergeCell ref="A113:A114"/>
    <mergeCell ref="A91:A92"/>
    <mergeCell ref="A99:A100"/>
    <mergeCell ref="A117:A118"/>
    <mergeCell ref="A123:A124"/>
    <mergeCell ref="A121:A122"/>
    <mergeCell ref="A125:A126"/>
    <mergeCell ref="E52:E53"/>
    <mergeCell ref="A69:A70"/>
    <mergeCell ref="A133:A134"/>
    <mergeCell ref="E177:E178"/>
    <mergeCell ref="A264:A265"/>
    <mergeCell ref="A238:A239"/>
    <mergeCell ref="A256:A257"/>
    <mergeCell ref="B250:B251"/>
    <mergeCell ref="B252:B253"/>
    <mergeCell ref="A254:A255"/>
    <mergeCell ref="B264:B265"/>
    <mergeCell ref="B256:B257"/>
    <mergeCell ref="A234:A235"/>
    <mergeCell ref="B173:B174"/>
    <mergeCell ref="B228:B229"/>
    <mergeCell ref="B220:B221"/>
    <mergeCell ref="A177:A178"/>
    <mergeCell ref="A228:A229"/>
    <mergeCell ref="E214:E215"/>
    <mergeCell ref="C212:C213"/>
    <mergeCell ref="A87:A88"/>
    <mergeCell ref="C101:C102"/>
    <mergeCell ref="A165:A166"/>
    <mergeCell ref="A167:A168"/>
    <mergeCell ref="A236:A237"/>
    <mergeCell ref="A262:A263"/>
    <mergeCell ref="A270:A271"/>
    <mergeCell ref="A81:A82"/>
    <mergeCell ref="A101:A102"/>
    <mergeCell ref="B254:B255"/>
    <mergeCell ref="A129:A130"/>
    <mergeCell ref="A157:A158"/>
    <mergeCell ref="A135:A136"/>
    <mergeCell ref="B135:B136"/>
    <mergeCell ref="A250:A251"/>
    <mergeCell ref="A252:A253"/>
    <mergeCell ref="A226:A227"/>
    <mergeCell ref="A248:A249"/>
    <mergeCell ref="A260:A261"/>
    <mergeCell ref="A173:A174"/>
    <mergeCell ref="B232:B233"/>
    <mergeCell ref="A230:A231"/>
    <mergeCell ref="A224:A225"/>
    <mergeCell ref="A171:A172"/>
    <mergeCell ref="C183:C184"/>
    <mergeCell ref="A183:A184"/>
    <mergeCell ref="A216:A217"/>
    <mergeCell ref="A222:A223"/>
    <mergeCell ref="A214:A215"/>
    <mergeCell ref="A199:A200"/>
    <mergeCell ref="A175:A176"/>
    <mergeCell ref="A201:A202"/>
    <mergeCell ref="B199:B200"/>
    <mergeCell ref="B181:B182"/>
    <mergeCell ref="A208:A209"/>
    <mergeCell ref="B214:B215"/>
    <mergeCell ref="A203:A204"/>
    <mergeCell ref="B203:B204"/>
    <mergeCell ref="A181:A182"/>
    <mergeCell ref="A205:A206"/>
    <mergeCell ref="C203:C204"/>
    <mergeCell ref="G179:G180"/>
    <mergeCell ref="G181:G182"/>
    <mergeCell ref="F394:F395"/>
    <mergeCell ref="F346:F347"/>
    <mergeCell ref="C199:C200"/>
    <mergeCell ref="E302:E303"/>
    <mergeCell ref="E308:E309"/>
    <mergeCell ref="E324:E325"/>
    <mergeCell ref="E326:E327"/>
    <mergeCell ref="E304:E305"/>
    <mergeCell ref="F318:F319"/>
    <mergeCell ref="F338:F339"/>
    <mergeCell ref="E336:E337"/>
    <mergeCell ref="F326:F327"/>
    <mergeCell ref="E372:E373"/>
    <mergeCell ref="F334:F335"/>
    <mergeCell ref="E334:E335"/>
    <mergeCell ref="F324:F325"/>
    <mergeCell ref="E344:E345"/>
    <mergeCell ref="E296:E297"/>
    <mergeCell ref="E256:E257"/>
    <mergeCell ref="C181:C182"/>
    <mergeCell ref="G318:G319"/>
    <mergeCell ref="C334:C335"/>
    <mergeCell ref="E246:E247"/>
    <mergeCell ref="E248:E249"/>
    <mergeCell ref="F250:F251"/>
    <mergeCell ref="E260:E261"/>
    <mergeCell ref="G320:G321"/>
    <mergeCell ref="G250:G251"/>
    <mergeCell ref="F252:F253"/>
    <mergeCell ref="C286:C287"/>
    <mergeCell ref="C306:C307"/>
    <mergeCell ref="F306:F307"/>
    <mergeCell ref="E262:E263"/>
    <mergeCell ref="C254:C255"/>
    <mergeCell ref="E268:E269"/>
    <mergeCell ref="G308:G309"/>
    <mergeCell ref="G302:G303"/>
    <mergeCell ref="G304:G305"/>
    <mergeCell ref="G306:G307"/>
    <mergeCell ref="F260:F261"/>
    <mergeCell ref="E254:E255"/>
    <mergeCell ref="E274:E275"/>
    <mergeCell ref="G264:G265"/>
    <mergeCell ref="E264:E265"/>
    <mergeCell ref="F262:F263"/>
    <mergeCell ref="G270:G271"/>
    <mergeCell ref="E316:E317"/>
    <mergeCell ref="E322:E323"/>
    <mergeCell ref="E282:E283"/>
    <mergeCell ref="E286:E287"/>
    <mergeCell ref="F256:F257"/>
    <mergeCell ref="E258:E259"/>
    <mergeCell ref="G390:G391"/>
    <mergeCell ref="G348:G349"/>
    <mergeCell ref="F344:F345"/>
    <mergeCell ref="G344:G345"/>
    <mergeCell ref="G346:G347"/>
    <mergeCell ref="F348:F349"/>
    <mergeCell ref="E288:E289"/>
    <mergeCell ref="F288:F289"/>
    <mergeCell ref="F268:F269"/>
    <mergeCell ref="G288:G289"/>
    <mergeCell ref="G268:G269"/>
    <mergeCell ref="G294:G295"/>
    <mergeCell ref="F280:F281"/>
    <mergeCell ref="G292:G293"/>
    <mergeCell ref="E280:E281"/>
    <mergeCell ref="F284:F285"/>
    <mergeCell ref="G272:G273"/>
    <mergeCell ref="E270:E271"/>
    <mergeCell ref="G392:G393"/>
    <mergeCell ref="E388:E389"/>
    <mergeCell ref="F384:F385"/>
    <mergeCell ref="E386:E387"/>
    <mergeCell ref="G384:G385"/>
    <mergeCell ref="G386:G387"/>
    <mergeCell ref="F386:F387"/>
    <mergeCell ref="E354:E355"/>
    <mergeCell ref="E376:E377"/>
    <mergeCell ref="G380:G381"/>
    <mergeCell ref="G362:G363"/>
    <mergeCell ref="F364:F365"/>
    <mergeCell ref="E378:F379"/>
    <mergeCell ref="E374:E375"/>
    <mergeCell ref="E360:E361"/>
    <mergeCell ref="F360:F361"/>
    <mergeCell ref="E356:E357"/>
    <mergeCell ref="F362:F363"/>
    <mergeCell ref="G382:G383"/>
    <mergeCell ref="G358:G359"/>
    <mergeCell ref="G360:G361"/>
    <mergeCell ref="G356:G357"/>
    <mergeCell ref="F358:F359"/>
    <mergeCell ref="G388:G389"/>
    <mergeCell ref="G413:G414"/>
    <mergeCell ref="E406:E407"/>
    <mergeCell ref="G406:G407"/>
    <mergeCell ref="G394:G395"/>
    <mergeCell ref="G396:G397"/>
    <mergeCell ref="G398:G399"/>
    <mergeCell ref="E394:E395"/>
    <mergeCell ref="E396:E397"/>
    <mergeCell ref="E398:E399"/>
    <mergeCell ref="E400:E401"/>
    <mergeCell ref="E408:F409"/>
    <mergeCell ref="G418:G419"/>
    <mergeCell ref="G428:G429"/>
    <mergeCell ref="C360:C361"/>
    <mergeCell ref="C376:C377"/>
    <mergeCell ref="E413:F414"/>
    <mergeCell ref="E402:E403"/>
    <mergeCell ref="F368:F369"/>
    <mergeCell ref="C364:C365"/>
    <mergeCell ref="F366:F367"/>
    <mergeCell ref="E366:E367"/>
    <mergeCell ref="C368:C369"/>
    <mergeCell ref="G426:G427"/>
    <mergeCell ref="G420:G421"/>
    <mergeCell ref="G422:G423"/>
    <mergeCell ref="G416:G417"/>
    <mergeCell ref="G400:G401"/>
    <mergeCell ref="G402:G403"/>
    <mergeCell ref="C394:C395"/>
    <mergeCell ref="C424:C425"/>
    <mergeCell ref="F424:F425"/>
    <mergeCell ref="G424:G425"/>
    <mergeCell ref="E416:E417"/>
    <mergeCell ref="F416:F417"/>
    <mergeCell ref="G404:G405"/>
    <mergeCell ref="G448:G449"/>
    <mergeCell ref="G440:G441"/>
    <mergeCell ref="E442:E443"/>
    <mergeCell ref="E464:E465"/>
    <mergeCell ref="F464:F465"/>
    <mergeCell ref="G464:G465"/>
    <mergeCell ref="F461:F462"/>
    <mergeCell ref="A461:A462"/>
    <mergeCell ref="G438:G439"/>
    <mergeCell ref="G461:G462"/>
    <mergeCell ref="E461:E462"/>
    <mergeCell ref="C459:C460"/>
    <mergeCell ref="E459:E460"/>
    <mergeCell ref="F459:F460"/>
    <mergeCell ref="G459:G460"/>
    <mergeCell ref="G442:G443"/>
    <mergeCell ref="E444:E445"/>
    <mergeCell ref="G444:G445"/>
    <mergeCell ref="A442:A443"/>
    <mergeCell ref="A444:A445"/>
    <mergeCell ref="A446:A447"/>
    <mergeCell ref="C446:C447"/>
    <mergeCell ref="E446:E447"/>
    <mergeCell ref="E440:E441"/>
    <mergeCell ref="A474:A475"/>
    <mergeCell ref="D474:G474"/>
    <mergeCell ref="D475:G475"/>
    <mergeCell ref="C457:C458"/>
    <mergeCell ref="E457:E458"/>
    <mergeCell ref="F457:F458"/>
    <mergeCell ref="G457:G458"/>
    <mergeCell ref="A467:G467"/>
    <mergeCell ref="A468:A469"/>
    <mergeCell ref="B457:B458"/>
    <mergeCell ref="A457:A458"/>
    <mergeCell ref="A471:A472"/>
    <mergeCell ref="D471:G471"/>
    <mergeCell ref="D472:G472"/>
    <mergeCell ref="A464:A465"/>
    <mergeCell ref="B464:B465"/>
    <mergeCell ref="C464:C465"/>
    <mergeCell ref="B461:B462"/>
    <mergeCell ref="C461:C462"/>
    <mergeCell ref="D468:G469"/>
    <mergeCell ref="B468:B469"/>
    <mergeCell ref="G446:G447"/>
    <mergeCell ref="A434:A435"/>
    <mergeCell ref="B426:B427"/>
    <mergeCell ref="E420:E421"/>
    <mergeCell ref="F420:F421"/>
    <mergeCell ref="E422:E423"/>
    <mergeCell ref="F422:F423"/>
    <mergeCell ref="A422:A423"/>
    <mergeCell ref="B434:B435"/>
    <mergeCell ref="F442:F443"/>
    <mergeCell ref="G434:G435"/>
    <mergeCell ref="C436:C437"/>
    <mergeCell ref="E436:E437"/>
    <mergeCell ref="A436:A437"/>
    <mergeCell ref="G430:G431"/>
    <mergeCell ref="E454:E455"/>
    <mergeCell ref="F454:F455"/>
    <mergeCell ref="C450:C451"/>
    <mergeCell ref="E450:E451"/>
    <mergeCell ref="F450:F451"/>
    <mergeCell ref="E418:E419"/>
    <mergeCell ref="E448:E449"/>
    <mergeCell ref="F448:F449"/>
    <mergeCell ref="B438:B439"/>
    <mergeCell ref="F438:F439"/>
    <mergeCell ref="F452:F453"/>
    <mergeCell ref="B428:B429"/>
    <mergeCell ref="B430:B431"/>
    <mergeCell ref="B432:B433"/>
    <mergeCell ref="C438:C439"/>
    <mergeCell ref="E438:E439"/>
    <mergeCell ref="B418:B419"/>
    <mergeCell ref="B424:B425"/>
    <mergeCell ref="F418:F419"/>
    <mergeCell ref="E452:E453"/>
    <mergeCell ref="B452:B453"/>
    <mergeCell ref="C452:C453"/>
    <mergeCell ref="C448:C449"/>
    <mergeCell ref="C422:C423"/>
    <mergeCell ref="A384:A385"/>
    <mergeCell ref="B384:B385"/>
    <mergeCell ref="C384:C385"/>
    <mergeCell ref="B386:B387"/>
    <mergeCell ref="C386:C387"/>
    <mergeCell ref="A402:A403"/>
    <mergeCell ref="E364:E365"/>
    <mergeCell ref="C362:C363"/>
    <mergeCell ref="E390:E391"/>
    <mergeCell ref="E392:E393"/>
    <mergeCell ref="E382:E383"/>
    <mergeCell ref="E384:E385"/>
    <mergeCell ref="E380:E381"/>
    <mergeCell ref="C370:C371"/>
    <mergeCell ref="A376:A377"/>
    <mergeCell ref="B376:B377"/>
    <mergeCell ref="A364:A365"/>
    <mergeCell ref="B368:B369"/>
    <mergeCell ref="A368:A369"/>
    <mergeCell ref="A366:A367"/>
    <mergeCell ref="B370:B371"/>
    <mergeCell ref="E362:E363"/>
    <mergeCell ref="E368:E369"/>
    <mergeCell ref="B364:B365"/>
    <mergeCell ref="E348:E349"/>
    <mergeCell ref="A356:A357"/>
    <mergeCell ref="B356:B357"/>
    <mergeCell ref="B360:B361"/>
    <mergeCell ref="A354:A355"/>
    <mergeCell ref="B352:B353"/>
    <mergeCell ref="A350:A351"/>
    <mergeCell ref="A362:A363"/>
    <mergeCell ref="B362:B363"/>
    <mergeCell ref="E358:E359"/>
    <mergeCell ref="C356:C357"/>
    <mergeCell ref="C358:C359"/>
    <mergeCell ref="B348:B349"/>
    <mergeCell ref="A344:A345"/>
    <mergeCell ref="B344:B345"/>
    <mergeCell ref="A348:A349"/>
    <mergeCell ref="B342:B343"/>
    <mergeCell ref="A338:A339"/>
    <mergeCell ref="B338:B339"/>
    <mergeCell ref="J197:J198"/>
    <mergeCell ref="E189:E190"/>
    <mergeCell ref="G189:G190"/>
    <mergeCell ref="E191:E192"/>
    <mergeCell ref="G191:G192"/>
    <mergeCell ref="E193:E194"/>
    <mergeCell ref="G193:G194"/>
    <mergeCell ref="F199:F200"/>
    <mergeCell ref="F212:F213"/>
    <mergeCell ref="E195:E196"/>
    <mergeCell ref="G195:G196"/>
    <mergeCell ref="E197:E198"/>
    <mergeCell ref="F197:F198"/>
    <mergeCell ref="G197:G198"/>
    <mergeCell ref="E199:E200"/>
    <mergeCell ref="E212:E213"/>
    <mergeCell ref="B230:B231"/>
    <mergeCell ref="A232:A233"/>
    <mergeCell ref="G59:G60"/>
    <mergeCell ref="E87:E88"/>
    <mergeCell ref="E97:E98"/>
    <mergeCell ref="G97:G98"/>
    <mergeCell ref="G95:G96"/>
    <mergeCell ref="E85:E86"/>
    <mergeCell ref="E79:E80"/>
    <mergeCell ref="E81:E82"/>
    <mergeCell ref="A77:A78"/>
    <mergeCell ref="A75:A76"/>
    <mergeCell ref="A95:A96"/>
    <mergeCell ref="C59:C60"/>
    <mergeCell ref="E59:E60"/>
    <mergeCell ref="F59:F60"/>
    <mergeCell ref="G69:G70"/>
    <mergeCell ref="F73:F74"/>
    <mergeCell ref="G73:G74"/>
    <mergeCell ref="G62:G63"/>
    <mergeCell ref="E71:E72"/>
    <mergeCell ref="F71:F72"/>
    <mergeCell ref="G71:G72"/>
    <mergeCell ref="E64:E65"/>
    <mergeCell ref="F64:F65"/>
    <mergeCell ref="G64:G65"/>
    <mergeCell ref="B62:B63"/>
    <mergeCell ref="E62:E63"/>
    <mergeCell ref="F62:F63"/>
    <mergeCell ref="E109:E110"/>
    <mergeCell ref="A111:A112"/>
    <mergeCell ref="E111:E112"/>
    <mergeCell ref="A103:A104"/>
    <mergeCell ref="C103:C104"/>
    <mergeCell ref="E103:E104"/>
    <mergeCell ref="E105:E106"/>
    <mergeCell ref="E107:E108"/>
    <mergeCell ref="F107:F108"/>
    <mergeCell ref="C99:C100"/>
    <mergeCell ref="B50:B55"/>
    <mergeCell ref="E89:E90"/>
    <mergeCell ref="E77:E78"/>
    <mergeCell ref="G111:G112"/>
    <mergeCell ref="G121:G122"/>
    <mergeCell ref="G123:G124"/>
    <mergeCell ref="C113:C114"/>
    <mergeCell ref="E113:E114"/>
    <mergeCell ref="F113:F114"/>
    <mergeCell ref="E99:E100"/>
    <mergeCell ref="E83:E84"/>
    <mergeCell ref="E115:E116"/>
    <mergeCell ref="E117:E118"/>
    <mergeCell ref="C121:C122"/>
    <mergeCell ref="E101:E102"/>
    <mergeCell ref="E93:E94"/>
    <mergeCell ref="F93:F94"/>
    <mergeCell ref="C95:C96"/>
    <mergeCell ref="E95:E96"/>
    <mergeCell ref="F95:F96"/>
    <mergeCell ref="E67:E68"/>
    <mergeCell ref="F67:F68"/>
    <mergeCell ref="G67:G68"/>
    <mergeCell ref="G50:G51"/>
    <mergeCell ref="B40:B47"/>
    <mergeCell ref="E40:E47"/>
    <mergeCell ref="C27:C28"/>
    <mergeCell ref="E27:E28"/>
    <mergeCell ref="F27:F28"/>
    <mergeCell ref="C25:C26"/>
    <mergeCell ref="A46:A47"/>
    <mergeCell ref="A44:A45"/>
    <mergeCell ref="E75:E76"/>
    <mergeCell ref="C69:C70"/>
    <mergeCell ref="E69:E70"/>
    <mergeCell ref="F69:F70"/>
    <mergeCell ref="C67:C68"/>
    <mergeCell ref="C50:C51"/>
    <mergeCell ref="E50:E51"/>
    <mergeCell ref="F50:F51"/>
    <mergeCell ref="A50:A51"/>
    <mergeCell ref="B64:B65"/>
    <mergeCell ref="A56:A57"/>
    <mergeCell ref="E56:E57"/>
    <mergeCell ref="B56:B57"/>
    <mergeCell ref="E54:E55"/>
    <mergeCell ref="C62:C63"/>
    <mergeCell ref="E73:E74"/>
    <mergeCell ref="A23:A24"/>
    <mergeCell ref="E21:E22"/>
    <mergeCell ref="F21:F22"/>
    <mergeCell ref="A27:A28"/>
    <mergeCell ref="A30:A31"/>
    <mergeCell ref="C23:C24"/>
    <mergeCell ref="E23:E24"/>
    <mergeCell ref="G21:G22"/>
    <mergeCell ref="A25:A26"/>
    <mergeCell ref="A1:G1"/>
    <mergeCell ref="A2:F2"/>
    <mergeCell ref="A3:G3"/>
    <mergeCell ref="A5:G5"/>
    <mergeCell ref="E8:E13"/>
    <mergeCell ref="F8:F13"/>
    <mergeCell ref="G8:G13"/>
    <mergeCell ref="A8:A9"/>
    <mergeCell ref="A10:A11"/>
    <mergeCell ref="A12:A13"/>
    <mergeCell ref="A4:G4"/>
    <mergeCell ref="G153:G154"/>
    <mergeCell ref="G155:G156"/>
    <mergeCell ref="E145:E146"/>
    <mergeCell ref="F91:F92"/>
    <mergeCell ref="E234:E235"/>
    <mergeCell ref="E121:E122"/>
    <mergeCell ref="F121:F122"/>
    <mergeCell ref="E123:E124"/>
    <mergeCell ref="F123:F124"/>
    <mergeCell ref="G159:G160"/>
    <mergeCell ref="E163:E164"/>
    <mergeCell ref="F218:F219"/>
    <mergeCell ref="G165:G166"/>
    <mergeCell ref="G135:G136"/>
    <mergeCell ref="G133:G134"/>
    <mergeCell ref="G131:G132"/>
    <mergeCell ref="E129:E130"/>
    <mergeCell ref="F129:F130"/>
    <mergeCell ref="G129:G130"/>
    <mergeCell ref="F125:F126"/>
    <mergeCell ref="G201:G202"/>
    <mergeCell ref="G226:G227"/>
    <mergeCell ref="E135:E136"/>
    <mergeCell ref="G218:G219"/>
    <mergeCell ref="F135:F136"/>
    <mergeCell ref="E149:E150"/>
    <mergeCell ref="F133:F134"/>
    <mergeCell ref="E125:E126"/>
    <mergeCell ref="B133:B134"/>
    <mergeCell ref="C133:C134"/>
    <mergeCell ref="C135:C136"/>
    <mergeCell ref="F240:F241"/>
    <mergeCell ref="E230:E231"/>
    <mergeCell ref="E232:E233"/>
    <mergeCell ref="B171:B172"/>
    <mergeCell ref="C171:C172"/>
    <mergeCell ref="F201:F202"/>
    <mergeCell ref="B201:B202"/>
    <mergeCell ref="E131:E132"/>
    <mergeCell ref="F131:F132"/>
    <mergeCell ref="E133:E134"/>
    <mergeCell ref="C240:C241"/>
    <mergeCell ref="F236:F237"/>
    <mergeCell ref="C201:C202"/>
    <mergeCell ref="E201:E202"/>
    <mergeCell ref="B183:B184"/>
    <mergeCell ref="B234:B235"/>
    <mergeCell ref="F167:F168"/>
    <mergeCell ref="A14:A15"/>
    <mergeCell ref="A16:A17"/>
    <mergeCell ref="E25:E26"/>
    <mergeCell ref="F25:F26"/>
    <mergeCell ref="G27:G28"/>
    <mergeCell ref="A48:A49"/>
    <mergeCell ref="A34:A35"/>
    <mergeCell ref="A36:A37"/>
    <mergeCell ref="A38:A39"/>
    <mergeCell ref="A40:A41"/>
    <mergeCell ref="A42:A43"/>
    <mergeCell ref="G30:G31"/>
    <mergeCell ref="G25:G26"/>
    <mergeCell ref="E14:E19"/>
    <mergeCell ref="F14:F19"/>
    <mergeCell ref="C21:C22"/>
    <mergeCell ref="E48:E49"/>
    <mergeCell ref="A18:A19"/>
    <mergeCell ref="A21:A22"/>
    <mergeCell ref="A32:A33"/>
    <mergeCell ref="G32:G33"/>
    <mergeCell ref="F23:F24"/>
    <mergeCell ref="G23:G24"/>
    <mergeCell ref="B23:B24"/>
    <mergeCell ref="F404:F405"/>
    <mergeCell ref="E410:E411"/>
    <mergeCell ref="F410:F411"/>
    <mergeCell ref="C404:C405"/>
    <mergeCell ref="C408:C409"/>
    <mergeCell ref="B406:B407"/>
    <mergeCell ref="B402:B403"/>
    <mergeCell ref="F406:F407"/>
    <mergeCell ref="E404:E405"/>
    <mergeCell ref="A454:A455"/>
    <mergeCell ref="B454:B455"/>
    <mergeCell ref="C454:C455"/>
    <mergeCell ref="A386:A387"/>
    <mergeCell ref="A396:A397"/>
    <mergeCell ref="A394:A395"/>
    <mergeCell ref="B394:B395"/>
    <mergeCell ref="A448:A449"/>
    <mergeCell ref="A410:A411"/>
    <mergeCell ref="C410:C411"/>
    <mergeCell ref="A416:A417"/>
    <mergeCell ref="A418:A419"/>
    <mergeCell ref="A438:A439"/>
    <mergeCell ref="A452:A453"/>
    <mergeCell ref="A404:A405"/>
    <mergeCell ref="B404:B405"/>
    <mergeCell ref="B416:B417"/>
    <mergeCell ref="C416:C417"/>
    <mergeCell ref="A398:A399"/>
    <mergeCell ref="A408:A409"/>
    <mergeCell ref="A406:A407"/>
    <mergeCell ref="C406:C407"/>
    <mergeCell ref="B398:B399"/>
    <mergeCell ref="A372:A373"/>
    <mergeCell ref="A374:A375"/>
    <mergeCell ref="A352:A353"/>
    <mergeCell ref="B350:B351"/>
    <mergeCell ref="G368:G369"/>
    <mergeCell ref="E370:E371"/>
    <mergeCell ref="F370:F371"/>
    <mergeCell ref="G370:G371"/>
    <mergeCell ref="A370:A371"/>
    <mergeCell ref="A358:A359"/>
    <mergeCell ref="B358:B359"/>
    <mergeCell ref="C352:C353"/>
    <mergeCell ref="E352:E353"/>
    <mergeCell ref="C350:C351"/>
    <mergeCell ref="E350:E351"/>
    <mergeCell ref="G350:G351"/>
    <mergeCell ref="G354:G355"/>
    <mergeCell ref="G366:G367"/>
    <mergeCell ref="G364:G365"/>
    <mergeCell ref="F356:F357"/>
    <mergeCell ref="A360:A361"/>
    <mergeCell ref="G205:G206"/>
    <mergeCell ref="F205:F206"/>
    <mergeCell ref="E205:E206"/>
    <mergeCell ref="C205:C206"/>
    <mergeCell ref="B205:B206"/>
    <mergeCell ref="G258:G259"/>
    <mergeCell ref="F254:F255"/>
    <mergeCell ref="G312:G313"/>
    <mergeCell ref="F282:F283"/>
    <mergeCell ref="G284:G285"/>
    <mergeCell ref="G282:G283"/>
    <mergeCell ref="G286:G287"/>
    <mergeCell ref="G242:G243"/>
    <mergeCell ref="G252:G253"/>
    <mergeCell ref="E276:E277"/>
    <mergeCell ref="G276:G277"/>
    <mergeCell ref="F290:F291"/>
    <mergeCell ref="F286:F287"/>
    <mergeCell ref="E300:E301"/>
    <mergeCell ref="F300:F301"/>
    <mergeCell ref="E220:E221"/>
    <mergeCell ref="G238:G239"/>
    <mergeCell ref="C236:C237"/>
    <mergeCell ref="E236:E237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6" fitToWidth="7" fitToHeight="1000" orientation="landscape" r:id="rId1"/>
  <rowBreaks count="10" manualBreakCount="10">
    <brk id="49" max="6" man="1"/>
    <brk id="90" max="6" man="1"/>
    <brk id="140" max="6" man="1"/>
    <brk id="180" max="6" man="1"/>
    <brk id="239" max="6" man="1"/>
    <brk id="288" max="6" man="1"/>
    <brk id="335" max="6" man="1"/>
    <brk id="363" max="6" man="1"/>
    <brk id="423" max="6" man="1"/>
    <brk id="45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2024-04-24T13:45:24Z</cp:lastPrinted>
  <dcterms:created xsi:type="dcterms:W3CDTF">2016-01-19T07:58:56Z</dcterms:created>
  <dcterms:modified xsi:type="dcterms:W3CDTF">2024-04-24T13:47:59Z</dcterms:modified>
</cp:coreProperties>
</file>