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175" i="6" l="1"/>
  <c r="D155" i="6" l="1"/>
  <c r="D389" i="6" l="1"/>
  <c r="D124" i="6"/>
  <c r="D173" i="6"/>
  <c r="D167" i="6"/>
  <c r="D12" i="6"/>
  <c r="D14" i="6" l="1"/>
  <c r="D8" i="6"/>
  <c r="D96" i="6"/>
  <c r="D18" i="6"/>
  <c r="D355" i="6" l="1"/>
  <c r="D94" i="6" l="1"/>
  <c r="D205" i="6" l="1"/>
  <c r="D239" i="6"/>
  <c r="D253" i="6"/>
  <c r="D277" i="6" l="1"/>
  <c r="D237" i="6"/>
  <c r="D267" i="6"/>
  <c r="D257" i="6"/>
  <c r="D265" i="6"/>
  <c r="D247" i="6"/>
  <c r="D245" i="6"/>
  <c r="D335" i="6"/>
  <c r="D191" i="6"/>
  <c r="D153" i="6"/>
  <c r="D357" i="6" l="1"/>
  <c r="D353" i="6"/>
  <c r="D259" i="6" l="1"/>
  <c r="D243" i="6" l="1"/>
  <c r="D261" i="6" l="1"/>
  <c r="D141" i="6" l="1"/>
  <c r="D181" i="6" l="1"/>
  <c r="D345" i="6" s="1"/>
  <c r="D394" i="6" l="1"/>
  <c r="D397" i="6"/>
  <c r="D139" i="6" l="1"/>
  <c r="D361" i="6" l="1"/>
  <c r="D359" i="6"/>
  <c r="D348" i="6"/>
  <c r="D219" i="6"/>
  <c r="D66" i="6"/>
  <c r="D34" i="6"/>
</calcChain>
</file>

<file path=xl/sharedStrings.xml><?xml version="1.0" encoding="utf-8"?>
<sst xmlns="http://schemas.openxmlformats.org/spreadsheetml/2006/main" count="1181" uniqueCount="698">
  <si>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</si>
  <si>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</si>
  <si>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</si>
  <si>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</si>
  <si>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</si>
  <si>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</si>
  <si>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</si>
  <si>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</si>
  <si>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</si>
  <si>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</si>
  <si>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</si>
  <si>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</si>
  <si>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</si>
  <si>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</si>
  <si>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</si>
  <si>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</si>
  <si>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</si>
  <si>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</si>
  <si>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</si>
  <si>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</si>
  <si>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</si>
  <si>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</si>
  <si>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</si>
  <si>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</si>
  <si>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</si>
  <si>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</si>
  <si>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</si>
  <si>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</si>
  <si>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</si>
  <si>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</si>
  <si>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</si>
  <si>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</si>
  <si>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</si>
  <si>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</si>
  <si>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</si>
  <si>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</si>
  <si>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</si>
  <si>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</si>
  <si>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</si>
  <si>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</si>
  <si>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</si>
  <si>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</si>
  <si>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</si>
  <si>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</si>
  <si>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</si>
  <si>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</si>
  <si>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</si>
  <si>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</si>
  <si>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</si>
  <si>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</si>
  <si>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</si>
  <si>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</si>
  <si>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</si>
  <si>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</si>
  <si>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</si>
  <si>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</si>
  <si>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</si>
  <si>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</si>
  <si>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</si>
  <si>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</si>
  <si>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</si>
  <si>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</si>
  <si>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</si>
  <si>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</si>
  <si>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</si>
  <si>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</si>
  <si>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</si>
  <si>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</si>
  <si>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</si>
  <si>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</si>
  <si>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</si>
  <si>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</si>
  <si>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</si>
  <si>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</si>
  <si>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</si>
  <si>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</si>
  <si>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</si>
  <si>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</si>
  <si>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</si>
  <si>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</si>
  <si>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</si>
  <si>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</si>
  <si>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</si>
  <si>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</si>
  <si>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</si>
  <si>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</si>
  <si>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</si>
  <si>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</si>
  <si>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</si>
  <si>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</si>
  <si>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</si>
  <si>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</si>
  <si>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</si>
  <si>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</si>
  <si>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</si>
  <si>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</si>
  <si>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</si>
  <si>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</si>
  <si>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</si>
  <si>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</si>
  <si>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</si>
  <si>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</si>
  <si>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</si>
  <si>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</si>
  <si>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</si>
  <si>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</si>
  <si>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</si>
  <si>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</si>
  <si>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</si>
  <si>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</si>
  <si>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</si>
  <si>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</si>
  <si>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</si>
  <si>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</si>
  <si>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</si>
  <si>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</si>
  <si>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</si>
  <si>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</si>
  <si>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</si>
  <si>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</si>
  <si>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</si>
  <si>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</si>
  <si>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</si>
  <si>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</si>
  <si>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</si>
  <si>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</si>
  <si>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</si>
  <si>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</si>
  <si>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</si>
  <si>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</si>
  <si>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</si>
  <si>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</si>
  <si>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</si>
  <si>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</si>
  <si>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</si>
  <si>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</si>
  <si>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</si>
  <si>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</si>
  <si>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</si>
  <si>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</si>
  <si>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</si>
  <si>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</si>
  <si>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</si>
  <si>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</si>
  <si>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</si>
  <si>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</si>
  <si>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</si>
  <si>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</si>
  <si>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</si>
  <si>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</si>
  <si>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</si>
  <si>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</si>
  <si>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</si>
  <si>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</si>
  <si>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</si>
  <si>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</si>
  <si>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</si>
  <si>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</si>
  <si>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</si>
  <si>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</si>
  <si>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</si>
  <si>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</si>
  <si>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</si>
  <si>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</si>
  <si>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</si>
  <si>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</si>
  <si>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</si>
  <si>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</si>
  <si>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</si>
  <si>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</si>
  <si>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</si>
  <si>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</si>
  <si>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</si>
  <si>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</si>
  <si>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</si>
  <si>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</si>
  <si>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</si>
  <si>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</si>
  <si>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</si>
  <si>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</si>
  <si>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</si>
  <si>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</si>
  <si>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</si>
  <si>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</si>
  <si>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</si>
  <si>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</si>
  <si>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</si>
  <si>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</si>
  <si>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</si>
  <si>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</si>
  <si>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</si>
  <si>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</si>
  <si>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</si>
  <si>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</si>
  <si>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</si>
  <si>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</si>
  <si>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</si>
  <si>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</si>
  <si>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</si>
  <si>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</si>
  <si>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</si>
  <si>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</si>
  <si>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</si>
  <si>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</si>
  <si>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</si>
  <si>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</si>
  <si>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</si>
  <si>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</si>
  <si>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</si>
  <si>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</si>
  <si>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</si>
  <si>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</si>
  <si>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</si>
  <si>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</si>
  <si>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</si>
  <si>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</si>
  <si>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</si>
  <si>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</si>
  <si>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</si>
  <si>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</si>
  <si>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</si>
  <si>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</si>
  <si>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</si>
  <si>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</si>
  <si>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</si>
  <si>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</si>
  <si>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</si>
  <si>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</si>
  <si>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</si>
  <si>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</si>
  <si>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</si>
  <si>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</si>
  <si>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</si>
  <si>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</si>
  <si>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</si>
  <si>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</si>
  <si>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</si>
  <si>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</si>
  <si>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</si>
  <si>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</si>
  <si>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</si>
  <si>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</si>
  <si>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</si>
  <si>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</si>
  <si>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</si>
  <si>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</si>
  <si>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</si>
  <si>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</si>
  <si>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</si>
  <si>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</si>
  <si>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</si>
  <si>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</si>
  <si>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</si>
  <si>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</si>
  <si>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</si>
  <si>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</si>
  <si>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</si>
  <si>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</si>
  <si>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</si>
  <si>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</si>
  <si>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</si>
  <si>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</si>
  <si>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</si>
  <si>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</si>
  <si>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</si>
  <si>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</si>
  <si>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</si>
  <si>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</si>
  <si>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</si>
  <si>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</si>
  <si>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</si>
  <si>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</si>
  <si>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</si>
  <si>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</si>
  <si>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</si>
  <si>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</si>
  <si>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</si>
  <si>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</si>
  <si>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</si>
  <si>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</si>
  <si>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</si>
  <si>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</si>
  <si>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</si>
  <si>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</si>
  <si>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</si>
  <si>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</si>
  <si>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</si>
  <si>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</si>
  <si>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</si>
  <si>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</si>
  <si>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</si>
  <si>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</si>
  <si>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</si>
  <si>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</si>
  <si>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</si>
  <si>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</si>
  <si>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</si>
  <si>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</si>
  <si>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</si>
  <si>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</si>
  <si>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</si>
  <si>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</si>
  <si>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</si>
  <si>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</si>
  <si>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</si>
  <si>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</si>
  <si>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</si>
  <si>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</si>
  <si>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</si>
  <si>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</si>
  <si>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</si>
  <si>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</si>
  <si>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</si>
  <si>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</si>
  <si>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</si>
  <si>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</si>
  <si>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</si>
  <si>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</si>
  <si>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</si>
  <si>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</si>
  <si>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</si>
  <si>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</si>
  <si>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</si>
  <si>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</si>
  <si>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</si>
  <si>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</si>
  <si>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</si>
  <si>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</si>
  <si>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</si>
  <si>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</si>
  <si>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</si>
  <si>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</si>
  <si>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</si>
  <si>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</si>
  <si>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</si>
  <si>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</si>
  <si>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</si>
  <si>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</si>
  <si>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</si>
  <si>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</si>
  <si>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</si>
  <si>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</si>
  <si>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</si>
  <si>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</si>
  <si>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</si>
  <si>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</si>
  <si>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</si>
  <si>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</si>
  <si>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</si>
  <si>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</si>
  <si>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</si>
  <si>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</si>
  <si>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</si>
  <si>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</si>
  <si>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</si>
  <si>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</si>
  <si>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</si>
  <si>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</si>
  <si>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</si>
  <si>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</si>
  <si>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</si>
  <si>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</si>
  <si>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</si>
  <si>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</si>
  <si>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</si>
  <si>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</si>
  <si>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</si>
  <si>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</si>
  <si>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</si>
  <si>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</si>
  <si>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</si>
  <si>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</si>
  <si>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</si>
  <si>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</si>
  <si>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</si>
  <si>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</si>
  <si>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</si>
  <si>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</si>
  <si>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</si>
  <si>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</si>
  <si>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</si>
  <si>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</si>
  <si>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</si>
  <si>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</si>
  <si>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</si>
  <si>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</si>
  <si>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</si>
  <si>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</si>
  <si>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</si>
  <si>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</si>
  <si>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</si>
  <si>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</si>
  <si>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</si>
  <si>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</si>
  <si>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</si>
  <si>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</si>
  <si>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</si>
  <si>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</si>
  <si>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</si>
  <si>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</si>
  <si>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</si>
  <si>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</si>
  <si>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</si>
  <si>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</si>
  <si>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</si>
  <si>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</si>
  <si>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</si>
  <si>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</si>
  <si>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</si>
  <si>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</si>
  <si>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</si>
  <si>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</si>
  <si>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</si>
  <si>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</si>
  <si>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</si>
  <si>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</si>
  <si>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</si>
  <si>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</si>
  <si>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</si>
  <si>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</si>
  <si>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</si>
  <si>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</si>
  <si>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</si>
  <si>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</si>
  <si>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</si>
  <si>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</si>
  <si>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</si>
  <si>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</si>
  <si>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</si>
  <si>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</si>
  <si>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</si>
  <si>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(шість тисяч гривень 00 коп.)   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</si>
  <si>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</si>
  <si>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</si>
  <si>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</si>
  <si>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</si>
  <si>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</si>
  <si>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</si>
  <si>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</si>
  <si>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</si>
  <si>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</si>
  <si>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</si>
  <si>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</si>
  <si>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</si>
  <si>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</si>
  <si>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</si>
  <si>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</si>
  <si>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</si>
  <si>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</si>
  <si>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</si>
  <si>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</si>
  <si>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</si>
  <si>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</si>
  <si>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</si>
  <si>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</si>
  <si>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</si>
  <si>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</si>
  <si>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</si>
  <si>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</si>
  <si>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</si>
  <si>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</si>
  <si>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</si>
  <si>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</si>
  <si>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</si>
  <si>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</si>
  <si>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</si>
  <si>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УСС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</si>
  <si>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</si>
  <si>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</si>
  <si>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</si>
  <si>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</si>
  <si>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>грудень2023 рік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</si>
  <si>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</si>
  <si>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</si>
  <si>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</si>
  <si>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</si>
  <si>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</si>
  <si>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</si>
  <si>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</si>
  <si>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</si>
  <si>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</si>
  <si>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</si>
  <si>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</si>
  <si>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</si>
  <si>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</si>
  <si>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</si>
  <si>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</si>
  <si>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</si>
  <si>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</si>
  <si>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</si>
  <si>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</si>
  <si>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</si>
  <si>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</si>
  <si>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</si>
  <si>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</si>
  <si>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</si>
  <si>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</si>
  <si>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</si>
  <si>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</si>
  <si>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</si>
  <si>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</si>
  <si>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</si>
  <si>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</si>
  <si>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</si>
  <si>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</si>
  <si>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</si>
  <si>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</si>
  <si>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</si>
  <si>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</si>
  <si>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</si>
  <si>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</si>
  <si>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</si>
  <si>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</si>
  <si>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</si>
  <si>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</si>
  <si>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</si>
  <si>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</si>
  <si>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</si>
  <si>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</si>
  <si>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</si>
  <si>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</si>
  <si>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</si>
  <si>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</si>
  <si>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</si>
  <si>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</si>
  <si>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</si>
  <si>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</si>
  <si>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</si>
  <si>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</si>
  <si>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</si>
  <si>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</si>
  <si>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</si>
  <si>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</si>
  <si>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</si>
  <si>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</si>
  <si>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</si>
  <si>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</si>
  <si>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</si>
  <si>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</si>
  <si>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</si>
  <si>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</si>
  <si>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</si>
  <si>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</si>
  <si>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</si>
  <si>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</si>
  <si>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</si>
  <si>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</si>
  <si>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</si>
  <si>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</si>
  <si>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</si>
  <si>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</si>
  <si>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</si>
  <si>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</si>
  <si>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</si>
  <si>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</si>
  <si>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</si>
  <si>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 (погодження Мінцифри)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</si>
  <si>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</si>
  <si>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</si>
  <si>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</si>
  <si>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</si>
  <si>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</si>
  <si>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</si>
  <si>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</si>
  <si>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</si>
  <si>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</si>
  <si>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</si>
  <si>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</si>
  <si>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</si>
  <si>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</si>
  <si>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</si>
  <si>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</si>
  <si>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</si>
  <si>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</si>
  <si>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Телекомунікаційні кабелі та обладнання за кодом ДК 021: 2015 32520000-4 Телекомунікаційні кабелі та обладнання</t>
  </si>
  <si>
    <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</si>
  <si>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</si>
  <si>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t xml:space="preserve">Програмне забезпечення Системи резервного копіювання та відновлення інформації за кодом ДК 021:2015   72260000-5 Послуги, пов'язані з програмним забезпеченням (кодом ДК 021:2015   72260000-5 Послуги, пов'язані з програмним забезпеченням (Програмне забезпечення Системи резервного копіювання та відновлення інформації) </t>
  </si>
  <si>
    <r>
      <t>Код ДК 021:2015   ДК 021:2015   72260000-5</t>
    </r>
    <r>
      <rPr>
        <sz val="10"/>
        <color indexed="8"/>
        <rFont val="Times New Roman"/>
        <family val="1"/>
        <charset val="204"/>
      </rPr>
      <t xml:space="preserve"> Послуги, пов'язані з програмним забезпеченням</t>
    </r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</si>
  <si>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</si>
  <si>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сімдесят чотири тисячі сімсот сорок гривень 00 коп.)                            </t>
  </si>
  <si>
    <t xml:space="preserve">грн. (чотириста п'ятдесят одна  тисяча гривень 00 коп.)                            </t>
  </si>
  <si>
    <t xml:space="preserve">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 за кодом ДК 021:2015 – 72220000-3
Консультаційні послуги з питань систем та з технічних питань (код ДК 021:2015 – 72220000-3 Консультаційні послуги з питань систем та з технічних питань (Послуга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України) 
</t>
  </si>
  <si>
    <t>Програмне забезпечення для ідентифікації та аутентифікації користувачів, для внутрішніх систем без доступу до мережі Інтернет та  послуги з його впровадження за кодом ДК 021:2015  72260000-5 -Послуги, пов'язані з програмним забезпеченням (Код ДК 021:2015  72260000-5 -Послуги, пов'язані з програмним забезпеченням (Програмне забезпечення для ідентифікації та аутентифікації користувачів, для внутрішніх систем без доступу до мережі Інтернет та послуги з його впровадження)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</si>
  <si>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</si>
  <si>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t>Портативний принтер  для етикеток та стрічки за кодом ДК 021: 2015 30170000-1 Етикетувальні машини (код ДК 021: 2015 30174000-9 Прінтер для друку етикеток (Портативний принтер  для етикеток та стрічки))</t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</si>
  <si>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 (</t>
    </r>
    <r>
      <rPr>
        <i/>
        <sz val="10"/>
        <rFont val="Times New Roman"/>
        <family val="1"/>
        <charset val="204"/>
      </rPr>
      <t>зміни до кошторису с/з від 24.07.2024 № 22/22-02-01//687</t>
    </r>
    <r>
      <rPr>
        <b/>
        <sz val="10"/>
        <rFont val="Times New Roman"/>
        <family val="1"/>
        <charset val="204"/>
      </rPr>
      <t>)</t>
    </r>
  </si>
  <si>
    <t>2210                        2240</t>
  </si>
  <si>
    <t xml:space="preserve">Пристрій генерації одноразових паролей
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</si>
  <si>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</si>
  <si>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Адаптер USB</t>
  </si>
  <si>
    <t xml:space="preserve">грн. (сімсот тридцять дев'ять тисяч  п'ятсот шістдесят  гривень 00 коп.)                            </t>
  </si>
  <si>
    <t xml:space="preserve">грн (тридцять сім  тисяч чотириста десять гривень 00 коп.)                            </t>
  </si>
  <si>
    <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</si>
  <si>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t xml:space="preserve">грн. (п'ять мільйонів сім тисяч гривень 00 коп.)                            </t>
  </si>
  <si>
    <t xml:space="preserve">грн. (дев'ятнадцять  мільйонів дев'ятсот сімдесят тисяч триста п'ятдесят шість  гривень 00 коп.)                            </t>
  </si>
  <si>
    <r>
      <t>загальний фонд КПКВ 3506010 (погодження Мінцифри)</t>
    </r>
    <r>
      <rPr>
        <i/>
        <sz val="10"/>
        <color indexed="8"/>
        <rFont val="Times New Roman"/>
        <family val="1"/>
        <charset val="204"/>
      </rPr>
      <t>(зміни до кошторису с/з 22/22-02-01/12377 від 08.08.2024)</t>
    </r>
    <r>
      <rPr>
        <sz val="10"/>
        <color indexed="8"/>
        <rFont val="Times New Roman"/>
        <family val="1"/>
        <charset val="204"/>
      </rPr>
      <t xml:space="preserve">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</si>
  <si>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</si>
  <si>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r>
      <t>загальний фонд КПКВ 3506010 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</si>
  <si>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t>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))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</si>
  <si>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</si>
  <si>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</si>
  <si>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t xml:space="preserve">грн. (два мільйони сто шістдесят сім  тисяч шістсот сімнадцять  гривень 12 коп.)                            </t>
  </si>
  <si>
    <t xml:space="preserve">гривень (три  тисяч шістсот дев'яносто гривень 00 коп.)                                                                  </t>
  </si>
  <si>
    <t xml:space="preserve">Відкриті торги(з урахуваннямо особливостей) </t>
  </si>
  <si>
    <t xml:space="preserve">грн. (сімсот тридцять дев'ять тисяч чотириста сімдесят   гривень 12 коп.)                          </t>
  </si>
  <si>
    <t xml:space="preserve">грн.(шістсот двадцять тисяч шістсот п'ять гривні 00 коп.)                                    </t>
  </si>
  <si>
    <t xml:space="preserve">відкриті торги(з урахуванням особливостей) </t>
  </si>
  <si>
    <t>с/з про зміни до кошторису від20.08.2024 №22/22-02-01/12927</t>
  </si>
  <si>
    <t xml:space="preserve">грн. (два мільйона вісімсот двадцять шість тисяч сто шісдесят чотири  гривні 00коп)                     </t>
  </si>
  <si>
    <t xml:space="preserve">грн. ( два мільйони дев'ятсот дев'яносто сім тисяч гривень 00 коп.)                            </t>
  </si>
  <si>
    <t>загальний фонд КПКВ 3506010 (погодження Мінцифри) с/з про зміни до кошторису від20.08.2024 №22/22-02-01/12927</t>
  </si>
  <si>
    <t>с/з про зміни до кошторису від20.08.2024 №22/22-02-01/12925; довідка про зміни до кошторису від 19.08.2024 №146</t>
  </si>
  <si>
    <t xml:space="preserve">грн. (вісімдесят сім 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</si>
  <si>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</si>
  <si>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</si>
  <si>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(чотири мільйони дев'ятсот дев'яносто дев'ять тисяч дев'ятсот дев'яносто вісім гривень 00 коп.)                            </t>
  </si>
  <si>
    <t xml:space="preserve">грн. (дев'ятсот п'ятнадцять тисяч сімсот вісімдесят чотири  гривні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</si>
  <si>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  <r>
      <rPr>
        <b/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</si>
  <si>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(сто дев'яносто дев'ять тисяч двісті шістдесять шість гривень 00 коп.)                            </t>
  </si>
  <si>
    <t xml:space="preserve">грн. (п'ять тисяч вісімсот сорок  дві гривень 00 коп.)                           </t>
  </si>
  <si>
    <r>
      <t xml:space="preserve"> </t>
    </r>
    <r>
      <rPr>
        <b/>
        <sz val="10"/>
        <color indexed="8"/>
        <rFont val="Times New Roman"/>
        <family val="1"/>
        <charset val="204"/>
      </rPr>
      <t>(погодження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</si>
  <si>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r>
      <t>загальний фонд КПКВ 3506010 (с/з про зміни до кошторису від20.08.2024 №22/22-02-01/12927; довідка про зміни до кошторису від 19.08.2024 №146) (</t>
    </r>
    <r>
      <rPr>
        <i/>
        <sz val="10"/>
        <color indexed="8"/>
        <rFont val="Times New Roman"/>
        <family val="1"/>
        <charset val="204"/>
      </rPr>
      <t>відповідно до пп5. п13  постанови КМУ від 12.10.2022 №1178 (технічні причини,інтелектуал</t>
    </r>
    <r>
      <rPr>
        <sz val="10"/>
        <color indexed="8"/>
        <rFont val="Times New Roman"/>
        <family val="1"/>
        <charset val="204"/>
      </rPr>
      <t>ьна власність)</t>
    </r>
  </si>
  <si>
    <t xml:space="preserve">грн. ( шістсот сімдесят шість тисяч гривень 00 коп.)                            </t>
  </si>
  <si>
    <t xml:space="preserve">Постачання програмного забезпечення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License), адміністрування поштових карантинів (Сentralized Email Management Reporting License)
за кодом ДК 021:2015-72260000-5 Послуги, пов’язані з програмним забезпеченням  
</t>
  </si>
  <si>
    <r>
      <t xml:space="preserve">Код ДК 021:2015   71630000-3 - </t>
    </r>
    <r>
      <rPr>
        <sz val="10"/>
        <color indexed="8"/>
        <rFont val="Times New Roman"/>
        <family val="1"/>
        <charset val="204"/>
      </rPr>
      <t>Послуги з  технічного огляду та випробувань</t>
    </r>
  </si>
  <si>
    <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</si>
  <si>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</si>
  <si>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t xml:space="preserve">грн. (тридцять  тисяч чотириста гривень 00коп)                     </t>
  </si>
  <si>
    <t xml:space="preserve">грн. (п'ятдесят тисяч чотириста двадцять п'ять  гривні 00коп)                     </t>
  </si>
  <si>
    <t xml:space="preserve">грн. (0 гривні 00 коп.)                            </t>
  </si>
  <si>
    <t xml:space="preserve">грн. (чотири мільйони двісті сім тисяч сто десять гривень 00 коп.)                            </t>
  </si>
  <si>
    <t xml:space="preserve">грн. (0 гривень 00коп)                     </t>
  </si>
  <si>
    <t xml:space="preserve">грн. (два мільйона чотириста дев'ять тисяч триста дванадцять гривень 00 коп)                     </t>
  </si>
  <si>
    <t xml:space="preserve">грн.(сорок п'ять тисяч гривень 00 коп.)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</si>
  <si>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2024рік</t>
    </r>
    <r>
      <rPr>
        <sz val="10"/>
        <color indexed="8"/>
        <rFont val="Times New Roman"/>
        <family val="1"/>
        <charset val="204"/>
      </rPr>
      <t>)</t>
    </r>
  </si>
  <si>
    <t>Телефонний апарат типу Panasonic KX-TGF320UCM за кодом ДК 021: 2015 44320000-9 Кабеля та супутня продукція</t>
  </si>
  <si>
    <t>загальний фонд КПКВ 3506010 (с/з зміни від 04.07.2024 №22/22-02-01/10461)</t>
  </si>
  <si>
    <t xml:space="preserve"> (с/з зміни від 04.07.2024 №22/22-02-01/10461)</t>
  </si>
  <si>
    <t xml:space="preserve">гривень (чотирнадцять тисяч вісімесят одна гривня 00 коп.)                                                                  </t>
  </si>
  <si>
    <t>загальний фонд КПКВ 3506010 с/з про зміни до кошторису від20.08.2024 №22/22-02-01/12927</t>
  </si>
  <si>
    <t>загальний фонд КПКВ 3506010 (с/з про зміни до кошторису від20.08.2024 №22/22-02-01/12927)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</si>
  <si>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</si>
  <si>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t>Постачання ліцензії на технічну підтримку програмно-технічного комплексу системи відомчого відеоконференцзв'язку за кодом ДК 021:2015-72250000-2 Послуги, пов’язані із системами та підтримкою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</si>
  <si>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</si>
  <si>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72260000-5 - Послуги, пов’язані з програмним забезпеченням (Постачання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 72260000-5 - Послуги, пов’язані з програмним забезпеченням).</t>
  </si>
  <si>
    <r>
      <t xml:space="preserve">Код ДК 021:2015   72260000-5 -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</si>
  <si>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Відкриті торги у порядку визначеному Особливостями</t>
  </si>
  <si>
    <t xml:space="preserve">грн. (один мільйон п'ятсот тисяч гривень 00 коп.)                          </t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</si>
  <si>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</si>
  <si>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</t>
  </si>
  <si>
    <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</si>
  <si>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 xml:space="preserve">грн. (одинадцять  мільйонів  шістдесят сім  тисяч сімсот шістнадцять гривень 50 коп.)                          </t>
  </si>
  <si>
    <t>Лот2-"Послуги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</si>
  <si>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</si>
  <si>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</si>
  <si>
    <r>
      <t>Код ДК 021:2015 72220000-3 -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</si>
  <si>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>Довідка про зміни до кошторису від 19.08.2024 №146 ; зміни до кошторису с/з від 13.09.2024 №22/22-02-01/14167</t>
  </si>
  <si>
    <t xml:space="preserve">грн. (шістсот двадцять дев'ять тисяч двісті тридцять чотири  гривні 00 коп.)                            </t>
  </si>
  <si>
    <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</si>
  <si>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r>
      <t>Код ДК 021:2015 31440000-2</t>
    </r>
    <r>
      <rPr>
        <sz val="10"/>
        <color indexed="8"/>
        <rFont val="Times New Roman"/>
        <family val="1"/>
        <charset val="204"/>
      </rPr>
      <t xml:space="preserve"> Акумуляторні батареї </t>
    </r>
  </si>
  <si>
    <t>Акумуляторні батареї для джерел безперебійного живлення за кодом ДК 021:2015 31440000-2 Акумуляторні батареї (кодом ДК 021:2015 31440000-2 Акумуляторні батареї (Акумуляторні батареї для джерел безперебійного живлення ))</t>
  </si>
  <si>
    <t xml:space="preserve">грн. (сорок шість  мільйонів чотириста п'ятдесят  тисяч  гривень 00 коп.)                            </t>
  </si>
  <si>
    <r>
      <t xml:space="preserve">загальний фонд КПКВ 3506010 </t>
    </r>
    <r>
      <rPr>
        <i/>
        <sz val="10"/>
        <color indexed="8"/>
        <rFont val="Times New Roman"/>
        <family val="1"/>
        <charset val="204"/>
      </rPr>
      <t>(зміни до кошторису с/з від 09.07.2024 № 22-01/22-02-01/10615;зміни до кошторису с/з 22/22-02-01/12377 від 08.08.2024)(Довідка про зміни до кошторису №178 30.08.2024)</t>
    </r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</si>
  <si>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</si>
  <si>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t>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України))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</si>
  <si>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</si>
  <si>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t>Код ДК 021:2015 – 32330000-5 Апаратура для запису та відтворення аудіо- та відеоматеріалів</t>
  </si>
  <si>
    <t>Багатоканальний регістратор AMUR-USB-6/2 за кодом  ДК 021:2015 – 32330000-5 Апаратура для запису та відтворення аудіо- та відеоматеріалів</t>
  </si>
  <si>
    <t xml:space="preserve">Послуги з технічного огляду комп’ютерного, серверного та активного мережевого обладнання (проведення діагностики та технічної експертизи стану обладнання) за кодом ДК 021:2015 – 71630000-3 Послуги з технічного огляду та випробовувань (71631100-1 Послуги з технічного огляду обладнання (Послуги з технічного огляду комп’ютерного, серверного та активного мережевого обладнання (проведення діагностики та технічної експертизи стану обладнання))
</t>
  </si>
  <si>
    <t xml:space="preserve">грн. (чотири мільйони чотириста дев'яносто чотири тисячі сто п'ятдесят чотири гривні 00коп)                     </t>
  </si>
  <si>
    <t xml:space="preserve">грн. (десять мільйонів сто сорок дві тисячі двісті шістдесят тисяч гривень 00 коп.)                          </t>
  </si>
  <si>
    <t>Послуги з постачання програмного забезпечення для системи моніторингу інформаційних систем та електронного комунікаційного обладнання та послуги з його впровадження з кодом ДК 021:2015   72260000-5 - Послуги, пов’язані з програмним забезпеченням</t>
  </si>
  <si>
    <t>Технічна підтримка серверного обладнання за кодом ДК 021:2015   50310000-1 - Технічне обслуговування і ремонт офісної техніки</t>
  </si>
  <si>
    <r>
      <t>загальний фонд КПКВ 3506010 (довідка про внесення змін до кошторису від 30.10.2024 №217)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</si>
  <si>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</si>
  <si>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</si>
  <si>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</si>
  <si>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t xml:space="preserve">грн. чотири мільйони дев'ятсот тисяч гривень 00 коп.)                          </t>
  </si>
  <si>
    <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family val="1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</si>
  <si>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</si>
  <si>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</si>
  <si>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 xml:space="preserve">грн. сімсот сімдесят дві  тисячі дев'ятсот п'ятнадцять гривень 00 коп.)                          </t>
  </si>
  <si>
    <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</t>
    </r>
    <r>
      <rPr>
        <i/>
        <sz val="9"/>
        <color indexed="8"/>
        <rFont val="Times New Roman"/>
        <family val="1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family val="1"/>
        <charset val="204"/>
      </rPr>
      <t xml:space="preserve">) </t>
    </r>
  </si>
  <si>
    <t>Довідка про зміни до кошторису від 19.08.2024 №146 ; зміни до кошторису с/з від 13.09.2024 №22/22-02-01/14167;с/з від 14.11.2024 №22/22-02-01/17474</t>
  </si>
  <si>
    <t xml:space="preserve">грн. (вісімсот одинадцять тисяч двісті  гривні 00 коп.)                            </t>
  </si>
  <si>
    <t xml:space="preserve">грн. (десять тисяч шістсот п'ятдесят  гривень 00 коп.)                             </t>
  </si>
  <si>
    <t>загальний фонд КПКВ 3506010 (зміни до кошторису с/з від 14.11.2024 №22/22-02-01/17474)</t>
  </si>
  <si>
    <t xml:space="preserve">грн. (сто тринадцять тисяч  шістдесят п'ять гривень72 коп.)                             </t>
  </si>
  <si>
    <t xml:space="preserve"> (зміни до кошторису с/з від 14.11.2024 №22/22-02-01/17474)</t>
  </si>
  <si>
    <t xml:space="preserve">грн. (сім тисяч чотириста дванадцять дві гривні 00 коп.)                             </t>
  </si>
  <si>
    <t xml:space="preserve">грн. (п'ятдесят тисяч чотириста п'ятнадцять гривень 00 коп.)                             </t>
  </si>
  <si>
    <t xml:space="preserve">грн.(чотирнадцять  мільйонів  триста тридцять тисяч п'ять  гривень 00 коп.)                           </t>
  </si>
  <si>
    <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</si>
  <si>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t>49-32</t>
  </si>
  <si>
    <t>гривень(шістсот сімдесят тисяч   гривень 00коп)</t>
  </si>
  <si>
    <t xml:space="preserve">загальний фонд КПКВ 3506010 (відповідно до пп5. п13  постанови КМУ від 12.10.2022 №1178 (відсутність з технічні причини) (змін до кошторису с/з №22/22-02-01/17109 від 07.11.2024) </t>
  </si>
  <si>
    <t xml:space="preserve">грн.(сім   мільйони вісімсот сімнадцять  тисяч чотириста шістдесят вісім  гривень 33 коп.)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</si>
</sst>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  <font>
      <b/>
      <sz val="11"/>
      <color theme="3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5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23" fillId="0" borderId="0" xfId="0" applyNumberFormat="1" applyFont="1"/>
    <xf numFmtId="4" fontId="24" fillId="0" borderId="0" xfId="0" applyNumberFormat="1" applyFont="1"/>
    <xf numFmtId="4" fontId="24" fillId="4" borderId="0" xfId="0" applyNumberFormat="1" applyFont="1" applyFill="1"/>
    <xf numFmtId="4" fontId="14" fillId="0" borderId="2" xfId="0" applyNumberFormat="1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6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7" fillId="0" borderId="0" xfId="0" applyFont="1"/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29" fillId="0" borderId="0" xfId="0" applyFont="1"/>
    <xf numFmtId="0" fontId="3" fillId="0" borderId="3" xfId="0" applyFont="1" applyBorder="1" applyAlignment="1">
      <alignment horizontal="left" vertical="top" wrapText="1"/>
    </xf>
    <xf numFmtId="4" fontId="30" fillId="0" borderId="0" xfId="0" applyNumberFormat="1" applyFont="1"/>
    <xf numFmtId="0" fontId="16" fillId="0" borderId="2" xfId="0" applyFont="1" applyFill="1" applyBorder="1" applyAlignment="1">
      <alignment horizontal="center" vertical="top" wrapText="1"/>
    </xf>
    <xf numFmtId="0" fontId="16" fillId="0" borderId="18" xfId="0" applyFont="1" applyFill="1" applyBorder="1" applyAlignment="1">
      <alignment horizontal="center" vertical="top" wrapText="1"/>
    </xf>
    <xf numFmtId="0" fontId="30" fillId="0" borderId="0" xfId="0" applyFont="1"/>
    <xf numFmtId="4" fontId="31" fillId="0" borderId="0" xfId="0" applyNumberFormat="1" applyFont="1"/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Alignment="1">
      <alignment horizontal="left" vertical="top"/>
    </xf>
    <xf numFmtId="4" fontId="31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8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vertical="top" wrapText="1"/>
    </xf>
    <xf numFmtId="4" fontId="39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1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32" fillId="6" borderId="2" xfId="0" applyFont="1" applyFill="1" applyBorder="1" applyAlignment="1">
      <alignment horizontal="center" vertical="top" wrapText="1"/>
    </xf>
    <xf numFmtId="4" fontId="42" fillId="6" borderId="4" xfId="0" applyNumberFormat="1" applyFont="1" applyFill="1" applyBorder="1" applyAlignment="1">
      <alignment horizontal="center" vertical="top" wrapText="1"/>
    </xf>
    <xf numFmtId="0" fontId="32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8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38" fillId="0" borderId="2" xfId="0" applyNumberFormat="1" applyFont="1" applyFill="1" applyBorder="1" applyAlignment="1">
      <alignment horizontal="center" vertical="top" wrapText="1"/>
    </xf>
    <xf numFmtId="4" fontId="38" fillId="6" borderId="3" xfId="0" applyNumberFormat="1" applyFont="1" applyFill="1" applyBorder="1" applyAlignment="1">
      <alignment horizontal="center" vertical="top" wrapText="1"/>
    </xf>
    <xf numFmtId="4" fontId="38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8" fillId="4" borderId="4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0" fillId="0" borderId="0" xfId="0" applyNumberFormat="1" applyFont="1"/>
    <xf numFmtId="4" fontId="38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6" borderId="4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8" fillId="0" borderId="10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8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2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51" fillId="0" borderId="0" xfId="0" applyFont="1"/>
    <xf numFmtId="4" fontId="38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5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5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49" fontId="3" fillId="9" borderId="26" xfId="0" applyNumberFormat="1" applyFont="1" applyFill="1" applyBorder="1" applyAlignment="1">
      <alignment vertical="center" wrapText="1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8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3" fillId="0" borderId="36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9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7" fillId="6" borderId="27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0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4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54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53" fillId="6" borderId="8" xfId="0" applyNumberFormat="1" applyFont="1" applyFill="1" applyBorder="1" applyAlignment="1">
      <alignment horizontal="center" vertical="center" wrapText="1"/>
    </xf>
    <xf numFmtId="49" fontId="46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5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56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46" fillId="6" borderId="8" xfId="0" applyNumberFormat="1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4" fontId="58" fillId="0" borderId="0" xfId="0" applyNumberFormat="1" applyFont="1"/>
    <xf numFmtId="4" fontId="38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8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8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4" fontId="38" fillId="4" borderId="4" xfId="0" applyNumberFormat="1" applyFont="1" applyFill="1" applyBorder="1" applyAlignment="1">
      <alignment horizontal="center" vertical="top" wrapText="1"/>
    </xf>
    <xf numFmtId="0" fontId="61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42" fillId="9" borderId="2" xfId="0" applyNumberFormat="1" applyFont="1" applyFill="1" applyBorder="1" applyAlignment="1">
      <alignment horizontal="center" vertical="top" wrapText="1"/>
    </xf>
    <xf numFmtId="49" fontId="46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4" fontId="62" fillId="7" borderId="2" xfId="0" applyNumberFormat="1" applyFont="1" applyFill="1" applyBorder="1" applyAlignment="1">
      <alignment vertical="top" wrapText="1"/>
    </xf>
    <xf numFmtId="4" fontId="38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3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21" fillId="0" borderId="21" xfId="0" applyFont="1" applyFill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left" vertical="top" wrapText="1"/>
    </xf>
    <xf numFmtId="0" fontId="32" fillId="4" borderId="2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vertical="center" wrapText="1"/>
    </xf>
    <xf numFmtId="0" fontId="57" fillId="9" borderId="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22" fillId="9" borderId="4" xfId="0" applyFont="1" applyFill="1" applyBorder="1" applyAlignment="1">
      <alignment horizontal="center" vertical="top" wrapText="1"/>
    </xf>
    <xf numFmtId="0" fontId="57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3" fontId="1" fillId="9" borderId="8" xfId="0" applyNumberFormat="1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vertical="top" wrapText="1"/>
    </xf>
    <xf numFmtId="4" fontId="38" fillId="9" borderId="4" xfId="0" applyNumberFormat="1" applyFont="1" applyFill="1" applyBorder="1" applyAlignment="1">
      <alignment horizontal="center" vertical="top" wrapText="1"/>
    </xf>
    <xf numFmtId="0" fontId="3" fillId="9" borderId="24" xfId="0" applyFont="1" applyFill="1" applyBorder="1" applyAlignment="1">
      <alignment vertical="top" wrapText="1"/>
    </xf>
    <xf numFmtId="0" fontId="5" fillId="9" borderId="1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49" fontId="25" fillId="9" borderId="25" xfId="0" applyNumberFormat="1" applyFont="1" applyFill="1" applyBorder="1" applyAlignment="1">
      <alignment vertical="center" wrapText="1"/>
    </xf>
    <xf numFmtId="4" fontId="14" fillId="0" borderId="10" xfId="0" applyNumberFormat="1" applyFont="1" applyFill="1" applyBorder="1" applyAlignment="1">
      <alignment horizontal="center" vertical="top" wrapText="1"/>
    </xf>
    <xf numFmtId="0" fontId="0" fillId="8" borderId="0" xfId="0" applyFill="1"/>
    <xf numFmtId="4" fontId="18" fillId="9" borderId="10" xfId="0" applyNumberFormat="1" applyFont="1" applyFill="1" applyBorder="1" applyAlignment="1">
      <alignment horizontal="center" vertical="top" wrapText="1"/>
    </xf>
    <xf numFmtId="4" fontId="14" fillId="9" borderId="10" xfId="0" applyNumberFormat="1" applyFont="1" applyFill="1" applyBorder="1" applyAlignment="1">
      <alignment horizontal="center" vertical="top" wrapText="1"/>
    </xf>
    <xf numFmtId="4" fontId="14" fillId="9" borderId="4" xfId="0" applyNumberFormat="1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4" fontId="64" fillId="0" borderId="0" xfId="0" applyNumberFormat="1" applyFont="1"/>
    <xf numFmtId="0" fontId="64" fillId="0" borderId="0" xfId="0" applyFont="1"/>
    <xf numFmtId="0" fontId="11" fillId="9" borderId="26" xfId="0" applyFont="1" applyFill="1" applyBorder="1" applyAlignment="1">
      <alignment horizontal="center" vertical="center" wrapText="1"/>
    </xf>
    <xf numFmtId="0" fontId="43" fillId="9" borderId="0" xfId="0" applyFont="1" applyFill="1" applyAlignment="1">
      <alignment wrapText="1"/>
    </xf>
    <xf numFmtId="0" fontId="13" fillId="9" borderId="3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8" xfId="0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top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top" wrapText="1"/>
    </xf>
    <xf numFmtId="0" fontId="15" fillId="9" borderId="3" xfId="0" applyFont="1" applyFill="1" applyBorder="1" applyAlignment="1">
      <alignment horizontal="left" vertical="top" wrapText="1"/>
    </xf>
    <xf numFmtId="0" fontId="15" fillId="9" borderId="21" xfId="0" applyFont="1" applyFill="1" applyBorder="1" applyAlignment="1">
      <alignment horizontal="left" vertical="top" wrapText="1"/>
    </xf>
    <xf numFmtId="0" fontId="21" fillId="9" borderId="21" xfId="0" applyFont="1" applyFill="1" applyBorder="1" applyAlignment="1">
      <alignment horizontal="center" vertical="center" wrapText="1"/>
    </xf>
    <xf numFmtId="0" fontId="11" fillId="9" borderId="21" xfId="0" applyFont="1" applyFill="1" applyBorder="1" applyAlignment="1">
      <alignment horizontal="center" vertical="center" wrapText="1"/>
    </xf>
    <xf numFmtId="49" fontId="11" fillId="9" borderId="51" xfId="0" applyNumberFormat="1" applyFont="1" applyFill="1" applyBorder="1" applyAlignment="1">
      <alignment horizontal="left" vertical="top" wrapText="1"/>
    </xf>
    <xf numFmtId="49" fontId="11" fillId="9" borderId="25" xfId="0" applyNumberFormat="1" applyFont="1" applyFill="1" applyBorder="1" applyAlignment="1">
      <alignment horizontal="left" vertical="top" wrapText="1"/>
    </xf>
    <xf numFmtId="0" fontId="32" fillId="9" borderId="2" xfId="0" applyFont="1" applyFill="1" applyBorder="1" applyAlignment="1">
      <alignment horizontal="center" vertical="top" wrapText="1"/>
    </xf>
    <xf numFmtId="4" fontId="42" fillId="9" borderId="3" xfId="0" applyNumberFormat="1" applyFont="1" applyFill="1" applyBorder="1" applyAlignment="1">
      <alignment horizontal="center" vertical="top" wrapText="1"/>
    </xf>
    <xf numFmtId="49" fontId="0" fillId="0" borderId="0" xfId="0" applyNumberFormat="1"/>
    <xf numFmtId="0" fontId="3" fillId="9" borderId="43" xfId="0" applyFont="1" applyFill="1" applyBorder="1" applyAlignment="1">
      <alignment horizontal="left" vertical="center" wrapText="1"/>
    </xf>
    <xf numFmtId="0" fontId="5" fillId="9" borderId="54" xfId="0" applyFont="1" applyFill="1" applyBorder="1" applyAlignment="1">
      <alignment horizontal="left" vertical="center" wrapText="1"/>
    </xf>
    <xf numFmtId="0" fontId="22" fillId="9" borderId="2" xfId="0" applyFont="1" applyFill="1" applyBorder="1" applyAlignment="1">
      <alignment horizontal="center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51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11" fillId="9" borderId="14" xfId="0" applyNumberFormat="1" applyFont="1" applyFill="1" applyBorder="1" applyAlignment="1">
      <alignment horizontal="left" vertical="top" wrapText="1"/>
    </xf>
    <xf numFmtId="0" fontId="11" fillId="9" borderId="24" xfId="0" applyNumberFormat="1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5" fillId="9" borderId="8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top" wrapText="1"/>
    </xf>
    <xf numFmtId="0" fontId="3" fillId="9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49" fontId="28" fillId="6" borderId="3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49" fontId="3" fillId="9" borderId="51" xfId="0" applyNumberFormat="1" applyFont="1" applyFill="1" applyBorder="1" applyAlignment="1">
      <alignment horizontal="left" vertical="center" wrapText="1"/>
    </xf>
    <xf numFmtId="49" fontId="3" fillId="9" borderId="25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left" vertical="center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7" fillId="6" borderId="41" xfId="0" applyFont="1" applyFill="1" applyBorder="1" applyAlignment="1">
      <alignment horizontal="left" vertical="center"/>
    </xf>
    <xf numFmtId="0" fontId="47" fillId="6" borderId="0" xfId="0" applyFont="1" applyFill="1" applyBorder="1" applyAlignment="1">
      <alignment horizontal="left" vertical="center"/>
    </xf>
    <xf numFmtId="0" fontId="47" fillId="6" borderId="33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49" fontId="11" fillId="9" borderId="36" xfId="0" applyNumberFormat="1" applyFont="1" applyFill="1" applyBorder="1" applyAlignment="1">
      <alignment horizontal="left" vertical="top" wrapText="1"/>
    </xf>
    <xf numFmtId="49" fontId="11" fillId="9" borderId="26" xfId="0" applyNumberFormat="1" applyFont="1" applyFill="1" applyBorder="1" applyAlignment="1">
      <alignment horizontal="left" vertical="center" wrapText="1"/>
    </xf>
    <xf numFmtId="49" fontId="11" fillId="9" borderId="25" xfId="0" applyNumberFormat="1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28" fillId="9" borderId="2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28" fillId="6" borderId="43" xfId="0" applyFont="1" applyFill="1" applyBorder="1" applyAlignment="1">
      <alignment horizontal="left" vertical="top" wrapText="1"/>
    </xf>
    <xf numFmtId="0" fontId="28" fillId="6" borderId="44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horizontal="left" vertical="top" wrapText="1"/>
    </xf>
    <xf numFmtId="49" fontId="34" fillId="6" borderId="26" xfId="0" applyNumberFormat="1" applyFont="1" applyFill="1" applyBorder="1" applyAlignment="1">
      <alignment horizontal="center" vertical="center" wrapText="1"/>
    </xf>
    <xf numFmtId="49" fontId="34" fillId="6" borderId="25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3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28" fillId="0" borderId="4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3" fillId="9" borderId="22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11" fillId="9" borderId="14" xfId="0" applyFont="1" applyFill="1" applyBorder="1" applyAlignment="1">
      <alignment horizontal="left" vertical="top" wrapText="1"/>
    </xf>
    <xf numFmtId="0" fontId="11" fillId="9" borderId="24" xfId="0" applyFont="1" applyFill="1" applyBorder="1" applyAlignment="1">
      <alignment horizontal="left" vertical="top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40" fillId="6" borderId="27" xfId="0" applyFont="1" applyFill="1" applyBorder="1" applyAlignment="1">
      <alignment horizontal="left" vertical="top" wrapText="1"/>
    </xf>
    <xf numFmtId="0" fontId="40" fillId="6" borderId="24" xfId="0" applyFont="1" applyFill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5" fillId="9" borderId="1" xfId="0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top" wrapText="1"/>
    </xf>
    <xf numFmtId="0" fontId="25" fillId="9" borderId="1" xfId="0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" fillId="9" borderId="1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8"/>
  <sheetViews>
    <sheetView tabSelected="1" view="pageBreakPreview" topLeftCell="A171" zoomScale="90" zoomScaleNormal="100" zoomScaleSheetLayoutView="90" workbookViewId="0">
      <selection activeCell="D182" sqref="D182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14.42578125" hidden="1" customWidth="1"/>
    <col min="9" max="9" width="15.28515625" hidden="1" customWidth="1"/>
    <col min="10" max="10" width="19.42578125" hidden="1" customWidth="1"/>
    <col min="11" max="11" width="19.5703125" hidden="1" customWidth="1"/>
    <col min="12" max="13" width="0" hidden="1" customWidth="1"/>
  </cols>
  <sheetData>
    <row r="1" spans="1:9" ht="78.75" customHeight="1" x14ac:dyDescent="0.25">
      <c r="A1" s="647" t="s">
        <v>563</v>
      </c>
      <c r="B1" s="648"/>
      <c r="C1" s="648"/>
      <c r="D1" s="648"/>
      <c r="E1" s="648"/>
      <c r="F1" s="648"/>
      <c r="G1" s="649"/>
    </row>
    <row r="2" spans="1:9" ht="20.25" x14ac:dyDescent="0.25">
      <c r="A2" s="650" t="s">
        <v>382</v>
      </c>
      <c r="B2" s="651"/>
      <c r="C2" s="651"/>
      <c r="D2" s="651"/>
      <c r="E2" s="651"/>
      <c r="F2" s="651"/>
      <c r="G2" s="409" t="s">
        <v>694</v>
      </c>
    </row>
    <row r="3" spans="1:9" ht="18.75" x14ac:dyDescent="0.25">
      <c r="A3" s="652" t="s">
        <v>235</v>
      </c>
      <c r="B3" s="653"/>
      <c r="C3" s="653"/>
      <c r="D3" s="653"/>
      <c r="E3" s="653"/>
      <c r="F3" s="653"/>
      <c r="G3" s="654"/>
    </row>
    <row r="4" spans="1:9" ht="18.75" x14ac:dyDescent="0.25">
      <c r="A4" s="231"/>
      <c r="B4" s="653" t="s">
        <v>0</v>
      </c>
      <c r="C4" s="653"/>
      <c r="D4" s="653"/>
      <c r="E4" s="653"/>
      <c r="F4" s="232"/>
      <c r="G4" s="233"/>
    </row>
    <row r="5" spans="1:9" ht="20.25" thickBot="1" x14ac:dyDescent="0.35">
      <c r="A5" s="655" t="s">
        <v>236</v>
      </c>
      <c r="B5" s="656"/>
      <c r="C5" s="656"/>
      <c r="D5" s="656"/>
      <c r="E5" s="656"/>
      <c r="F5" s="656"/>
      <c r="G5" s="657"/>
      <c r="H5" s="157"/>
    </row>
    <row r="6" spans="1:9" ht="81.75" customHeight="1" thickBot="1" x14ac:dyDescent="0.3">
      <c r="A6" s="306" t="s">
        <v>1</v>
      </c>
      <c r="B6" s="307" t="s">
        <v>279</v>
      </c>
      <c r="C6" s="307" t="s">
        <v>12</v>
      </c>
      <c r="D6" s="307" t="s">
        <v>2</v>
      </c>
      <c r="E6" s="307" t="s">
        <v>3</v>
      </c>
      <c r="F6" s="307" t="s">
        <v>4</v>
      </c>
      <c r="G6" s="308" t="s">
        <v>5</v>
      </c>
    </row>
    <row r="7" spans="1:9" ht="19.5" customHeight="1" thickBot="1" x14ac:dyDescent="0.3">
      <c r="A7" s="138">
        <v>1</v>
      </c>
      <c r="B7" s="139">
        <v>2</v>
      </c>
      <c r="C7" s="139">
        <v>3</v>
      </c>
      <c r="D7" s="140">
        <v>4</v>
      </c>
      <c r="E7" s="139">
        <v>5</v>
      </c>
      <c r="F7" s="141">
        <v>6</v>
      </c>
      <c r="G7" s="140">
        <v>7</v>
      </c>
    </row>
    <row r="8" spans="1:9" ht="27" customHeight="1" x14ac:dyDescent="0.25">
      <c r="A8" s="553" t="s">
        <v>585</v>
      </c>
      <c r="B8" s="514" t="s">
        <v>568</v>
      </c>
      <c r="C8" s="515">
        <v>2210</v>
      </c>
      <c r="D8" s="488">
        <f>4200+7000-550</f>
        <v>10650</v>
      </c>
      <c r="E8" s="516" t="s">
        <v>90</v>
      </c>
      <c r="F8" s="516" t="s">
        <v>58</v>
      </c>
      <c r="G8" s="517" t="s">
        <v>35</v>
      </c>
    </row>
    <row r="9" spans="1:9" ht="34.5" customHeight="1" thickBot="1" x14ac:dyDescent="0.3">
      <c r="A9" s="554"/>
      <c r="B9" s="513"/>
      <c r="C9" s="511"/>
      <c r="D9" s="396" t="s">
        <v>686</v>
      </c>
      <c r="E9" s="510"/>
      <c r="F9" s="510"/>
      <c r="G9" s="518" t="s">
        <v>689</v>
      </c>
    </row>
    <row r="10" spans="1:9" ht="45" customHeight="1" x14ac:dyDescent="0.25">
      <c r="A10" s="551" t="s">
        <v>566</v>
      </c>
      <c r="B10" s="445" t="s">
        <v>569</v>
      </c>
      <c r="C10" s="446">
        <v>2210</v>
      </c>
      <c r="D10" s="122">
        <v>1800</v>
      </c>
      <c r="E10" s="645" t="s">
        <v>514</v>
      </c>
      <c r="F10" s="442" t="s">
        <v>57</v>
      </c>
      <c r="G10" s="447" t="s">
        <v>35</v>
      </c>
    </row>
    <row r="11" spans="1:9" ht="45" customHeight="1" thickBot="1" x14ac:dyDescent="0.3">
      <c r="A11" s="552"/>
      <c r="B11" s="444"/>
      <c r="C11" s="443"/>
      <c r="D11" s="449" t="s">
        <v>567</v>
      </c>
      <c r="E11" s="646"/>
      <c r="F11" s="441"/>
      <c r="G11" s="448"/>
    </row>
    <row r="12" spans="1:9" ht="45" customHeight="1" x14ac:dyDescent="0.25">
      <c r="A12" s="553" t="s">
        <v>584</v>
      </c>
      <c r="B12" s="514" t="s">
        <v>571</v>
      </c>
      <c r="C12" s="515">
        <v>2210</v>
      </c>
      <c r="D12" s="488">
        <f>1000+810+5900-288</f>
        <v>7422</v>
      </c>
      <c r="E12" s="516" t="s">
        <v>90</v>
      </c>
      <c r="F12" s="516" t="s">
        <v>58</v>
      </c>
      <c r="G12" s="517" t="s">
        <v>687</v>
      </c>
      <c r="I12" s="487"/>
    </row>
    <row r="13" spans="1:9" ht="32.25" customHeight="1" x14ac:dyDescent="0.25">
      <c r="A13" s="554"/>
      <c r="B13" s="513"/>
      <c r="C13" s="511"/>
      <c r="D13" s="519" t="s">
        <v>690</v>
      </c>
      <c r="E13" s="510"/>
      <c r="F13" s="510"/>
      <c r="G13" s="518"/>
    </row>
    <row r="14" spans="1:9" ht="48.75" customHeight="1" x14ac:dyDescent="0.25">
      <c r="A14" s="595" t="s">
        <v>574</v>
      </c>
      <c r="B14" s="368" t="s">
        <v>570</v>
      </c>
      <c r="C14" s="369">
        <v>2210</v>
      </c>
      <c r="D14" s="395">
        <f>90000+5000+5000+10000+6000+1800+8000+3000+1000+4500+6000+500+800+800-17710-11624.28</f>
        <v>113065.72</v>
      </c>
      <c r="E14" s="451" t="s">
        <v>514</v>
      </c>
      <c r="F14" s="450" t="s">
        <v>57</v>
      </c>
      <c r="G14" s="460" t="s">
        <v>687</v>
      </c>
    </row>
    <row r="15" spans="1:9" ht="50.25" customHeight="1" thickBot="1" x14ac:dyDescent="0.3">
      <c r="A15" s="666"/>
      <c r="B15" s="455"/>
      <c r="C15" s="370"/>
      <c r="D15" s="434" t="s">
        <v>688</v>
      </c>
      <c r="E15" s="461" t="s">
        <v>466</v>
      </c>
      <c r="F15" s="456"/>
      <c r="G15" s="457"/>
      <c r="H15" s="53"/>
    </row>
    <row r="16" spans="1:9" ht="37.5" customHeight="1" x14ac:dyDescent="0.25">
      <c r="A16" s="243" t="s">
        <v>636</v>
      </c>
      <c r="B16" s="32" t="s">
        <v>571</v>
      </c>
      <c r="C16" s="183">
        <v>2210</v>
      </c>
      <c r="D16" s="91">
        <v>3629</v>
      </c>
      <c r="E16" s="676" t="s">
        <v>604</v>
      </c>
      <c r="F16" s="482" t="s">
        <v>140</v>
      </c>
      <c r="G16" s="674" t="s">
        <v>637</v>
      </c>
      <c r="H16" s="53"/>
    </row>
    <row r="17" spans="1:8" ht="37.5" customHeight="1" thickBot="1" x14ac:dyDescent="0.3">
      <c r="A17" s="243"/>
      <c r="B17" s="71"/>
      <c r="C17" s="183"/>
      <c r="D17" s="70" t="s">
        <v>603</v>
      </c>
      <c r="E17" s="661"/>
      <c r="F17" s="480"/>
      <c r="G17" s="675"/>
      <c r="H17" s="53"/>
    </row>
    <row r="18" spans="1:8" ht="26.25" customHeight="1" x14ac:dyDescent="0.25">
      <c r="A18" s="788" t="s">
        <v>668</v>
      </c>
      <c r="B18" s="32" t="s">
        <v>667</v>
      </c>
      <c r="C18" s="660">
        <v>2210</v>
      </c>
      <c r="D18" s="68">
        <f>14081</f>
        <v>14081</v>
      </c>
      <c r="E18" s="676" t="s">
        <v>604</v>
      </c>
      <c r="F18" s="481" t="s">
        <v>153</v>
      </c>
      <c r="G18" s="180" t="s">
        <v>34</v>
      </c>
    </row>
    <row r="19" spans="1:8" ht="37.5" customHeight="1" x14ac:dyDescent="0.25">
      <c r="A19" s="789"/>
      <c r="B19" s="227"/>
      <c r="C19" s="661"/>
      <c r="D19" s="70" t="s">
        <v>639</v>
      </c>
      <c r="E19" s="661"/>
      <c r="F19" s="1"/>
      <c r="G19" s="239" t="s">
        <v>638</v>
      </c>
      <c r="H19" s="53"/>
    </row>
    <row r="20" spans="1:8" ht="28.5" hidden="1" customHeight="1" x14ac:dyDescent="0.25">
      <c r="A20" s="664" t="s">
        <v>298</v>
      </c>
      <c r="B20" s="32" t="s">
        <v>146</v>
      </c>
      <c r="C20" s="660">
        <v>2210</v>
      </c>
      <c r="D20" s="68">
        <v>0</v>
      </c>
      <c r="E20" s="660" t="s">
        <v>90</v>
      </c>
      <c r="F20" s="193" t="s">
        <v>126</v>
      </c>
      <c r="G20" s="180" t="s">
        <v>34</v>
      </c>
      <c r="H20" s="53"/>
    </row>
    <row r="21" spans="1:8" ht="37.5" hidden="1" customHeight="1" x14ac:dyDescent="0.25">
      <c r="A21" s="665"/>
      <c r="B21" s="227"/>
      <c r="C21" s="661"/>
      <c r="D21" s="70" t="s">
        <v>299</v>
      </c>
      <c r="E21" s="661"/>
      <c r="F21" s="1"/>
      <c r="G21" s="239"/>
      <c r="H21" s="53"/>
    </row>
    <row r="22" spans="1:8" ht="37.5" hidden="1" customHeight="1" x14ac:dyDescent="0.25">
      <c r="A22" s="664" t="s">
        <v>136</v>
      </c>
      <c r="B22" s="32" t="s">
        <v>112</v>
      </c>
      <c r="C22" s="660">
        <v>2210</v>
      </c>
      <c r="D22" s="68">
        <v>0</v>
      </c>
      <c r="E22" s="660" t="s">
        <v>90</v>
      </c>
      <c r="F22" s="193" t="s">
        <v>126</v>
      </c>
      <c r="G22" s="180" t="s">
        <v>34</v>
      </c>
      <c r="H22" s="53"/>
    </row>
    <row r="23" spans="1:8" ht="37.5" hidden="1" customHeight="1" x14ac:dyDescent="0.25">
      <c r="A23" s="665"/>
      <c r="B23" s="227"/>
      <c r="C23" s="661"/>
      <c r="D23" s="70" t="s">
        <v>135</v>
      </c>
      <c r="E23" s="661"/>
      <c r="F23" s="1"/>
      <c r="G23" s="239"/>
      <c r="H23" s="53"/>
    </row>
    <row r="24" spans="1:8" ht="37.5" hidden="1" customHeight="1" x14ac:dyDescent="0.25">
      <c r="A24" s="244" t="s">
        <v>129</v>
      </c>
      <c r="B24" s="82" t="s">
        <v>130</v>
      </c>
      <c r="C24" s="193">
        <v>2210</v>
      </c>
      <c r="D24" s="68">
        <v>0</v>
      </c>
      <c r="E24" s="660" t="s">
        <v>90</v>
      </c>
      <c r="F24" s="193" t="s">
        <v>126</v>
      </c>
      <c r="G24" s="180" t="s">
        <v>34</v>
      </c>
      <c r="H24" s="53"/>
    </row>
    <row r="25" spans="1:8" ht="25.5" hidden="1" customHeight="1" x14ac:dyDescent="0.25">
      <c r="A25" s="245"/>
      <c r="B25" s="227"/>
      <c r="C25" s="194"/>
      <c r="D25" s="70" t="s">
        <v>131</v>
      </c>
      <c r="E25" s="661"/>
      <c r="F25" s="1"/>
      <c r="G25" s="239"/>
      <c r="H25" s="53"/>
    </row>
    <row r="26" spans="1:8" ht="37.5" hidden="1" customHeight="1" x14ac:dyDescent="0.25">
      <c r="A26" s="240" t="s">
        <v>110</v>
      </c>
      <c r="B26" s="67" t="s">
        <v>108</v>
      </c>
      <c r="C26" s="228">
        <v>2210</v>
      </c>
      <c r="D26" s="81">
        <v>0</v>
      </c>
      <c r="E26" s="670" t="s">
        <v>90</v>
      </c>
      <c r="F26" s="670" t="s">
        <v>58</v>
      </c>
      <c r="G26" s="246" t="s">
        <v>34</v>
      </c>
    </row>
    <row r="27" spans="1:8" ht="37.5" hidden="1" customHeight="1" x14ac:dyDescent="0.25">
      <c r="A27" s="247"/>
      <c r="B27" s="207"/>
      <c r="C27" s="182"/>
      <c r="D27" s="70" t="s">
        <v>109</v>
      </c>
      <c r="E27" s="559"/>
      <c r="F27" s="559"/>
      <c r="G27" s="241"/>
      <c r="H27" s="53"/>
    </row>
    <row r="28" spans="1:8" ht="37.5" hidden="1" customHeight="1" x14ac:dyDescent="0.25">
      <c r="A28" s="664" t="s">
        <v>113</v>
      </c>
      <c r="B28" s="32" t="s">
        <v>112</v>
      </c>
      <c r="C28" s="660">
        <v>2210</v>
      </c>
      <c r="D28" s="68">
        <v>0</v>
      </c>
      <c r="E28" s="660" t="s">
        <v>90</v>
      </c>
      <c r="F28" s="193" t="s">
        <v>58</v>
      </c>
      <c r="G28" s="180" t="s">
        <v>34</v>
      </c>
      <c r="H28" s="53"/>
    </row>
    <row r="29" spans="1:8" ht="37.5" hidden="1" customHeight="1" x14ac:dyDescent="0.25">
      <c r="A29" s="665"/>
      <c r="B29" s="227"/>
      <c r="C29" s="661"/>
      <c r="D29" s="86" t="s">
        <v>111</v>
      </c>
      <c r="E29" s="661"/>
      <c r="F29" s="1"/>
      <c r="G29" s="239"/>
      <c r="H29" s="53"/>
    </row>
    <row r="30" spans="1:8" ht="27.75" hidden="1" customHeight="1" x14ac:dyDescent="0.25">
      <c r="A30" s="531" t="s">
        <v>410</v>
      </c>
      <c r="B30" s="33" t="s">
        <v>44</v>
      </c>
      <c r="C30" s="193">
        <v>2210</v>
      </c>
      <c r="D30" s="45">
        <v>0</v>
      </c>
      <c r="E30" s="660" t="s">
        <v>60</v>
      </c>
      <c r="F30" s="193" t="s">
        <v>20</v>
      </c>
      <c r="G30" s="535" t="s">
        <v>34</v>
      </c>
    </row>
    <row r="31" spans="1:8" ht="37.5" hidden="1" customHeight="1" x14ac:dyDescent="0.25">
      <c r="A31" s="668"/>
      <c r="B31" s="18"/>
      <c r="C31" s="34"/>
      <c r="D31" s="112" t="s">
        <v>147</v>
      </c>
      <c r="E31" s="661"/>
      <c r="F31" s="1"/>
      <c r="G31" s="536"/>
    </row>
    <row r="32" spans="1:8" ht="37.5" hidden="1" customHeight="1" x14ac:dyDescent="0.25">
      <c r="A32" s="531" t="s">
        <v>341</v>
      </c>
      <c r="B32" s="35" t="s">
        <v>45</v>
      </c>
      <c r="C32" s="660">
        <v>2210</v>
      </c>
      <c r="D32" s="114">
        <v>0</v>
      </c>
      <c r="E32" s="660" t="s">
        <v>340</v>
      </c>
      <c r="F32" s="660" t="s">
        <v>140</v>
      </c>
      <c r="G32" s="180" t="s">
        <v>34</v>
      </c>
    </row>
    <row r="33" spans="1:7" ht="37.5" hidden="1" customHeight="1" x14ac:dyDescent="0.25">
      <c r="A33" s="671"/>
      <c r="B33" s="227"/>
      <c r="C33" s="661"/>
      <c r="D33" s="105" t="s">
        <v>347</v>
      </c>
      <c r="E33" s="661"/>
      <c r="F33" s="661"/>
      <c r="G33" s="212"/>
    </row>
    <row r="34" spans="1:7" ht="37.5" hidden="1" customHeight="1" x14ac:dyDescent="0.25">
      <c r="A34" s="248" t="s">
        <v>46</v>
      </c>
      <c r="B34" s="36" t="s">
        <v>47</v>
      </c>
      <c r="C34" s="201">
        <v>2210</v>
      </c>
      <c r="D34" s="45">
        <f>73600-73600</f>
        <v>0</v>
      </c>
      <c r="E34" s="660" t="s">
        <v>340</v>
      </c>
      <c r="F34" s="201" t="s">
        <v>20</v>
      </c>
      <c r="G34" s="180" t="s">
        <v>34</v>
      </c>
    </row>
    <row r="35" spans="1:7" ht="37.5" hidden="1" customHeight="1" x14ac:dyDescent="0.25">
      <c r="A35" s="238"/>
      <c r="B35" s="15"/>
      <c r="C35" s="201"/>
      <c r="D35" s="70" t="s">
        <v>48</v>
      </c>
      <c r="E35" s="661"/>
      <c r="F35" s="201"/>
      <c r="G35" s="212"/>
    </row>
    <row r="36" spans="1:7" ht="54.75" hidden="1" customHeight="1" x14ac:dyDescent="0.25">
      <c r="A36" s="664" t="s">
        <v>508</v>
      </c>
      <c r="B36" s="36" t="s">
        <v>408</v>
      </c>
      <c r="C36" s="107">
        <v>2210</v>
      </c>
      <c r="D36" s="159">
        <v>0</v>
      </c>
      <c r="E36" s="660" t="s">
        <v>504</v>
      </c>
      <c r="F36" s="193" t="s">
        <v>15</v>
      </c>
      <c r="G36" s="180" t="s">
        <v>34</v>
      </c>
    </row>
    <row r="37" spans="1:7" ht="45" hidden="1" customHeight="1" x14ac:dyDescent="0.25">
      <c r="A37" s="667"/>
      <c r="B37" s="49"/>
      <c r="C37" s="108"/>
      <c r="D37" s="70" t="s">
        <v>409</v>
      </c>
      <c r="E37" s="661"/>
      <c r="F37" s="194"/>
      <c r="G37" s="211"/>
    </row>
    <row r="38" spans="1:7" ht="37.5" hidden="1" customHeight="1" x14ac:dyDescent="0.25">
      <c r="A38" s="244" t="s">
        <v>76</v>
      </c>
      <c r="B38" s="36" t="s">
        <v>75</v>
      </c>
      <c r="C38" s="107">
        <v>2210</v>
      </c>
      <c r="D38" s="158">
        <v>0</v>
      </c>
      <c r="E38" s="660" t="s">
        <v>60</v>
      </c>
      <c r="F38" s="193" t="s">
        <v>64</v>
      </c>
      <c r="G38" s="180" t="s">
        <v>34</v>
      </c>
    </row>
    <row r="39" spans="1:7" ht="37.5" hidden="1" customHeight="1" x14ac:dyDescent="0.25">
      <c r="A39" s="249"/>
      <c r="B39" s="49"/>
      <c r="C39" s="108"/>
      <c r="D39" s="70" t="s">
        <v>148</v>
      </c>
      <c r="E39" s="661"/>
      <c r="F39" s="194"/>
      <c r="G39" s="250"/>
    </row>
    <row r="40" spans="1:7" ht="39" hidden="1" customHeight="1" x14ac:dyDescent="0.25">
      <c r="A40" s="632" t="s">
        <v>274</v>
      </c>
      <c r="B40" s="627" t="s">
        <v>228</v>
      </c>
      <c r="C40" s="591">
        <v>2210</v>
      </c>
      <c r="D40" s="159">
        <v>0</v>
      </c>
      <c r="E40" s="613" t="s">
        <v>90</v>
      </c>
      <c r="F40" s="613" t="s">
        <v>64</v>
      </c>
      <c r="G40" s="616" t="s">
        <v>34</v>
      </c>
    </row>
    <row r="41" spans="1:7" ht="28.5" hidden="1" customHeight="1" x14ac:dyDescent="0.25">
      <c r="A41" s="633"/>
      <c r="B41" s="628"/>
      <c r="C41" s="592"/>
      <c r="D41" s="160" t="s">
        <v>275</v>
      </c>
      <c r="E41" s="559"/>
      <c r="F41" s="559"/>
      <c r="G41" s="617"/>
    </row>
    <row r="42" spans="1:7" ht="24.75" hidden="1" customHeight="1" x14ac:dyDescent="0.25">
      <c r="A42" s="525" t="s">
        <v>49</v>
      </c>
      <c r="B42" s="46" t="s">
        <v>50</v>
      </c>
      <c r="C42" s="161">
        <v>2210</v>
      </c>
      <c r="D42" s="45">
        <v>0</v>
      </c>
      <c r="E42" s="613" t="s">
        <v>60</v>
      </c>
      <c r="F42" s="613" t="s">
        <v>20</v>
      </c>
      <c r="G42" s="616" t="s">
        <v>51</v>
      </c>
    </row>
    <row r="43" spans="1:7" ht="37.5" hidden="1" customHeight="1" x14ac:dyDescent="0.25">
      <c r="A43" s="526"/>
      <c r="B43" s="162"/>
      <c r="C43" s="163"/>
      <c r="D43" s="112" t="s">
        <v>149</v>
      </c>
      <c r="E43" s="559"/>
      <c r="F43" s="559"/>
      <c r="G43" s="617"/>
    </row>
    <row r="44" spans="1:7" ht="37.5" hidden="1" customHeight="1" x14ac:dyDescent="0.25">
      <c r="A44" s="525" t="s">
        <v>69</v>
      </c>
      <c r="B44" s="46" t="s">
        <v>52</v>
      </c>
      <c r="C44" s="591">
        <v>2210</v>
      </c>
      <c r="D44" s="45">
        <v>0</v>
      </c>
      <c r="E44" s="613" t="s">
        <v>151</v>
      </c>
      <c r="F44" s="613" t="s">
        <v>20</v>
      </c>
      <c r="G44" s="616" t="s">
        <v>35</v>
      </c>
    </row>
    <row r="45" spans="1:7" ht="29.25" hidden="1" customHeight="1" thickBot="1" x14ac:dyDescent="0.3">
      <c r="A45" s="526"/>
      <c r="B45" s="162"/>
      <c r="C45" s="592"/>
      <c r="D45" s="112" t="s">
        <v>150</v>
      </c>
      <c r="E45" s="559"/>
      <c r="F45" s="559"/>
      <c r="G45" s="617"/>
    </row>
    <row r="46" spans="1:7" ht="29.25" hidden="1" customHeight="1" x14ac:dyDescent="0.25">
      <c r="A46" s="525" t="s">
        <v>320</v>
      </c>
      <c r="B46" s="164" t="s">
        <v>415</v>
      </c>
      <c r="C46" s="161">
        <v>2210</v>
      </c>
      <c r="D46" s="101">
        <v>0</v>
      </c>
      <c r="E46" s="662" t="s">
        <v>510</v>
      </c>
      <c r="F46" s="613" t="s">
        <v>57</v>
      </c>
      <c r="G46" s="616" t="s">
        <v>35</v>
      </c>
    </row>
    <row r="47" spans="1:7" ht="63" hidden="1" customHeight="1" thickBot="1" x14ac:dyDescent="0.3">
      <c r="A47" s="526"/>
      <c r="B47" s="165"/>
      <c r="C47" s="163"/>
      <c r="D47" s="70" t="s">
        <v>407</v>
      </c>
      <c r="E47" s="560"/>
      <c r="F47" s="559"/>
      <c r="G47" s="617"/>
    </row>
    <row r="48" spans="1:7" ht="63" hidden="1" customHeight="1" x14ac:dyDescent="0.25">
      <c r="A48" s="525" t="s">
        <v>413</v>
      </c>
      <c r="B48" s="164" t="s">
        <v>415</v>
      </c>
      <c r="C48" s="388">
        <v>2210</v>
      </c>
      <c r="D48" s="101">
        <v>0</v>
      </c>
      <c r="E48" s="662" t="s">
        <v>276</v>
      </c>
      <c r="F48" s="613" t="s">
        <v>57</v>
      </c>
      <c r="G48" s="616" t="s">
        <v>35</v>
      </c>
    </row>
    <row r="49" spans="1:7" ht="42.75" hidden="1" customHeight="1" thickBot="1" x14ac:dyDescent="0.3">
      <c r="A49" s="526"/>
      <c r="B49" s="165"/>
      <c r="C49" s="402"/>
      <c r="D49" s="70" t="s">
        <v>414</v>
      </c>
      <c r="E49" s="560"/>
      <c r="F49" s="559"/>
      <c r="G49" s="617"/>
    </row>
    <row r="50" spans="1:7" ht="29.25" hidden="1" customHeight="1" x14ac:dyDescent="0.25">
      <c r="A50" s="316" t="s">
        <v>416</v>
      </c>
      <c r="B50" s="164" t="s">
        <v>44</v>
      </c>
      <c r="C50" s="110">
        <v>2210</v>
      </c>
      <c r="D50" s="101">
        <v>0</v>
      </c>
      <c r="E50" s="662" t="s">
        <v>510</v>
      </c>
      <c r="F50" s="613" t="s">
        <v>21</v>
      </c>
      <c r="G50" s="535" t="s">
        <v>35</v>
      </c>
    </row>
    <row r="51" spans="1:7" ht="52.5" hidden="1" customHeight="1" x14ac:dyDescent="0.25">
      <c r="A51" s="316"/>
      <c r="B51" s="317"/>
      <c r="C51" s="403"/>
      <c r="D51" s="70" t="s">
        <v>417</v>
      </c>
      <c r="E51" s="560"/>
      <c r="F51" s="559"/>
      <c r="G51" s="536"/>
    </row>
    <row r="52" spans="1:7" ht="63" hidden="1" customHeight="1" x14ac:dyDescent="0.25">
      <c r="A52" s="604" t="s">
        <v>296</v>
      </c>
      <c r="B52" s="589" t="s">
        <v>297</v>
      </c>
      <c r="C52" s="591">
        <v>2210</v>
      </c>
      <c r="D52" s="101">
        <v>0</v>
      </c>
      <c r="E52" s="613" t="s">
        <v>90</v>
      </c>
      <c r="F52" s="613" t="s">
        <v>65</v>
      </c>
      <c r="G52" s="677" t="s">
        <v>356</v>
      </c>
    </row>
    <row r="53" spans="1:7" ht="63" hidden="1" customHeight="1" thickBot="1" x14ac:dyDescent="0.3">
      <c r="A53" s="605"/>
      <c r="B53" s="590"/>
      <c r="C53" s="592"/>
      <c r="D53" s="83" t="s">
        <v>295</v>
      </c>
      <c r="E53" s="559"/>
      <c r="F53" s="559"/>
      <c r="G53" s="678"/>
    </row>
    <row r="54" spans="1:7" ht="26.25" hidden="1" customHeight="1" x14ac:dyDescent="0.25">
      <c r="A54" s="604" t="s">
        <v>509</v>
      </c>
      <c r="B54" s="589" t="s">
        <v>402</v>
      </c>
      <c r="C54" s="591">
        <v>2210</v>
      </c>
      <c r="D54" s="101">
        <v>0</v>
      </c>
      <c r="E54" s="662" t="s">
        <v>510</v>
      </c>
      <c r="F54" s="613" t="s">
        <v>57</v>
      </c>
      <c r="G54" s="677" t="s">
        <v>404</v>
      </c>
    </row>
    <row r="55" spans="1:7" ht="63" hidden="1" customHeight="1" thickBot="1" x14ac:dyDescent="0.3">
      <c r="A55" s="605"/>
      <c r="B55" s="590"/>
      <c r="C55" s="592"/>
      <c r="D55" s="83" t="s">
        <v>346</v>
      </c>
      <c r="E55" s="560"/>
      <c r="F55" s="559"/>
      <c r="G55" s="678"/>
    </row>
    <row r="56" spans="1:7" ht="44.25" hidden="1" customHeight="1" x14ac:dyDescent="0.25">
      <c r="A56" s="251" t="s">
        <v>303</v>
      </c>
      <c r="B56" s="164" t="s">
        <v>280</v>
      </c>
      <c r="C56" s="388">
        <v>2210</v>
      </c>
      <c r="D56" s="101">
        <v>0</v>
      </c>
      <c r="E56" s="662" t="s">
        <v>276</v>
      </c>
      <c r="F56" s="613" t="s">
        <v>21</v>
      </c>
      <c r="G56" s="616" t="s">
        <v>403</v>
      </c>
    </row>
    <row r="57" spans="1:7" ht="54.75" hidden="1" customHeight="1" thickBot="1" x14ac:dyDescent="0.3">
      <c r="A57" s="252"/>
      <c r="B57" s="162"/>
      <c r="C57" s="402"/>
      <c r="D57" s="70" t="s">
        <v>345</v>
      </c>
      <c r="E57" s="560"/>
      <c r="F57" s="559"/>
      <c r="G57" s="617"/>
    </row>
    <row r="58" spans="1:7" ht="29.25" hidden="1" customHeight="1" x14ac:dyDescent="0.25">
      <c r="A58" s="791" t="s">
        <v>421</v>
      </c>
      <c r="B58" s="164" t="s">
        <v>422</v>
      </c>
      <c r="C58" s="388">
        <v>2210</v>
      </c>
      <c r="D58" s="101">
        <v>0</v>
      </c>
      <c r="E58" s="662" t="s">
        <v>510</v>
      </c>
      <c r="F58" s="613" t="s">
        <v>21</v>
      </c>
      <c r="G58" s="616" t="s">
        <v>35</v>
      </c>
    </row>
    <row r="59" spans="1:7" ht="75" hidden="1" customHeight="1" thickBot="1" x14ac:dyDescent="0.3">
      <c r="A59" s="792"/>
      <c r="B59" s="162"/>
      <c r="C59" s="402"/>
      <c r="D59" s="70" t="s">
        <v>423</v>
      </c>
      <c r="E59" s="560"/>
      <c r="F59" s="559"/>
      <c r="G59" s="617"/>
    </row>
    <row r="60" spans="1:7" ht="49.5" hidden="1" customHeight="1" x14ac:dyDescent="0.25">
      <c r="A60" s="253" t="s">
        <v>425</v>
      </c>
      <c r="B60" s="164" t="s">
        <v>424</v>
      </c>
      <c r="C60" s="388">
        <v>2210</v>
      </c>
      <c r="D60" s="101">
        <v>0</v>
      </c>
      <c r="E60" s="662" t="s">
        <v>510</v>
      </c>
      <c r="F60" s="613" t="s">
        <v>65</v>
      </c>
      <c r="G60" s="616" t="s">
        <v>210</v>
      </c>
    </row>
    <row r="61" spans="1:7" ht="49.5" hidden="1" customHeight="1" thickBot="1" x14ac:dyDescent="0.3">
      <c r="A61" s="252"/>
      <c r="B61" s="166"/>
      <c r="C61" s="163"/>
      <c r="D61" s="70" t="s">
        <v>426</v>
      </c>
      <c r="E61" s="560"/>
      <c r="F61" s="559"/>
      <c r="G61" s="617"/>
    </row>
    <row r="62" spans="1:7" ht="49.5" hidden="1" customHeight="1" x14ac:dyDescent="0.25">
      <c r="A62" s="253" t="s">
        <v>377</v>
      </c>
      <c r="B62" s="164" t="s">
        <v>191</v>
      </c>
      <c r="C62" s="161">
        <v>2210</v>
      </c>
      <c r="D62" s="101">
        <v>0</v>
      </c>
      <c r="E62" s="662" t="s">
        <v>276</v>
      </c>
      <c r="F62" s="613" t="s">
        <v>153</v>
      </c>
      <c r="G62" s="616" t="s">
        <v>211</v>
      </c>
    </row>
    <row r="63" spans="1:7" ht="49.5" hidden="1" customHeight="1" thickBot="1" x14ac:dyDescent="0.3">
      <c r="A63" s="252"/>
      <c r="B63" s="166"/>
      <c r="C63" s="167"/>
      <c r="D63" s="70" t="s">
        <v>199</v>
      </c>
      <c r="E63" s="560"/>
      <c r="F63" s="559"/>
      <c r="G63" s="617"/>
    </row>
    <row r="64" spans="1:7" ht="49.5" hidden="1" customHeight="1" x14ac:dyDescent="0.25">
      <c r="A64" s="253" t="s">
        <v>427</v>
      </c>
      <c r="B64" s="164" t="s">
        <v>428</v>
      </c>
      <c r="C64" s="161">
        <v>2210</v>
      </c>
      <c r="D64" s="101">
        <v>0</v>
      </c>
      <c r="E64" s="662" t="s">
        <v>510</v>
      </c>
      <c r="F64" s="613" t="s">
        <v>20</v>
      </c>
      <c r="G64" s="616" t="s">
        <v>210</v>
      </c>
    </row>
    <row r="65" spans="1:9" ht="49.5" hidden="1" customHeight="1" x14ac:dyDescent="0.25">
      <c r="A65" s="252"/>
      <c r="B65" s="166"/>
      <c r="C65" s="167"/>
      <c r="D65" s="70" t="s">
        <v>429</v>
      </c>
      <c r="E65" s="560"/>
      <c r="F65" s="559"/>
      <c r="G65" s="617"/>
    </row>
    <row r="66" spans="1:9" ht="49.5" hidden="1" customHeight="1" x14ac:dyDescent="0.25">
      <c r="A66" s="253" t="s">
        <v>189</v>
      </c>
      <c r="B66" s="164" t="s">
        <v>190</v>
      </c>
      <c r="C66" s="161">
        <v>2210</v>
      </c>
      <c r="D66" s="104">
        <f>50000-500-2490-47010</f>
        <v>0</v>
      </c>
      <c r="E66" s="663" t="s">
        <v>105</v>
      </c>
      <c r="F66" s="613" t="s">
        <v>153</v>
      </c>
      <c r="G66" s="254" t="s">
        <v>204</v>
      </c>
    </row>
    <row r="67" spans="1:9" ht="16.5" hidden="1" customHeight="1" x14ac:dyDescent="0.25">
      <c r="A67" s="252"/>
      <c r="B67" s="166"/>
      <c r="C67" s="167"/>
      <c r="D67" s="70" t="s">
        <v>205</v>
      </c>
      <c r="E67" s="663"/>
      <c r="F67" s="559"/>
      <c r="G67" s="255"/>
    </row>
    <row r="68" spans="1:9" ht="49.5" hidden="1" customHeight="1" x14ac:dyDescent="0.25">
      <c r="A68" s="256" t="s">
        <v>206</v>
      </c>
      <c r="B68" s="199" t="s">
        <v>139</v>
      </c>
      <c r="C68" s="168">
        <v>2210</v>
      </c>
      <c r="D68" s="101">
        <v>0</v>
      </c>
      <c r="E68" s="663" t="s">
        <v>105</v>
      </c>
      <c r="F68" s="228" t="s">
        <v>197</v>
      </c>
      <c r="G68" s="616" t="s">
        <v>210</v>
      </c>
    </row>
    <row r="69" spans="1:9" ht="49.5" hidden="1" customHeight="1" x14ac:dyDescent="0.25">
      <c r="A69" s="256"/>
      <c r="B69" s="169"/>
      <c r="C69" s="168"/>
      <c r="D69" s="70" t="s">
        <v>196</v>
      </c>
      <c r="E69" s="663"/>
      <c r="F69" s="228"/>
      <c r="G69" s="617"/>
    </row>
    <row r="70" spans="1:9" ht="49.5" hidden="1" customHeight="1" x14ac:dyDescent="0.25">
      <c r="A70" s="253" t="s">
        <v>208</v>
      </c>
      <c r="B70" s="225" t="s">
        <v>209</v>
      </c>
      <c r="C70" s="161">
        <v>2210</v>
      </c>
      <c r="D70" s="101">
        <v>0</v>
      </c>
      <c r="E70" s="663" t="s">
        <v>151</v>
      </c>
      <c r="F70" s="181" t="s">
        <v>197</v>
      </c>
      <c r="G70" s="616" t="s">
        <v>210</v>
      </c>
    </row>
    <row r="71" spans="1:9" ht="49.5" hidden="1" customHeight="1" x14ac:dyDescent="0.25">
      <c r="A71" s="252"/>
      <c r="B71" s="166"/>
      <c r="C71" s="163"/>
      <c r="D71" s="70" t="s">
        <v>196</v>
      </c>
      <c r="E71" s="663"/>
      <c r="F71" s="182"/>
      <c r="G71" s="617"/>
    </row>
    <row r="72" spans="1:9" ht="49.5" hidden="1" customHeight="1" x14ac:dyDescent="0.25">
      <c r="A72" s="257"/>
      <c r="B72" s="170"/>
      <c r="C72" s="171"/>
      <c r="D72" s="104">
        <v>0</v>
      </c>
      <c r="E72" s="663" t="s">
        <v>105</v>
      </c>
      <c r="F72" s="172" t="s">
        <v>153</v>
      </c>
      <c r="G72" s="804" t="s">
        <v>182</v>
      </c>
    </row>
    <row r="73" spans="1:9" ht="49.5" hidden="1" customHeight="1" x14ac:dyDescent="0.25">
      <c r="A73" s="258"/>
      <c r="B73" s="173"/>
      <c r="C73" s="174"/>
      <c r="D73" s="70" t="s">
        <v>183</v>
      </c>
      <c r="E73" s="663"/>
      <c r="F73" s="175"/>
      <c r="G73" s="805"/>
    </row>
    <row r="74" spans="1:9" ht="33" hidden="1" customHeight="1" x14ac:dyDescent="0.25">
      <c r="A74" s="793" t="s">
        <v>400</v>
      </c>
      <c r="B74" s="589" t="s">
        <v>362</v>
      </c>
      <c r="C74" s="110">
        <v>2210</v>
      </c>
      <c r="D74" s="100">
        <v>873400</v>
      </c>
      <c r="E74" s="560" t="s">
        <v>510</v>
      </c>
      <c r="F74" s="325" t="s">
        <v>57</v>
      </c>
      <c r="G74" s="672" t="s">
        <v>34</v>
      </c>
    </row>
    <row r="75" spans="1:9" ht="42" hidden="1" customHeight="1" x14ac:dyDescent="0.25">
      <c r="A75" s="548"/>
      <c r="B75" s="590"/>
      <c r="C75" s="402"/>
      <c r="D75" s="70" t="s">
        <v>401</v>
      </c>
      <c r="E75" s="560"/>
      <c r="F75" s="324"/>
      <c r="G75" s="673"/>
    </row>
    <row r="76" spans="1:9" ht="39" hidden="1" customHeight="1" x14ac:dyDescent="0.25">
      <c r="A76" s="531" t="s">
        <v>405</v>
      </c>
      <c r="B76" s="360" t="s">
        <v>378</v>
      </c>
      <c r="C76" s="389">
        <v>2210</v>
      </c>
      <c r="D76" s="100">
        <v>28500</v>
      </c>
      <c r="E76" s="669" t="s">
        <v>513</v>
      </c>
      <c r="F76" s="351" t="s">
        <v>64</v>
      </c>
      <c r="G76" s="686" t="s">
        <v>384</v>
      </c>
    </row>
    <row r="77" spans="1:9" ht="48.75" hidden="1" customHeight="1" x14ac:dyDescent="0.25">
      <c r="A77" s="668"/>
      <c r="B77" s="360"/>
      <c r="C77" s="17"/>
      <c r="D77" s="70" t="s">
        <v>406</v>
      </c>
      <c r="E77" s="669"/>
      <c r="F77" s="350"/>
      <c r="G77" s="675"/>
    </row>
    <row r="78" spans="1:9" ht="49.5" hidden="1" customHeight="1" x14ac:dyDescent="0.25">
      <c r="A78" s="531" t="s">
        <v>377</v>
      </c>
      <c r="B78" s="31" t="s">
        <v>375</v>
      </c>
      <c r="C78" s="353">
        <v>2210</v>
      </c>
      <c r="D78" s="102">
        <v>0</v>
      </c>
      <c r="E78" s="669" t="s">
        <v>276</v>
      </c>
      <c r="F78" s="351" t="s">
        <v>64</v>
      </c>
      <c r="G78" s="674" t="s">
        <v>384</v>
      </c>
      <c r="I78" s="6"/>
    </row>
    <row r="79" spans="1:9" ht="32.25" hidden="1" customHeight="1" x14ac:dyDescent="0.25">
      <c r="A79" s="668"/>
      <c r="B79" s="94"/>
      <c r="C79" s="17"/>
      <c r="D79" s="70" t="s">
        <v>376</v>
      </c>
      <c r="E79" s="669"/>
      <c r="F79" s="350"/>
      <c r="G79" s="675"/>
    </row>
    <row r="80" spans="1:9" ht="49.5" hidden="1" customHeight="1" x14ac:dyDescent="0.25">
      <c r="A80" s="525" t="s">
        <v>357</v>
      </c>
      <c r="B80" s="589" t="s">
        <v>358</v>
      </c>
      <c r="C80" s="168">
        <v>2210</v>
      </c>
      <c r="D80" s="100">
        <v>0</v>
      </c>
      <c r="E80" s="560" t="s">
        <v>276</v>
      </c>
      <c r="F80" s="341" t="s">
        <v>197</v>
      </c>
      <c r="G80" s="687" t="s">
        <v>359</v>
      </c>
    </row>
    <row r="81" spans="1:7" ht="49.5" hidden="1" customHeight="1" x14ac:dyDescent="0.25">
      <c r="A81" s="526"/>
      <c r="B81" s="590"/>
      <c r="C81" s="163"/>
      <c r="D81" s="70" t="s">
        <v>360</v>
      </c>
      <c r="E81" s="560"/>
      <c r="F81" s="340"/>
      <c r="G81" s="617"/>
    </row>
    <row r="82" spans="1:7" ht="49.5" hidden="1" customHeight="1" x14ac:dyDescent="0.25">
      <c r="A82" s="525" t="s">
        <v>319</v>
      </c>
      <c r="B82" s="164" t="s">
        <v>318</v>
      </c>
      <c r="C82" s="388">
        <v>2210</v>
      </c>
      <c r="D82" s="45">
        <v>160000</v>
      </c>
      <c r="E82" s="560" t="s">
        <v>510</v>
      </c>
      <c r="F82" s="181" t="s">
        <v>65</v>
      </c>
      <c r="G82" s="616" t="s">
        <v>210</v>
      </c>
    </row>
    <row r="83" spans="1:7" ht="49.5" hidden="1" customHeight="1" x14ac:dyDescent="0.25">
      <c r="A83" s="526"/>
      <c r="B83" s="166"/>
      <c r="C83" s="402"/>
      <c r="D83" s="70" t="s">
        <v>411</v>
      </c>
      <c r="E83" s="560"/>
      <c r="F83" s="182"/>
      <c r="G83" s="617"/>
    </row>
    <row r="84" spans="1:7" ht="49.5" hidden="1" customHeight="1" x14ac:dyDescent="0.25">
      <c r="A84" s="793" t="s">
        <v>180</v>
      </c>
      <c r="B84" s="169" t="s">
        <v>181</v>
      </c>
      <c r="C84" s="110">
        <v>2210</v>
      </c>
      <c r="D84" s="102">
        <v>0</v>
      </c>
      <c r="E84" s="226" t="s">
        <v>90</v>
      </c>
      <c r="F84" s="228" t="s">
        <v>153</v>
      </c>
      <c r="G84" s="687" t="s">
        <v>211</v>
      </c>
    </row>
    <row r="85" spans="1:7" ht="49.5" hidden="1" customHeight="1" x14ac:dyDescent="0.25">
      <c r="A85" s="526"/>
      <c r="B85" s="169"/>
      <c r="C85" s="403"/>
      <c r="D85" s="70" t="s">
        <v>167</v>
      </c>
      <c r="E85" s="226"/>
      <c r="F85" s="228"/>
      <c r="G85" s="617"/>
    </row>
    <row r="86" spans="1:7" ht="29.25" hidden="1" customHeight="1" x14ac:dyDescent="0.25">
      <c r="A86" s="604" t="s">
        <v>419</v>
      </c>
      <c r="B86" s="164" t="s">
        <v>418</v>
      </c>
      <c r="C86" s="388">
        <v>2210</v>
      </c>
      <c r="D86" s="101">
        <v>6000</v>
      </c>
      <c r="E86" s="560" t="s">
        <v>511</v>
      </c>
      <c r="F86" s="613" t="s">
        <v>21</v>
      </c>
      <c r="G86" s="616" t="s">
        <v>210</v>
      </c>
    </row>
    <row r="87" spans="1:7" ht="48" hidden="1" customHeight="1" x14ac:dyDescent="0.25">
      <c r="A87" s="605"/>
      <c r="B87" s="162"/>
      <c r="C87" s="402"/>
      <c r="D87" s="70" t="s">
        <v>420</v>
      </c>
      <c r="E87" s="560"/>
      <c r="F87" s="559"/>
      <c r="G87" s="617"/>
    </row>
    <row r="88" spans="1:7" ht="48" hidden="1" customHeight="1" x14ac:dyDescent="0.25">
      <c r="A88" s="259" t="s">
        <v>184</v>
      </c>
      <c r="B88" s="164" t="s">
        <v>188</v>
      </c>
      <c r="C88" s="168">
        <v>2210</v>
      </c>
      <c r="D88" s="101">
        <v>0</v>
      </c>
      <c r="E88" s="560" t="s">
        <v>90</v>
      </c>
      <c r="F88" s="228" t="s">
        <v>153</v>
      </c>
      <c r="G88" s="616" t="s">
        <v>210</v>
      </c>
    </row>
    <row r="89" spans="1:7" ht="48" hidden="1" customHeight="1" x14ac:dyDescent="0.25">
      <c r="A89" s="256"/>
      <c r="B89" s="109"/>
      <c r="C89" s="176"/>
      <c r="D89" s="70" t="s">
        <v>200</v>
      </c>
      <c r="E89" s="560"/>
      <c r="F89" s="228"/>
      <c r="G89" s="617"/>
    </row>
    <row r="90" spans="1:7" ht="44.25" hidden="1" customHeight="1" x14ac:dyDescent="0.25">
      <c r="A90" s="604" t="s">
        <v>344</v>
      </c>
      <c r="B90" s="589" t="s">
        <v>278</v>
      </c>
      <c r="C90" s="591">
        <v>2210</v>
      </c>
      <c r="D90" s="101">
        <v>0</v>
      </c>
      <c r="E90" s="560" t="s">
        <v>276</v>
      </c>
      <c r="F90" s="613" t="s">
        <v>140</v>
      </c>
      <c r="G90" s="677" t="s">
        <v>34</v>
      </c>
    </row>
    <row r="91" spans="1:7" ht="39.75" hidden="1" customHeight="1" x14ac:dyDescent="0.25">
      <c r="A91" s="605"/>
      <c r="B91" s="590"/>
      <c r="C91" s="592"/>
      <c r="D91" s="83" t="s">
        <v>361</v>
      </c>
      <c r="E91" s="560"/>
      <c r="F91" s="559"/>
      <c r="G91" s="678"/>
    </row>
    <row r="92" spans="1:7" ht="48" hidden="1" customHeight="1" x14ac:dyDescent="0.25">
      <c r="A92" s="632" t="s">
        <v>348</v>
      </c>
      <c r="B92" s="627" t="s">
        <v>277</v>
      </c>
      <c r="C92" s="338">
        <v>2210</v>
      </c>
      <c r="D92" s="116">
        <v>1497000</v>
      </c>
      <c r="E92" s="559" t="s">
        <v>510</v>
      </c>
      <c r="F92" s="341" t="s">
        <v>64</v>
      </c>
      <c r="G92" s="677" t="s">
        <v>386</v>
      </c>
    </row>
    <row r="93" spans="1:7" ht="57" hidden="1" customHeight="1" x14ac:dyDescent="0.25">
      <c r="A93" s="633"/>
      <c r="B93" s="628"/>
      <c r="C93" s="339"/>
      <c r="D93" s="86" t="s">
        <v>412</v>
      </c>
      <c r="E93" s="560"/>
      <c r="F93" s="340"/>
      <c r="G93" s="678"/>
    </row>
    <row r="94" spans="1:7" ht="57" customHeight="1" x14ac:dyDescent="0.25">
      <c r="A94" s="525" t="s">
        <v>666</v>
      </c>
      <c r="B94" s="374" t="s">
        <v>659</v>
      </c>
      <c r="C94" s="365" t="s">
        <v>380</v>
      </c>
      <c r="D94" s="91">
        <f>2063200-776970+475922-1132918</f>
        <v>629234</v>
      </c>
      <c r="E94" s="613" t="s">
        <v>512</v>
      </c>
      <c r="F94" s="613" t="s">
        <v>153</v>
      </c>
      <c r="G94" s="472" t="s">
        <v>35</v>
      </c>
    </row>
    <row r="95" spans="1:7" ht="49.5" customHeight="1" thickBot="1" x14ac:dyDescent="0.3">
      <c r="A95" s="526"/>
      <c r="B95" s="364"/>
      <c r="C95" s="328"/>
      <c r="D95" s="381" t="s">
        <v>658</v>
      </c>
      <c r="E95" s="559"/>
      <c r="F95" s="559"/>
      <c r="G95" s="473" t="s">
        <v>657</v>
      </c>
    </row>
    <row r="96" spans="1:7" ht="42" customHeight="1" x14ac:dyDescent="0.25">
      <c r="A96" s="507" t="s">
        <v>661</v>
      </c>
      <c r="B96" s="506" t="s">
        <v>660</v>
      </c>
      <c r="C96" s="420" t="s">
        <v>380</v>
      </c>
      <c r="D96" s="366">
        <f>1132918-321718</f>
        <v>811200</v>
      </c>
      <c r="E96" s="555" t="s">
        <v>607</v>
      </c>
      <c r="F96" s="555" t="s">
        <v>153</v>
      </c>
      <c r="G96" s="508" t="s">
        <v>35</v>
      </c>
    </row>
    <row r="97" spans="1:9" ht="72.75" customHeight="1" thickBot="1" x14ac:dyDescent="0.3">
      <c r="A97" s="507"/>
      <c r="B97" s="512"/>
      <c r="C97" s="391"/>
      <c r="D97" s="367" t="s">
        <v>685</v>
      </c>
      <c r="E97" s="556"/>
      <c r="F97" s="556"/>
      <c r="G97" s="509" t="s">
        <v>684</v>
      </c>
    </row>
    <row r="98" spans="1:9" ht="49.5" customHeight="1" x14ac:dyDescent="0.25">
      <c r="A98" s="531" t="s">
        <v>679</v>
      </c>
      <c r="B98" s="10" t="s">
        <v>680</v>
      </c>
      <c r="C98" s="533">
        <v>2210</v>
      </c>
      <c r="D98" s="503">
        <v>772915</v>
      </c>
      <c r="E98" s="527" t="s">
        <v>681</v>
      </c>
      <c r="F98" s="527" t="s">
        <v>197</v>
      </c>
      <c r="G98" s="529" t="s">
        <v>683</v>
      </c>
    </row>
    <row r="99" spans="1:9" ht="49.5" customHeight="1" thickBot="1" x14ac:dyDescent="0.3">
      <c r="A99" s="532"/>
      <c r="B99" s="504"/>
      <c r="C99" s="534"/>
      <c r="D99" s="52" t="s">
        <v>682</v>
      </c>
      <c r="E99" s="528"/>
      <c r="F99" s="528"/>
      <c r="G99" s="530"/>
    </row>
    <row r="100" spans="1:9" ht="33" customHeight="1" x14ac:dyDescent="0.25">
      <c r="A100" s="794" t="s">
        <v>588</v>
      </c>
      <c r="B100" s="639"/>
      <c r="C100" s="596">
        <v>2210</v>
      </c>
      <c r="D100" s="366">
        <v>739560</v>
      </c>
      <c r="E100" s="555" t="s">
        <v>589</v>
      </c>
      <c r="F100" s="555" t="s">
        <v>58</v>
      </c>
      <c r="G100" s="620" t="s">
        <v>600</v>
      </c>
      <c r="I100" s="6"/>
    </row>
    <row r="101" spans="1:9" ht="40.5" customHeight="1" thickBot="1" x14ac:dyDescent="0.3">
      <c r="A101" s="795"/>
      <c r="B101" s="640"/>
      <c r="C101" s="638"/>
      <c r="D101" s="367" t="s">
        <v>591</v>
      </c>
      <c r="E101" s="571"/>
      <c r="F101" s="571"/>
      <c r="G101" s="684"/>
      <c r="I101" s="371"/>
    </row>
    <row r="102" spans="1:9" ht="34.5" customHeight="1" x14ac:dyDescent="0.25">
      <c r="A102" s="476" t="s">
        <v>590</v>
      </c>
      <c r="B102" s="640"/>
      <c r="C102" s="638"/>
      <c r="D102" s="477">
        <v>37410</v>
      </c>
      <c r="E102" s="571"/>
      <c r="F102" s="571"/>
      <c r="G102" s="684"/>
    </row>
    <row r="103" spans="1:9" ht="42" customHeight="1" thickBot="1" x14ac:dyDescent="0.3">
      <c r="A103" s="478"/>
      <c r="B103" s="479"/>
      <c r="C103" s="474"/>
      <c r="D103" s="425" t="s">
        <v>592</v>
      </c>
      <c r="E103" s="556"/>
      <c r="F103" s="556"/>
      <c r="G103" s="621"/>
    </row>
    <row r="104" spans="1:9" ht="35.25" hidden="1" customHeight="1" x14ac:dyDescent="0.25">
      <c r="A104" s="632" t="s">
        <v>515</v>
      </c>
      <c r="B104" s="611" t="s">
        <v>516</v>
      </c>
      <c r="C104" s="591">
        <v>2210</v>
      </c>
      <c r="D104" s="116">
        <v>0</v>
      </c>
      <c r="E104" s="613" t="s">
        <v>510</v>
      </c>
      <c r="F104" s="613" t="s">
        <v>64</v>
      </c>
      <c r="G104" s="677" t="s">
        <v>356</v>
      </c>
    </row>
    <row r="105" spans="1:9" ht="33.75" hidden="1" customHeight="1" x14ac:dyDescent="0.25">
      <c r="A105" s="633"/>
      <c r="B105" s="612"/>
      <c r="C105" s="592"/>
      <c r="D105" s="105" t="s">
        <v>294</v>
      </c>
      <c r="E105" s="559"/>
      <c r="F105" s="559"/>
      <c r="G105" s="678"/>
    </row>
    <row r="106" spans="1:9" ht="48" hidden="1" customHeight="1" x14ac:dyDescent="0.25">
      <c r="A106" s="796" t="s">
        <v>237</v>
      </c>
      <c r="B106" s="643" t="s">
        <v>230</v>
      </c>
      <c r="C106" s="629">
        <v>2210</v>
      </c>
      <c r="D106" s="382"/>
      <c r="E106" s="685" t="s">
        <v>227</v>
      </c>
      <c r="F106" s="629" t="s">
        <v>64</v>
      </c>
      <c r="G106" s="679" t="s">
        <v>212</v>
      </c>
    </row>
    <row r="107" spans="1:9" ht="35.25" hidden="1" customHeight="1" x14ac:dyDescent="0.25">
      <c r="A107" s="797"/>
      <c r="B107" s="644"/>
      <c r="C107" s="630"/>
      <c r="D107" s="383" t="s">
        <v>229</v>
      </c>
      <c r="E107" s="630"/>
      <c r="F107" s="630"/>
      <c r="G107" s="680"/>
    </row>
    <row r="108" spans="1:9" ht="48" hidden="1" customHeight="1" x14ac:dyDescent="0.25">
      <c r="A108" s="260" t="s">
        <v>175</v>
      </c>
      <c r="B108" s="32" t="s">
        <v>168</v>
      </c>
      <c r="C108" s="229">
        <v>2210</v>
      </c>
      <c r="D108" s="101">
        <v>0</v>
      </c>
      <c r="E108" s="205" t="s">
        <v>90</v>
      </c>
      <c r="F108" s="193" t="s">
        <v>153</v>
      </c>
      <c r="G108" s="618" t="s">
        <v>34</v>
      </c>
    </row>
    <row r="109" spans="1:9" ht="48" hidden="1" customHeight="1" x14ac:dyDescent="0.25">
      <c r="A109" s="242"/>
      <c r="B109" s="97"/>
      <c r="C109" s="17"/>
      <c r="D109" s="90" t="s">
        <v>169</v>
      </c>
      <c r="E109" s="206"/>
      <c r="F109" s="194"/>
      <c r="G109" s="619"/>
    </row>
    <row r="110" spans="1:9" ht="48" hidden="1" customHeight="1" x14ac:dyDescent="0.25">
      <c r="A110" s="260" t="s">
        <v>165</v>
      </c>
      <c r="B110" s="31" t="s">
        <v>164</v>
      </c>
      <c r="C110" s="229">
        <v>2210</v>
      </c>
      <c r="D110" s="101">
        <v>0</v>
      </c>
      <c r="E110" s="205" t="s">
        <v>171</v>
      </c>
      <c r="F110" s="193" t="s">
        <v>153</v>
      </c>
      <c r="G110" s="618" t="s">
        <v>34</v>
      </c>
    </row>
    <row r="111" spans="1:9" ht="48" hidden="1" customHeight="1" x14ac:dyDescent="0.25">
      <c r="A111" s="242"/>
      <c r="B111" s="97"/>
      <c r="C111" s="17"/>
      <c r="D111" s="90" t="s">
        <v>170</v>
      </c>
      <c r="E111" s="206"/>
      <c r="F111" s="194"/>
      <c r="G111" s="619"/>
    </row>
    <row r="112" spans="1:9" ht="48" hidden="1" customHeight="1" x14ac:dyDescent="0.25">
      <c r="A112" s="260" t="s">
        <v>173</v>
      </c>
      <c r="B112" s="31" t="s">
        <v>166</v>
      </c>
      <c r="C112" s="229">
        <v>2210</v>
      </c>
      <c r="D112" s="106">
        <v>0</v>
      </c>
      <c r="E112" s="660" t="s">
        <v>90</v>
      </c>
      <c r="F112" s="193" t="s">
        <v>153</v>
      </c>
      <c r="G112" s="618" t="s">
        <v>212</v>
      </c>
    </row>
    <row r="113" spans="1:11" ht="48" hidden="1" customHeight="1" x14ac:dyDescent="0.25">
      <c r="A113" s="242"/>
      <c r="B113" s="97"/>
      <c r="C113" s="17"/>
      <c r="D113" s="90" t="s">
        <v>201</v>
      </c>
      <c r="E113" s="661"/>
      <c r="F113" s="194"/>
      <c r="G113" s="619"/>
    </row>
    <row r="114" spans="1:11" ht="48" hidden="1" customHeight="1" x14ac:dyDescent="0.25">
      <c r="A114" s="243" t="s">
        <v>177</v>
      </c>
      <c r="B114" s="94" t="s">
        <v>176</v>
      </c>
      <c r="C114" s="230">
        <v>2210</v>
      </c>
      <c r="D114" s="100">
        <v>0</v>
      </c>
      <c r="E114" s="660" t="s">
        <v>90</v>
      </c>
      <c r="F114" s="201" t="s">
        <v>153</v>
      </c>
      <c r="G114" s="681" t="s">
        <v>212</v>
      </c>
    </row>
    <row r="115" spans="1:11" ht="48" hidden="1" customHeight="1" x14ac:dyDescent="0.25">
      <c r="A115" s="242"/>
      <c r="B115" s="97"/>
      <c r="C115" s="17"/>
      <c r="D115" s="90" t="s">
        <v>178</v>
      </c>
      <c r="E115" s="661"/>
      <c r="F115" s="194"/>
      <c r="G115" s="619"/>
    </row>
    <row r="116" spans="1:11" ht="48" hidden="1" customHeight="1" x14ac:dyDescent="0.25">
      <c r="A116" s="261"/>
      <c r="B116" s="31"/>
      <c r="C116" s="96"/>
      <c r="D116" s="98">
        <v>0</v>
      </c>
      <c r="E116" s="660" t="s">
        <v>90</v>
      </c>
      <c r="F116" s="193" t="s">
        <v>153</v>
      </c>
      <c r="G116" s="618" t="s">
        <v>163</v>
      </c>
    </row>
    <row r="117" spans="1:11" ht="48" hidden="1" customHeight="1" x14ac:dyDescent="0.25">
      <c r="A117" s="242"/>
      <c r="B117" s="97"/>
      <c r="C117" s="17"/>
      <c r="D117" s="90" t="s">
        <v>154</v>
      </c>
      <c r="E117" s="661"/>
      <c r="F117" s="194"/>
      <c r="G117" s="619"/>
    </row>
    <row r="118" spans="1:11" ht="35.25" hidden="1" customHeight="1" x14ac:dyDescent="0.25">
      <c r="A118" s="243" t="s">
        <v>172</v>
      </c>
      <c r="B118" s="94" t="s">
        <v>174</v>
      </c>
      <c r="C118" s="230">
        <v>2210</v>
      </c>
      <c r="D118" s="100">
        <v>0</v>
      </c>
      <c r="E118" s="660" t="s">
        <v>90</v>
      </c>
      <c r="F118" s="201" t="s">
        <v>153</v>
      </c>
      <c r="G118" s="681" t="s">
        <v>212</v>
      </c>
    </row>
    <row r="119" spans="1:11" ht="48" hidden="1" customHeight="1" x14ac:dyDescent="0.25">
      <c r="A119" s="243"/>
      <c r="B119" s="94"/>
      <c r="C119" s="95"/>
      <c r="D119" s="90" t="s">
        <v>179</v>
      </c>
      <c r="E119" s="661"/>
      <c r="F119" s="201"/>
      <c r="G119" s="619"/>
    </row>
    <row r="120" spans="1:11" ht="29.25" hidden="1" customHeight="1" x14ac:dyDescent="0.25">
      <c r="A120" s="237"/>
      <c r="B120" s="31"/>
      <c r="C120" s="229"/>
      <c r="D120" s="99"/>
      <c r="E120" s="682"/>
      <c r="F120" s="660"/>
      <c r="G120" s="674"/>
      <c r="J120" s="688"/>
    </row>
    <row r="121" spans="1:11" ht="54.75" hidden="1" customHeight="1" x14ac:dyDescent="0.25">
      <c r="A121" s="242"/>
      <c r="B121" s="11"/>
      <c r="C121" s="17"/>
      <c r="D121" s="90"/>
      <c r="E121" s="683"/>
      <c r="F121" s="661"/>
      <c r="G121" s="675"/>
      <c r="J121" s="689"/>
    </row>
    <row r="122" spans="1:11" ht="48.75" hidden="1" customHeight="1" x14ac:dyDescent="0.25">
      <c r="A122" s="581" t="s">
        <v>72</v>
      </c>
      <c r="B122" s="589" t="s">
        <v>73</v>
      </c>
      <c r="C122" s="585">
        <v>2210</v>
      </c>
      <c r="D122" s="89">
        <v>0</v>
      </c>
      <c r="E122" s="660" t="s">
        <v>66</v>
      </c>
      <c r="F122" s="690" t="s">
        <v>58</v>
      </c>
      <c r="G122" s="180"/>
    </row>
    <row r="123" spans="1:11" ht="48" hidden="1" customHeight="1" thickBot="1" x14ac:dyDescent="0.3">
      <c r="A123" s="790"/>
      <c r="B123" s="631"/>
      <c r="C123" s="798"/>
      <c r="D123" s="132" t="s">
        <v>152</v>
      </c>
      <c r="E123" s="799"/>
      <c r="F123" s="691"/>
      <c r="G123" s="223"/>
    </row>
    <row r="124" spans="1:11" ht="29.25" customHeight="1" thickBot="1" x14ac:dyDescent="0.35">
      <c r="A124" s="117" t="s">
        <v>7</v>
      </c>
      <c r="B124" s="118"/>
      <c r="C124" s="119"/>
      <c r="D124" s="135">
        <f>D102+D100+D94+D18+D16+D14+D12+D10+D8+D96+D98</f>
        <v>3140966.7199999997</v>
      </c>
      <c r="E124" s="120"/>
      <c r="F124" s="120"/>
      <c r="G124" s="121"/>
      <c r="H124" s="54"/>
      <c r="I124" s="27"/>
      <c r="J124" s="72"/>
      <c r="K124" s="48"/>
    </row>
    <row r="125" spans="1:11" ht="39" hidden="1" customHeight="1" x14ac:dyDescent="0.25">
      <c r="A125" s="800" t="s">
        <v>31</v>
      </c>
      <c r="B125" s="13" t="s">
        <v>11</v>
      </c>
      <c r="C125" s="133">
        <v>2240</v>
      </c>
      <c r="D125" s="134">
        <v>0</v>
      </c>
      <c r="E125" s="195" t="s">
        <v>8</v>
      </c>
      <c r="F125" s="183" t="s">
        <v>15</v>
      </c>
      <c r="G125" s="211" t="s">
        <v>6</v>
      </c>
    </row>
    <row r="126" spans="1:11" ht="62.25" hidden="1" customHeight="1" x14ac:dyDescent="0.25">
      <c r="A126" s="801"/>
      <c r="B126" s="8"/>
      <c r="C126" s="127"/>
      <c r="D126" s="9" t="s">
        <v>17</v>
      </c>
      <c r="E126" s="196"/>
      <c r="F126" s="179"/>
      <c r="G126" s="212"/>
    </row>
    <row r="127" spans="1:11" ht="49.5" hidden="1" customHeight="1" x14ac:dyDescent="0.25">
      <c r="A127" s="262" t="s">
        <v>29</v>
      </c>
      <c r="B127" s="7" t="s">
        <v>11</v>
      </c>
      <c r="C127" s="126">
        <v>2240</v>
      </c>
      <c r="D127" s="14">
        <v>0</v>
      </c>
      <c r="E127" s="195" t="s">
        <v>8</v>
      </c>
      <c r="F127" s="183" t="s">
        <v>15</v>
      </c>
      <c r="G127" s="214" t="s">
        <v>6</v>
      </c>
    </row>
    <row r="128" spans="1:11" ht="53.25" hidden="1" customHeight="1" x14ac:dyDescent="0.25">
      <c r="A128" s="262" t="s">
        <v>30</v>
      </c>
      <c r="B128" s="8"/>
      <c r="C128" s="128"/>
      <c r="D128" s="9" t="s">
        <v>16</v>
      </c>
      <c r="E128" s="195"/>
      <c r="F128" s="183"/>
      <c r="G128" s="263"/>
    </row>
    <row r="129" spans="1:9" ht="42" hidden="1" customHeight="1" x14ac:dyDescent="0.25">
      <c r="A129" s="264" t="s">
        <v>18</v>
      </c>
      <c r="B129" s="7" t="s">
        <v>14</v>
      </c>
      <c r="C129" s="641">
        <v>2240</v>
      </c>
      <c r="D129" s="14">
        <v>0</v>
      </c>
      <c r="E129" s="610" t="s">
        <v>8</v>
      </c>
      <c r="F129" s="563" t="s">
        <v>15</v>
      </c>
      <c r="G129" s="537" t="s">
        <v>6</v>
      </c>
    </row>
    <row r="130" spans="1:9" ht="49.5" hidden="1" customHeight="1" x14ac:dyDescent="0.25">
      <c r="A130" s="265"/>
      <c r="B130" s="8"/>
      <c r="C130" s="642"/>
      <c r="D130" s="2" t="s">
        <v>13</v>
      </c>
      <c r="E130" s="550"/>
      <c r="F130" s="564"/>
      <c r="G130" s="538"/>
    </row>
    <row r="131" spans="1:9" ht="49.5" hidden="1" customHeight="1" x14ac:dyDescent="0.25">
      <c r="A131" s="632" t="s">
        <v>274</v>
      </c>
      <c r="B131" s="627" t="s">
        <v>228</v>
      </c>
      <c r="C131" s="591">
        <v>2240</v>
      </c>
      <c r="D131" s="158">
        <v>0</v>
      </c>
      <c r="E131" s="613" t="s">
        <v>90</v>
      </c>
      <c r="F131" s="613" t="s">
        <v>64</v>
      </c>
      <c r="G131" s="616" t="s">
        <v>34</v>
      </c>
    </row>
    <row r="132" spans="1:9" ht="49.5" hidden="1" customHeight="1" x14ac:dyDescent="0.25">
      <c r="A132" s="633"/>
      <c r="B132" s="628"/>
      <c r="C132" s="592"/>
      <c r="D132" s="160" t="s">
        <v>291</v>
      </c>
      <c r="E132" s="559"/>
      <c r="F132" s="559"/>
      <c r="G132" s="617"/>
    </row>
    <row r="133" spans="1:9" ht="36" hidden="1" customHeight="1" x14ac:dyDescent="0.25">
      <c r="A133" s="525" t="s">
        <v>283</v>
      </c>
      <c r="B133" s="46" t="s">
        <v>282</v>
      </c>
      <c r="C133" s="591">
        <v>2240</v>
      </c>
      <c r="D133" s="45">
        <v>0</v>
      </c>
      <c r="E133" s="613" t="s">
        <v>90</v>
      </c>
      <c r="F133" s="613" t="s">
        <v>197</v>
      </c>
      <c r="G133" s="616" t="s">
        <v>36</v>
      </c>
    </row>
    <row r="134" spans="1:9" ht="44.25" hidden="1" customHeight="1" x14ac:dyDescent="0.25">
      <c r="A134" s="526"/>
      <c r="B134" s="162"/>
      <c r="C134" s="592"/>
      <c r="D134" s="61" t="s">
        <v>284</v>
      </c>
      <c r="E134" s="559"/>
      <c r="F134" s="559"/>
      <c r="G134" s="617"/>
      <c r="H134" s="53"/>
    </row>
    <row r="135" spans="1:9" ht="42" hidden="1" customHeight="1" x14ac:dyDescent="0.25">
      <c r="A135" s="266" t="s">
        <v>123</v>
      </c>
      <c r="B135" s="7" t="s">
        <v>122</v>
      </c>
      <c r="C135" s="185">
        <v>2240</v>
      </c>
      <c r="D135" s="76">
        <v>0</v>
      </c>
      <c r="E135" s="563" t="s">
        <v>105</v>
      </c>
      <c r="F135" s="527" t="s">
        <v>58</v>
      </c>
      <c r="G135" s="535" t="s">
        <v>36</v>
      </c>
    </row>
    <row r="136" spans="1:9" ht="28.5" hidden="1" customHeight="1" x14ac:dyDescent="0.25">
      <c r="A136" s="267"/>
      <c r="B136" s="8"/>
      <c r="C136" s="186"/>
      <c r="D136" s="24" t="s">
        <v>115</v>
      </c>
      <c r="E136" s="564"/>
      <c r="F136" s="566"/>
      <c r="G136" s="536"/>
      <c r="H136" s="53"/>
    </row>
    <row r="137" spans="1:9" ht="28.5" hidden="1" customHeight="1" x14ac:dyDescent="0.25">
      <c r="A137" s="268" t="s">
        <v>125</v>
      </c>
      <c r="B137" s="583" t="s">
        <v>124</v>
      </c>
      <c r="C137" s="200">
        <v>2240</v>
      </c>
      <c r="D137" s="77">
        <v>0</v>
      </c>
      <c r="E137" s="563" t="s">
        <v>105</v>
      </c>
      <c r="F137" s="183" t="s">
        <v>126</v>
      </c>
      <c r="G137" s="535" t="s">
        <v>34</v>
      </c>
      <c r="H137" s="53"/>
    </row>
    <row r="138" spans="1:9" ht="28.5" hidden="1" customHeight="1" x14ac:dyDescent="0.25">
      <c r="A138" s="268"/>
      <c r="B138" s="584"/>
      <c r="C138" s="200"/>
      <c r="D138" s="24" t="s">
        <v>127</v>
      </c>
      <c r="E138" s="564"/>
      <c r="F138" s="183"/>
      <c r="G138" s="536"/>
      <c r="H138" s="53"/>
    </row>
    <row r="139" spans="1:9" ht="96.75" hidden="1" customHeight="1" x14ac:dyDescent="0.25">
      <c r="A139" s="581" t="s">
        <v>301</v>
      </c>
      <c r="B139" s="7" t="s">
        <v>238</v>
      </c>
      <c r="C139" s="185">
        <v>2240</v>
      </c>
      <c r="D139" s="45">
        <f>8400000-580000</f>
        <v>7820000</v>
      </c>
      <c r="E139" s="559" t="s">
        <v>510</v>
      </c>
      <c r="F139" s="197" t="s">
        <v>21</v>
      </c>
      <c r="G139" s="625" t="s">
        <v>529</v>
      </c>
    </row>
    <row r="140" spans="1:9" ht="36" hidden="1" x14ac:dyDescent="0.25">
      <c r="A140" s="582"/>
      <c r="B140" s="269"/>
      <c r="C140" s="186"/>
      <c r="D140" s="24" t="s">
        <v>458</v>
      </c>
      <c r="E140" s="560"/>
      <c r="F140" s="198"/>
      <c r="G140" s="626"/>
      <c r="I140" s="6"/>
    </row>
    <row r="141" spans="1:9" ht="63.75" hidden="1" x14ac:dyDescent="0.25">
      <c r="A141" s="581" t="s">
        <v>301</v>
      </c>
      <c r="B141" s="7" t="s">
        <v>238</v>
      </c>
      <c r="C141" s="411">
        <v>2240</v>
      </c>
      <c r="D141" s="45">
        <f>8400000-580000</f>
        <v>7820000</v>
      </c>
      <c r="E141" s="559" t="s">
        <v>510</v>
      </c>
      <c r="F141" s="413" t="s">
        <v>21</v>
      </c>
      <c r="G141" s="625" t="s">
        <v>529</v>
      </c>
      <c r="I141" s="6"/>
    </row>
    <row r="142" spans="1:9" ht="49.5" hidden="1" customHeight="1" x14ac:dyDescent="0.25">
      <c r="A142" s="582"/>
      <c r="B142" s="269"/>
      <c r="C142" s="412"/>
      <c r="D142" s="24" t="s">
        <v>458</v>
      </c>
      <c r="E142" s="560"/>
      <c r="F142" s="410"/>
      <c r="G142" s="626"/>
      <c r="I142" s="6"/>
    </row>
    <row r="143" spans="1:9" ht="99" hidden="1" customHeight="1" x14ac:dyDescent="0.25">
      <c r="A143" s="581" t="s">
        <v>281</v>
      </c>
      <c r="B143" s="7" t="s">
        <v>239</v>
      </c>
      <c r="C143" s="185">
        <v>2240</v>
      </c>
      <c r="D143" s="76">
        <v>580000</v>
      </c>
      <c r="E143" s="613" t="s">
        <v>90</v>
      </c>
      <c r="F143" s="197" t="s">
        <v>15</v>
      </c>
      <c r="G143" s="625" t="s">
        <v>218</v>
      </c>
    </row>
    <row r="144" spans="1:9" ht="30" hidden="1" customHeight="1" x14ac:dyDescent="0.25">
      <c r="A144" s="790"/>
      <c r="B144" s="269"/>
      <c r="C144" s="186"/>
      <c r="D144" s="61" t="s">
        <v>459</v>
      </c>
      <c r="E144" s="559"/>
      <c r="F144" s="198"/>
      <c r="G144" s="626"/>
    </row>
    <row r="145" spans="1:10" ht="39" customHeight="1" x14ac:dyDescent="0.25">
      <c r="A145" s="581" t="s">
        <v>434</v>
      </c>
      <c r="B145" s="583" t="s">
        <v>433</v>
      </c>
      <c r="C145" s="318">
        <v>2240</v>
      </c>
      <c r="D145" s="30">
        <v>2400</v>
      </c>
      <c r="E145" s="559" t="s">
        <v>90</v>
      </c>
      <c r="F145" s="322" t="s">
        <v>21</v>
      </c>
      <c r="G145" s="321" t="s">
        <v>34</v>
      </c>
      <c r="H145" s="6"/>
    </row>
    <row r="146" spans="1:10" ht="27" customHeight="1" x14ac:dyDescent="0.25">
      <c r="A146" s="582"/>
      <c r="B146" s="584"/>
      <c r="C146" s="319"/>
      <c r="D146" s="61" t="s">
        <v>233</v>
      </c>
      <c r="E146" s="560"/>
      <c r="F146" s="320"/>
      <c r="G146" s="323"/>
    </row>
    <row r="147" spans="1:10" ht="57.75" hidden="1" customHeight="1" x14ac:dyDescent="0.25">
      <c r="A147" s="581" t="s">
        <v>328</v>
      </c>
      <c r="B147" s="583" t="s">
        <v>327</v>
      </c>
      <c r="C147" s="200">
        <v>2240</v>
      </c>
      <c r="D147" s="76">
        <v>0</v>
      </c>
      <c r="E147" s="559" t="s">
        <v>276</v>
      </c>
      <c r="F147" s="210" t="s">
        <v>153</v>
      </c>
      <c r="G147" s="214" t="s">
        <v>34</v>
      </c>
    </row>
    <row r="148" spans="1:10" ht="67.5" hidden="1" customHeight="1" x14ac:dyDescent="0.25">
      <c r="A148" s="582"/>
      <c r="B148" s="584"/>
      <c r="C148" s="186"/>
      <c r="D148" s="112" t="s">
        <v>373</v>
      </c>
      <c r="E148" s="560"/>
      <c r="F148" s="198"/>
      <c r="G148" s="270"/>
    </row>
    <row r="149" spans="1:10" ht="42" hidden="1" customHeight="1" x14ac:dyDescent="0.25">
      <c r="A149" s="581" t="s">
        <v>332</v>
      </c>
      <c r="B149" s="583" t="s">
        <v>326</v>
      </c>
      <c r="C149" s="200">
        <v>2240</v>
      </c>
      <c r="D149" s="76">
        <v>0</v>
      </c>
      <c r="E149" s="559" t="s">
        <v>276</v>
      </c>
      <c r="F149" s="210" t="s">
        <v>140</v>
      </c>
      <c r="G149" s="330" t="s">
        <v>34</v>
      </c>
      <c r="J149" s="6"/>
    </row>
    <row r="150" spans="1:10" ht="117.75" hidden="1" customHeight="1" x14ac:dyDescent="0.25">
      <c r="A150" s="582"/>
      <c r="B150" s="584"/>
      <c r="C150" s="311"/>
      <c r="D150" s="112" t="s">
        <v>342</v>
      </c>
      <c r="E150" s="560"/>
      <c r="F150" s="312"/>
      <c r="G150" s="331"/>
    </row>
    <row r="151" spans="1:10" ht="42" hidden="1" customHeight="1" x14ac:dyDescent="0.25">
      <c r="A151" s="581" t="s">
        <v>308</v>
      </c>
      <c r="B151" s="583" t="s">
        <v>306</v>
      </c>
      <c r="C151" s="313">
        <v>2240</v>
      </c>
      <c r="D151" s="76">
        <v>6000</v>
      </c>
      <c r="E151" s="613" t="s">
        <v>90</v>
      </c>
      <c r="F151" s="315" t="s">
        <v>15</v>
      </c>
      <c r="G151" s="314" t="s">
        <v>34</v>
      </c>
    </row>
    <row r="152" spans="1:10" ht="31.5" hidden="1" customHeight="1" x14ac:dyDescent="0.25">
      <c r="A152" s="582"/>
      <c r="B152" s="584"/>
      <c r="C152" s="313"/>
      <c r="D152" s="61" t="s">
        <v>431</v>
      </c>
      <c r="E152" s="559"/>
      <c r="F152" s="315"/>
      <c r="G152" s="271"/>
    </row>
    <row r="153" spans="1:10" ht="71.25" customHeight="1" x14ac:dyDescent="0.25">
      <c r="A153" s="595" t="s">
        <v>325</v>
      </c>
      <c r="B153" s="378" t="s">
        <v>285</v>
      </c>
      <c r="C153" s="596">
        <v>2240</v>
      </c>
      <c r="D153" s="462">
        <f>802800-63329.88</f>
        <v>739470.12</v>
      </c>
      <c r="E153" s="555" t="s">
        <v>90</v>
      </c>
      <c r="F153" s="555" t="s">
        <v>57</v>
      </c>
      <c r="G153" s="453" t="s">
        <v>34</v>
      </c>
    </row>
    <row r="154" spans="1:10" ht="60.75" customHeight="1" x14ac:dyDescent="0.25">
      <c r="A154" s="568"/>
      <c r="B154" s="380"/>
      <c r="C154" s="597"/>
      <c r="D154" s="396" t="s">
        <v>605</v>
      </c>
      <c r="E154" s="556"/>
      <c r="F154" s="556"/>
      <c r="G154" s="454" t="s">
        <v>432</v>
      </c>
    </row>
    <row r="155" spans="1:10" s="111" customFormat="1" ht="39" customHeight="1" x14ac:dyDescent="0.25">
      <c r="A155" s="829" t="s">
        <v>324</v>
      </c>
      <c r="B155" s="109" t="s">
        <v>285</v>
      </c>
      <c r="C155" s="327" t="s">
        <v>286</v>
      </c>
      <c r="D155" s="486">
        <f>620000+50000</f>
        <v>670000</v>
      </c>
      <c r="E155" s="613" t="s">
        <v>90</v>
      </c>
      <c r="F155" s="326" t="s">
        <v>197</v>
      </c>
      <c r="G155" s="658" t="s">
        <v>696</v>
      </c>
    </row>
    <row r="156" spans="1:10" s="111" customFormat="1" ht="85.5" customHeight="1" x14ac:dyDescent="0.25">
      <c r="A156" s="830"/>
      <c r="B156" s="165"/>
      <c r="C156" s="328"/>
      <c r="D156" s="61" t="s">
        <v>695</v>
      </c>
      <c r="E156" s="559"/>
      <c r="F156" s="326"/>
      <c r="G156" s="659"/>
      <c r="J156" s="177"/>
    </row>
    <row r="157" spans="1:10" ht="51" hidden="1" customHeight="1" x14ac:dyDescent="0.25">
      <c r="A157" s="272" t="s">
        <v>38</v>
      </c>
      <c r="B157" s="7" t="s">
        <v>39</v>
      </c>
      <c r="C157" s="641">
        <v>2240</v>
      </c>
      <c r="D157" s="23">
        <v>0</v>
      </c>
      <c r="E157" s="610" t="s">
        <v>40</v>
      </c>
      <c r="F157" s="563" t="s">
        <v>20</v>
      </c>
      <c r="G157" s="273" t="s">
        <v>34</v>
      </c>
    </row>
    <row r="158" spans="1:10" ht="27" hidden="1" customHeight="1" x14ac:dyDescent="0.25">
      <c r="A158" s="267"/>
      <c r="B158" s="8"/>
      <c r="C158" s="642"/>
      <c r="D158" s="9" t="s">
        <v>41</v>
      </c>
      <c r="E158" s="550"/>
      <c r="F158" s="564"/>
      <c r="G158" s="274"/>
    </row>
    <row r="159" spans="1:10" ht="50.25" hidden="1" customHeight="1" x14ac:dyDescent="0.25">
      <c r="A159" s="268" t="s">
        <v>22</v>
      </c>
      <c r="B159" s="7" t="s">
        <v>37</v>
      </c>
      <c r="C159" s="200">
        <v>2240</v>
      </c>
      <c r="D159" s="23">
        <v>0</v>
      </c>
      <c r="E159" s="213" t="s">
        <v>8</v>
      </c>
      <c r="F159" s="203" t="s">
        <v>20</v>
      </c>
      <c r="G159" s="537" t="s">
        <v>34</v>
      </c>
    </row>
    <row r="160" spans="1:10" ht="30.75" hidden="1" customHeight="1" x14ac:dyDescent="0.25">
      <c r="A160" s="267"/>
      <c r="B160" s="8"/>
      <c r="C160" s="186"/>
      <c r="D160" s="2" t="s">
        <v>23</v>
      </c>
      <c r="E160" s="198"/>
      <c r="F160" s="204"/>
      <c r="G160" s="538"/>
    </row>
    <row r="161" spans="1:10" ht="45" hidden="1" customHeight="1" x14ac:dyDescent="0.25">
      <c r="A161" s="272" t="s">
        <v>38</v>
      </c>
      <c r="B161" s="7" t="s">
        <v>39</v>
      </c>
      <c r="C161" s="641">
        <v>2240</v>
      </c>
      <c r="D161" s="23">
        <v>0</v>
      </c>
      <c r="E161" s="610" t="s">
        <v>40</v>
      </c>
      <c r="F161" s="563" t="s">
        <v>64</v>
      </c>
      <c r="G161" s="273" t="s">
        <v>34</v>
      </c>
    </row>
    <row r="162" spans="1:10" ht="27" hidden="1" customHeight="1" x14ac:dyDescent="0.25">
      <c r="A162" s="267"/>
      <c r="B162" s="8"/>
      <c r="C162" s="642"/>
      <c r="D162" s="9" t="s">
        <v>82</v>
      </c>
      <c r="E162" s="550"/>
      <c r="F162" s="564"/>
      <c r="G162" s="274"/>
    </row>
    <row r="163" spans="1:10" s="144" customFormat="1" ht="48.75" hidden="1" customHeight="1" x14ac:dyDescent="0.25">
      <c r="A163" s="736" t="s">
        <v>240</v>
      </c>
      <c r="B163" s="10" t="s">
        <v>241</v>
      </c>
      <c r="C163" s="133">
        <v>2240</v>
      </c>
      <c r="D163" s="154">
        <v>0</v>
      </c>
      <c r="E163" s="773" t="s">
        <v>60</v>
      </c>
      <c r="F163" s="183" t="s">
        <v>15</v>
      </c>
      <c r="G163" s="218" t="s">
        <v>34</v>
      </c>
      <c r="H163" s="143"/>
    </row>
    <row r="164" spans="1:10" s="144" customFormat="1" ht="51.75" hidden="1" customHeight="1" x14ac:dyDescent="0.25">
      <c r="A164" s="737"/>
      <c r="B164" s="16"/>
      <c r="C164" s="133"/>
      <c r="D164" s="155" t="s">
        <v>271</v>
      </c>
      <c r="E164" s="749"/>
      <c r="F164" s="183"/>
      <c r="G164" s="275"/>
    </row>
    <row r="165" spans="1:10" ht="51.75" hidden="1" customHeight="1" x14ac:dyDescent="0.25">
      <c r="A165" s="779" t="s">
        <v>240</v>
      </c>
      <c r="B165" s="7" t="s">
        <v>39</v>
      </c>
      <c r="C165" s="78">
        <v>2240</v>
      </c>
      <c r="D165" s="153">
        <v>0</v>
      </c>
      <c r="E165" s="610" t="s">
        <v>60</v>
      </c>
      <c r="F165" s="210" t="s">
        <v>15</v>
      </c>
      <c r="G165" s="273" t="s">
        <v>34</v>
      </c>
    </row>
    <row r="166" spans="1:10" ht="35.25" hidden="1" customHeight="1" x14ac:dyDescent="0.25">
      <c r="A166" s="780"/>
      <c r="B166" s="13"/>
      <c r="C166" s="78"/>
      <c r="D166" s="9" t="s">
        <v>272</v>
      </c>
      <c r="E166" s="550"/>
      <c r="F166" s="210"/>
      <c r="G166" s="276" t="s">
        <v>215</v>
      </c>
    </row>
    <row r="167" spans="1:10" ht="53.25" customHeight="1" x14ac:dyDescent="0.25">
      <c r="A167" s="595" t="s">
        <v>430</v>
      </c>
      <c r="B167" s="557" t="s">
        <v>231</v>
      </c>
      <c r="C167" s="596">
        <v>2240</v>
      </c>
      <c r="D167" s="379">
        <f>21200+29215</f>
        <v>50415</v>
      </c>
      <c r="E167" s="555" t="s">
        <v>227</v>
      </c>
      <c r="F167" s="555" t="s">
        <v>20</v>
      </c>
      <c r="G167" s="608" t="s">
        <v>539</v>
      </c>
      <c r="J167" s="6"/>
    </row>
    <row r="168" spans="1:10" ht="31.5" customHeight="1" x14ac:dyDescent="0.25">
      <c r="A168" s="568"/>
      <c r="B168" s="558"/>
      <c r="C168" s="597"/>
      <c r="D168" s="392" t="s">
        <v>691</v>
      </c>
      <c r="E168" s="556"/>
      <c r="F168" s="556"/>
      <c r="G168" s="609"/>
    </row>
    <row r="169" spans="1:10" ht="48" hidden="1" customHeight="1" x14ac:dyDescent="0.25">
      <c r="A169" s="777" t="s">
        <v>242</v>
      </c>
      <c r="B169" s="557" t="s">
        <v>231</v>
      </c>
      <c r="C169" s="596">
        <v>2240</v>
      </c>
      <c r="D169" s="418">
        <v>0</v>
      </c>
      <c r="E169" s="555" t="s">
        <v>90</v>
      </c>
      <c r="F169" s="555" t="s">
        <v>300</v>
      </c>
      <c r="G169" s="608" t="s">
        <v>42</v>
      </c>
    </row>
    <row r="170" spans="1:10" ht="16.5" hidden="1" customHeight="1" x14ac:dyDescent="0.25">
      <c r="A170" s="778"/>
      <c r="B170" s="558"/>
      <c r="C170" s="597"/>
      <c r="D170" s="392" t="s">
        <v>219</v>
      </c>
      <c r="E170" s="556"/>
      <c r="F170" s="556"/>
      <c r="G170" s="609"/>
    </row>
    <row r="171" spans="1:10" ht="56.25" customHeight="1" x14ac:dyDescent="0.25">
      <c r="A171" s="777" t="s">
        <v>334</v>
      </c>
      <c r="B171" s="557" t="s">
        <v>335</v>
      </c>
      <c r="C171" s="596">
        <v>2240</v>
      </c>
      <c r="D171" s="379">
        <v>576</v>
      </c>
      <c r="E171" s="555" t="s">
        <v>227</v>
      </c>
      <c r="F171" s="555" t="s">
        <v>20</v>
      </c>
      <c r="G171" s="620" t="s">
        <v>538</v>
      </c>
    </row>
    <row r="172" spans="1:10" ht="44.25" customHeight="1" x14ac:dyDescent="0.25">
      <c r="A172" s="778"/>
      <c r="B172" s="558"/>
      <c r="C172" s="597"/>
      <c r="D172" s="419" t="s">
        <v>333</v>
      </c>
      <c r="E172" s="556"/>
      <c r="F172" s="556"/>
      <c r="G172" s="621"/>
    </row>
    <row r="173" spans="1:10" ht="64.5" customHeight="1" x14ac:dyDescent="0.25">
      <c r="A173" s="595" t="s">
        <v>396</v>
      </c>
      <c r="B173" s="781" t="s">
        <v>243</v>
      </c>
      <c r="C173" s="369">
        <v>2240</v>
      </c>
      <c r="D173" s="390">
        <f>14330000+19293.34-19293.34+5</f>
        <v>14330005</v>
      </c>
      <c r="E173" s="556" t="s">
        <v>510</v>
      </c>
      <c r="F173" s="555" t="s">
        <v>388</v>
      </c>
      <c r="G173" s="608" t="s">
        <v>397</v>
      </c>
    </row>
    <row r="174" spans="1:10" ht="50.25" customHeight="1" x14ac:dyDescent="0.25">
      <c r="A174" s="568"/>
      <c r="B174" s="782"/>
      <c r="C174" s="391"/>
      <c r="D174" s="392" t="s">
        <v>692</v>
      </c>
      <c r="E174" s="635"/>
      <c r="F174" s="556"/>
      <c r="G174" s="609"/>
      <c r="H174" s="115"/>
    </row>
    <row r="175" spans="1:10" ht="88.5" customHeight="1" x14ac:dyDescent="0.25">
      <c r="A175" s="393" t="s">
        <v>398</v>
      </c>
      <c r="B175" s="781" t="s">
        <v>243</v>
      </c>
      <c r="C175" s="369">
        <v>2240</v>
      </c>
      <c r="D175" s="390">
        <f>7867468.33-50000</f>
        <v>7817468.3300000001</v>
      </c>
      <c r="E175" s="556" t="s">
        <v>510</v>
      </c>
      <c r="F175" s="555" t="s">
        <v>471</v>
      </c>
      <c r="G175" s="608" t="s">
        <v>397</v>
      </c>
      <c r="H175" s="115"/>
      <c r="I175" s="521"/>
      <c r="J175" s="6"/>
    </row>
    <row r="176" spans="1:10" ht="50.25" customHeight="1" x14ac:dyDescent="0.25">
      <c r="A176" s="394"/>
      <c r="B176" s="782"/>
      <c r="C176" s="391"/>
      <c r="D176" s="392" t="s">
        <v>697</v>
      </c>
      <c r="E176" s="635"/>
      <c r="F176" s="556"/>
      <c r="G176" s="609"/>
      <c r="H176" s="115"/>
    </row>
    <row r="177" spans="1:10" ht="63" hidden="1" customHeight="1" x14ac:dyDescent="0.25">
      <c r="A177" s="525" t="s">
        <v>372</v>
      </c>
      <c r="B177" s="363" t="s">
        <v>369</v>
      </c>
      <c r="C177" s="365" t="s">
        <v>286</v>
      </c>
      <c r="D177" s="44">
        <v>0</v>
      </c>
      <c r="E177" s="613" t="s">
        <v>227</v>
      </c>
      <c r="F177" s="613" t="s">
        <v>273</v>
      </c>
      <c r="G177" s="361" t="s">
        <v>34</v>
      </c>
      <c r="H177" s="115"/>
    </row>
    <row r="178" spans="1:10" ht="63" hidden="1" customHeight="1" x14ac:dyDescent="0.25">
      <c r="A178" s="526"/>
      <c r="B178" s="364"/>
      <c r="C178" s="328"/>
      <c r="D178" s="105" t="s">
        <v>371</v>
      </c>
      <c r="E178" s="559"/>
      <c r="F178" s="559"/>
      <c r="G178" s="362" t="s">
        <v>370</v>
      </c>
      <c r="H178" s="115"/>
    </row>
    <row r="179" spans="1:10" ht="101.25" hidden="1" customHeight="1" x14ac:dyDescent="0.25">
      <c r="A179" s="793" t="s">
        <v>331</v>
      </c>
      <c r="B179" s="344" t="s">
        <v>285</v>
      </c>
      <c r="C179" s="345"/>
      <c r="D179" s="348">
        <v>0</v>
      </c>
      <c r="E179" s="559" t="s">
        <v>276</v>
      </c>
      <c r="F179" s="636" t="s">
        <v>57</v>
      </c>
      <c r="G179" s="622" t="s">
        <v>383</v>
      </c>
      <c r="H179" s="115"/>
      <c r="I179" s="6"/>
    </row>
    <row r="180" spans="1:10" ht="55.5" hidden="1" customHeight="1" x14ac:dyDescent="0.25">
      <c r="A180" s="526"/>
      <c r="B180" s="344"/>
      <c r="C180" s="345"/>
      <c r="D180" s="61" t="s">
        <v>354</v>
      </c>
      <c r="E180" s="560"/>
      <c r="F180" s="637"/>
      <c r="G180" s="623"/>
      <c r="H180" s="115"/>
    </row>
    <row r="181" spans="1:10" ht="61.5" customHeight="1" x14ac:dyDescent="0.25">
      <c r="A181" s="777" t="s">
        <v>292</v>
      </c>
      <c r="B181" s="781" t="s">
        <v>243</v>
      </c>
      <c r="C181" s="420" t="s">
        <v>286</v>
      </c>
      <c r="D181" s="390">
        <f>1920131.67-4-19293.34</f>
        <v>1900834.3299999998</v>
      </c>
      <c r="E181" s="555" t="s">
        <v>90</v>
      </c>
      <c r="F181" s="421" t="s">
        <v>15</v>
      </c>
      <c r="G181" s="620" t="s">
        <v>218</v>
      </c>
      <c r="H181" s="115"/>
      <c r="J181" s="6"/>
    </row>
    <row r="182" spans="1:10" ht="69" customHeight="1" x14ac:dyDescent="0.25">
      <c r="A182" s="778"/>
      <c r="B182" s="782"/>
      <c r="C182" s="391"/>
      <c r="D182" s="396" t="s">
        <v>530</v>
      </c>
      <c r="E182" s="556"/>
      <c r="F182" s="422"/>
      <c r="G182" s="621"/>
      <c r="H182" s="115"/>
    </row>
    <row r="183" spans="1:10" ht="51" hidden="1" customHeight="1" x14ac:dyDescent="0.25">
      <c r="A183" s="777" t="s">
        <v>321</v>
      </c>
      <c r="B183" s="827" t="s">
        <v>322</v>
      </c>
      <c r="C183" s="369">
        <v>2240</v>
      </c>
      <c r="D183" s="379">
        <v>0</v>
      </c>
      <c r="E183" s="556" t="s">
        <v>276</v>
      </c>
      <c r="F183" s="423" t="s">
        <v>273</v>
      </c>
      <c r="G183" s="608" t="s">
        <v>34</v>
      </c>
    </row>
    <row r="184" spans="1:10" ht="30" hidden="1" customHeight="1" x14ac:dyDescent="0.25">
      <c r="A184" s="778"/>
      <c r="B184" s="828"/>
      <c r="C184" s="424"/>
      <c r="D184" s="425" t="s">
        <v>287</v>
      </c>
      <c r="E184" s="635"/>
      <c r="F184" s="422"/>
      <c r="G184" s="609"/>
    </row>
    <row r="185" spans="1:10" ht="47.25" hidden="1" customHeight="1" x14ac:dyDescent="0.25">
      <c r="A185" s="595" t="s">
        <v>316</v>
      </c>
      <c r="B185" s="426" t="s">
        <v>245</v>
      </c>
      <c r="C185" s="427">
        <v>2240</v>
      </c>
      <c r="D185" s="395">
        <v>0</v>
      </c>
      <c r="E185" s="555" t="s">
        <v>276</v>
      </c>
      <c r="F185" s="706" t="s">
        <v>388</v>
      </c>
      <c r="G185" s="620" t="s">
        <v>390</v>
      </c>
    </row>
    <row r="186" spans="1:10" ht="54.75" hidden="1" customHeight="1" x14ac:dyDescent="0.25">
      <c r="A186" s="568"/>
      <c r="B186" s="380"/>
      <c r="C186" s="428"/>
      <c r="D186" s="396" t="s">
        <v>349</v>
      </c>
      <c r="E186" s="556"/>
      <c r="F186" s="615"/>
      <c r="G186" s="621"/>
    </row>
    <row r="187" spans="1:10" ht="43.5" hidden="1" customHeight="1" x14ac:dyDescent="0.25">
      <c r="A187" s="595" t="s">
        <v>315</v>
      </c>
      <c r="B187" s="426" t="s">
        <v>245</v>
      </c>
      <c r="C187" s="427">
        <v>2240</v>
      </c>
      <c r="D187" s="395">
        <v>0</v>
      </c>
      <c r="E187" s="555" t="s">
        <v>90</v>
      </c>
      <c r="F187" s="614" t="s">
        <v>20</v>
      </c>
      <c r="G187" s="620" t="s">
        <v>218</v>
      </c>
    </row>
    <row r="188" spans="1:10" ht="48.75" hidden="1" customHeight="1" x14ac:dyDescent="0.25">
      <c r="A188" s="568"/>
      <c r="B188" s="426"/>
      <c r="C188" s="427"/>
      <c r="D188" s="396" t="s">
        <v>309</v>
      </c>
      <c r="E188" s="556"/>
      <c r="F188" s="615"/>
      <c r="G188" s="621"/>
      <c r="I188" s="6"/>
    </row>
    <row r="189" spans="1:10" ht="33" customHeight="1" x14ac:dyDescent="0.25">
      <c r="A189" s="803" t="s">
        <v>391</v>
      </c>
      <c r="B189" s="426" t="s">
        <v>392</v>
      </c>
      <c r="C189" s="427">
        <v>2240</v>
      </c>
      <c r="D189" s="395">
        <v>2404800</v>
      </c>
      <c r="E189" s="556" t="s">
        <v>510</v>
      </c>
      <c r="F189" s="571" t="s">
        <v>350</v>
      </c>
      <c r="G189" s="624" t="s">
        <v>635</v>
      </c>
    </row>
    <row r="190" spans="1:10" ht="45.75" customHeight="1" x14ac:dyDescent="0.25">
      <c r="A190" s="570"/>
      <c r="B190" s="380"/>
      <c r="C190" s="428"/>
      <c r="D190" s="396" t="s">
        <v>394</v>
      </c>
      <c r="E190" s="635"/>
      <c r="F190" s="556"/>
      <c r="G190" s="609"/>
    </row>
    <row r="191" spans="1:10" ht="27" customHeight="1" x14ac:dyDescent="0.25">
      <c r="A191" s="803" t="s">
        <v>395</v>
      </c>
      <c r="B191" s="426" t="s">
        <v>392</v>
      </c>
      <c r="C191" s="427">
        <v>2240</v>
      </c>
      <c r="D191" s="520">
        <f>620604+1</f>
        <v>620605</v>
      </c>
      <c r="E191" s="556" t="s">
        <v>510</v>
      </c>
      <c r="F191" s="571" t="s">
        <v>399</v>
      </c>
      <c r="G191" s="620" t="s">
        <v>393</v>
      </c>
    </row>
    <row r="192" spans="1:10" ht="42" customHeight="1" x14ac:dyDescent="0.25">
      <c r="A192" s="570"/>
      <c r="B192" s="380"/>
      <c r="C192" s="428"/>
      <c r="D192" s="396" t="s">
        <v>606</v>
      </c>
      <c r="E192" s="635"/>
      <c r="F192" s="556"/>
      <c r="G192" s="621"/>
      <c r="I192" s="6"/>
      <c r="J192" s="6"/>
    </row>
    <row r="193" spans="1:10" ht="56.25" hidden="1" customHeight="1" x14ac:dyDescent="0.25">
      <c r="A193" s="525" t="s">
        <v>353</v>
      </c>
      <c r="B193" s="109" t="s">
        <v>352</v>
      </c>
      <c r="C193" s="329">
        <v>2240</v>
      </c>
      <c r="D193" s="76">
        <v>0</v>
      </c>
      <c r="E193" s="559" t="s">
        <v>510</v>
      </c>
      <c r="F193" s="342" t="s">
        <v>197</v>
      </c>
      <c r="G193" s="616" t="s">
        <v>368</v>
      </c>
    </row>
    <row r="194" spans="1:10" ht="138.75" hidden="1" customHeight="1" x14ac:dyDescent="0.25">
      <c r="A194" s="526"/>
      <c r="B194" s="162"/>
      <c r="C194" s="329"/>
      <c r="D194" s="80" t="s">
        <v>351</v>
      </c>
      <c r="E194" s="560"/>
      <c r="F194" s="337"/>
      <c r="G194" s="617"/>
    </row>
    <row r="195" spans="1:10" ht="42" customHeight="1" x14ac:dyDescent="0.25">
      <c r="A195" s="525" t="s">
        <v>435</v>
      </c>
      <c r="B195" s="343" t="s">
        <v>519</v>
      </c>
      <c r="C195" s="329">
        <v>2240</v>
      </c>
      <c r="D195" s="30">
        <v>45000</v>
      </c>
      <c r="E195" s="559" t="s">
        <v>510</v>
      </c>
      <c r="F195" s="373" t="s">
        <v>58</v>
      </c>
      <c r="G195" s="616" t="s">
        <v>302</v>
      </c>
    </row>
    <row r="196" spans="1:10" ht="38.25" customHeight="1" x14ac:dyDescent="0.25">
      <c r="A196" s="526"/>
      <c r="B196" s="162"/>
      <c r="C196" s="384"/>
      <c r="D196" s="80" t="s">
        <v>634</v>
      </c>
      <c r="E196" s="560"/>
      <c r="F196" s="337"/>
      <c r="G196" s="617"/>
    </row>
    <row r="197" spans="1:10" ht="55.5" hidden="1" customHeight="1" x14ac:dyDescent="0.25">
      <c r="A197" s="779" t="s">
        <v>288</v>
      </c>
      <c r="B197" s="7" t="s">
        <v>289</v>
      </c>
      <c r="C197" s="585">
        <v>2240</v>
      </c>
      <c r="D197" s="76">
        <v>0</v>
      </c>
      <c r="E197" s="613" t="s">
        <v>90</v>
      </c>
      <c r="F197" s="527" t="s">
        <v>21</v>
      </c>
      <c r="G197" s="535" t="s">
        <v>317</v>
      </c>
    </row>
    <row r="198" spans="1:10" ht="45.75" hidden="1" customHeight="1" x14ac:dyDescent="0.25">
      <c r="A198" s="780"/>
      <c r="B198" s="8"/>
      <c r="C198" s="586"/>
      <c r="D198" s="24" t="s">
        <v>293</v>
      </c>
      <c r="E198" s="559"/>
      <c r="F198" s="566"/>
      <c r="G198" s="536"/>
      <c r="H198" s="53"/>
    </row>
    <row r="199" spans="1:10" ht="52.5" hidden="1" customHeight="1" x14ac:dyDescent="0.25">
      <c r="A199" s="525" t="s">
        <v>337</v>
      </c>
      <c r="B199" s="7" t="s">
        <v>11</v>
      </c>
      <c r="C199" s="185">
        <v>2240</v>
      </c>
      <c r="D199" s="40">
        <v>0</v>
      </c>
      <c r="E199" s="559" t="s">
        <v>276</v>
      </c>
      <c r="F199" s="691" t="s">
        <v>126</v>
      </c>
      <c r="G199" s="537" t="s">
        <v>389</v>
      </c>
    </row>
    <row r="200" spans="1:10" ht="78" hidden="1" customHeight="1" x14ac:dyDescent="0.25">
      <c r="A200" s="526"/>
      <c r="B200" s="8"/>
      <c r="C200" s="186"/>
      <c r="D200" s="41" t="s">
        <v>338</v>
      </c>
      <c r="E200" s="560"/>
      <c r="F200" s="728"/>
      <c r="G200" s="538"/>
      <c r="H200" s="53"/>
    </row>
    <row r="201" spans="1:10" ht="28.5" hidden="1" customHeight="1" x14ac:dyDescent="0.25">
      <c r="A201" s="808" t="s">
        <v>365</v>
      </c>
      <c r="B201" s="46" t="s">
        <v>71</v>
      </c>
      <c r="C201" s="841">
        <v>2240</v>
      </c>
      <c r="D201" s="89">
        <v>0</v>
      </c>
      <c r="E201" s="559" t="s">
        <v>276</v>
      </c>
      <c r="F201" s="802" t="s">
        <v>197</v>
      </c>
      <c r="G201" s="613" t="s">
        <v>51</v>
      </c>
      <c r="H201" s="53"/>
    </row>
    <row r="202" spans="1:10" ht="43.5" hidden="1" customHeight="1" x14ac:dyDescent="0.25">
      <c r="A202" s="809"/>
      <c r="B202" s="347"/>
      <c r="C202" s="842"/>
      <c r="D202" s="105" t="s">
        <v>363</v>
      </c>
      <c r="E202" s="560"/>
      <c r="F202" s="637"/>
      <c r="G202" s="559"/>
      <c r="H202" s="53"/>
    </row>
    <row r="203" spans="1:10" ht="51" hidden="1" customHeight="1" x14ac:dyDescent="0.25">
      <c r="A203" s="808" t="s">
        <v>366</v>
      </c>
      <c r="B203" s="46" t="s">
        <v>67</v>
      </c>
      <c r="C203" s="591">
        <v>2240</v>
      </c>
      <c r="D203" s="89">
        <v>0</v>
      </c>
      <c r="E203" s="559" t="s">
        <v>276</v>
      </c>
      <c r="F203" s="802" t="s">
        <v>197</v>
      </c>
      <c r="G203" s="613" t="s">
        <v>51</v>
      </c>
      <c r="H203" s="53"/>
    </row>
    <row r="204" spans="1:10" ht="68.25" hidden="1" customHeight="1" x14ac:dyDescent="0.25">
      <c r="A204" s="809"/>
      <c r="B204" s="347"/>
      <c r="C204" s="592"/>
      <c r="D204" s="105" t="s">
        <v>363</v>
      </c>
      <c r="E204" s="560"/>
      <c r="F204" s="637"/>
      <c r="G204" s="559"/>
      <c r="H204" s="53"/>
    </row>
    <row r="205" spans="1:10" ht="31.5" customHeight="1" x14ac:dyDescent="0.25">
      <c r="A205" s="787" t="s">
        <v>624</v>
      </c>
      <c r="B205" s="497" t="s">
        <v>364</v>
      </c>
      <c r="C205" s="493">
        <v>2240</v>
      </c>
      <c r="D205" s="437">
        <f>2109600-48+299760</f>
        <v>2409312</v>
      </c>
      <c r="E205" s="556" t="s">
        <v>513</v>
      </c>
      <c r="F205" s="706" t="s">
        <v>126</v>
      </c>
      <c r="G205" s="806" t="s">
        <v>559</v>
      </c>
      <c r="H205" s="53"/>
    </row>
    <row r="206" spans="1:10" ht="48" customHeight="1" x14ac:dyDescent="0.25">
      <c r="A206" s="787"/>
      <c r="B206" s="498"/>
      <c r="C206" s="492"/>
      <c r="D206" s="396" t="s">
        <v>633</v>
      </c>
      <c r="E206" s="635"/>
      <c r="F206" s="615"/>
      <c r="G206" s="807"/>
      <c r="H206" s="53"/>
    </row>
    <row r="207" spans="1:10" ht="38.25" hidden="1" customHeight="1" x14ac:dyDescent="0.25">
      <c r="A207" s="810" t="s">
        <v>460</v>
      </c>
      <c r="B207" s="69" t="s">
        <v>367</v>
      </c>
      <c r="C207" s="110"/>
      <c r="D207" s="89">
        <v>0</v>
      </c>
      <c r="E207" s="559" t="s">
        <v>510</v>
      </c>
      <c r="F207" s="802" t="s">
        <v>197</v>
      </c>
      <c r="G207" s="611" t="s">
        <v>558</v>
      </c>
      <c r="H207" s="53"/>
    </row>
    <row r="208" spans="1:10" ht="39" hidden="1" customHeight="1" x14ac:dyDescent="0.25">
      <c r="A208" s="811"/>
      <c r="B208" s="346"/>
      <c r="C208" s="110">
        <v>2240</v>
      </c>
      <c r="D208" s="105" t="s">
        <v>632</v>
      </c>
      <c r="E208" s="560"/>
      <c r="F208" s="637"/>
      <c r="G208" s="612"/>
      <c r="H208" s="53"/>
      <c r="J208" s="6"/>
    </row>
    <row r="209" spans="1:8" ht="25.5" hidden="1" customHeight="1" x14ac:dyDescent="0.25">
      <c r="A209" s="785" t="s">
        <v>339</v>
      </c>
      <c r="B209" s="7" t="s">
        <v>11</v>
      </c>
      <c r="C209" s="185">
        <v>2240</v>
      </c>
      <c r="D209" s="44">
        <v>0</v>
      </c>
      <c r="E209" s="559" t="s">
        <v>276</v>
      </c>
      <c r="F209" s="691" t="s">
        <v>126</v>
      </c>
      <c r="G209" s="537" t="s">
        <v>387</v>
      </c>
    </row>
    <row r="210" spans="1:8" ht="161.25" hidden="1" customHeight="1" x14ac:dyDescent="0.25">
      <c r="A210" s="786"/>
      <c r="B210" s="8"/>
      <c r="C210" s="186"/>
      <c r="D210" s="105" t="s">
        <v>336</v>
      </c>
      <c r="E210" s="560"/>
      <c r="F210" s="728"/>
      <c r="G210" s="538"/>
      <c r="H210" s="53"/>
    </row>
    <row r="211" spans="1:8" ht="30" hidden="1" customHeight="1" x14ac:dyDescent="0.25">
      <c r="A211" s="277" t="s">
        <v>92</v>
      </c>
      <c r="B211" s="7" t="s">
        <v>93</v>
      </c>
      <c r="C211" s="185">
        <v>2240</v>
      </c>
      <c r="D211" s="84">
        <v>0</v>
      </c>
      <c r="E211" s="178"/>
      <c r="F211" s="202"/>
      <c r="G211" s="537" t="s">
        <v>35</v>
      </c>
    </row>
    <row r="212" spans="1:8" ht="69.75" hidden="1" customHeight="1" x14ac:dyDescent="0.25">
      <c r="A212" s="278"/>
      <c r="B212" s="8"/>
      <c r="C212" s="186"/>
      <c r="D212" s="105" t="s">
        <v>185</v>
      </c>
      <c r="E212" s="179" t="s">
        <v>61</v>
      </c>
      <c r="F212" s="204" t="s">
        <v>65</v>
      </c>
      <c r="G212" s="538"/>
      <c r="H212" s="53"/>
    </row>
    <row r="213" spans="1:8" ht="50.25" hidden="1" customHeight="1" x14ac:dyDescent="0.25">
      <c r="A213" s="187" t="s">
        <v>195</v>
      </c>
      <c r="B213" s="10" t="s">
        <v>194</v>
      </c>
      <c r="C213" s="185">
        <v>2240</v>
      </c>
      <c r="D213" s="44">
        <v>0</v>
      </c>
      <c r="E213" s="527" t="s">
        <v>187</v>
      </c>
      <c r="F213" s="202"/>
      <c r="G213" s="537" t="s">
        <v>35</v>
      </c>
      <c r="H213" s="53"/>
    </row>
    <row r="214" spans="1:8" ht="43.5" hidden="1" customHeight="1" x14ac:dyDescent="0.25">
      <c r="A214" s="278"/>
      <c r="B214" s="8"/>
      <c r="C214" s="186"/>
      <c r="D214" s="105" t="s">
        <v>186</v>
      </c>
      <c r="E214" s="566"/>
      <c r="F214" s="204" t="s">
        <v>153</v>
      </c>
      <c r="G214" s="538"/>
      <c r="H214" s="53"/>
    </row>
    <row r="215" spans="1:8" ht="43.5" hidden="1" customHeight="1" x14ac:dyDescent="0.25">
      <c r="A215" s="279" t="s">
        <v>144</v>
      </c>
      <c r="B215" s="88" t="s">
        <v>145</v>
      </c>
      <c r="C215" s="78">
        <v>2240</v>
      </c>
      <c r="D215" s="92">
        <v>0</v>
      </c>
      <c r="E215" s="610" t="s">
        <v>105</v>
      </c>
      <c r="F215" s="183" t="s">
        <v>197</v>
      </c>
      <c r="G215" s="537" t="s">
        <v>35</v>
      </c>
      <c r="H215" s="53"/>
    </row>
    <row r="216" spans="1:8" ht="43.5" hidden="1" customHeight="1" x14ac:dyDescent="0.25">
      <c r="A216" s="280"/>
      <c r="B216" s="8"/>
      <c r="C216" s="39"/>
      <c r="D216" s="80" t="s">
        <v>198</v>
      </c>
      <c r="E216" s="550"/>
      <c r="F216" s="179"/>
      <c r="G216" s="538"/>
      <c r="H216" s="53"/>
    </row>
    <row r="217" spans="1:8" ht="36" hidden="1" customHeight="1" x14ac:dyDescent="0.25">
      <c r="A217" s="783" t="s">
        <v>96</v>
      </c>
      <c r="B217" s="7" t="s">
        <v>11</v>
      </c>
      <c r="C217" s="200">
        <v>2240</v>
      </c>
      <c r="D217" s="44">
        <v>0</v>
      </c>
      <c r="E217" s="527" t="s">
        <v>94</v>
      </c>
      <c r="F217" s="527" t="s">
        <v>65</v>
      </c>
      <c r="G217" s="537" t="s">
        <v>35</v>
      </c>
    </row>
    <row r="218" spans="1:8" ht="58.5" hidden="1" customHeight="1" x14ac:dyDescent="0.25">
      <c r="A218" s="784"/>
      <c r="B218" s="13"/>
      <c r="C218" s="200"/>
      <c r="D218" s="105" t="s">
        <v>128</v>
      </c>
      <c r="E218" s="566"/>
      <c r="F218" s="566"/>
      <c r="G218" s="538"/>
      <c r="H218" s="53"/>
    </row>
    <row r="219" spans="1:8" ht="16.5" hidden="1" customHeight="1" x14ac:dyDescent="0.25">
      <c r="A219" s="572" t="s">
        <v>88</v>
      </c>
      <c r="B219" s="600" t="s">
        <v>89</v>
      </c>
      <c r="C219" s="533">
        <v>2240</v>
      </c>
      <c r="D219" s="44">
        <f>199000-32727-48836-6837.6-10000-12992.1- 49128-17000-21479.3</f>
        <v>0</v>
      </c>
      <c r="E219" s="606" t="s">
        <v>105</v>
      </c>
      <c r="F219" s="606" t="s">
        <v>57</v>
      </c>
      <c r="G219" s="547" t="s">
        <v>34</v>
      </c>
    </row>
    <row r="220" spans="1:8" ht="42.75" hidden="1" customHeight="1" thickBot="1" x14ac:dyDescent="0.3">
      <c r="A220" s="776"/>
      <c r="B220" s="634"/>
      <c r="C220" s="534"/>
      <c r="D220" s="381" t="s">
        <v>132</v>
      </c>
      <c r="E220" s="540"/>
      <c r="F220" s="540"/>
      <c r="G220" s="607"/>
      <c r="H220" s="53"/>
    </row>
    <row r="221" spans="1:8" ht="42.75" hidden="1" customHeight="1" x14ac:dyDescent="0.25">
      <c r="A221" s="73" t="s">
        <v>117</v>
      </c>
      <c r="B221" s="600" t="s">
        <v>116</v>
      </c>
      <c r="C221" s="533">
        <v>2240</v>
      </c>
      <c r="D221" s="44">
        <v>0</v>
      </c>
      <c r="E221" s="606" t="s">
        <v>105</v>
      </c>
      <c r="F221" s="606" t="s">
        <v>58</v>
      </c>
      <c r="G221" s="547" t="s">
        <v>34</v>
      </c>
      <c r="H221" s="53"/>
    </row>
    <row r="222" spans="1:8" ht="42.75" hidden="1" customHeight="1" thickBot="1" x14ac:dyDescent="0.3">
      <c r="A222" s="74"/>
      <c r="B222" s="634"/>
      <c r="C222" s="534"/>
      <c r="D222" s="381" t="s">
        <v>118</v>
      </c>
      <c r="E222" s="540"/>
      <c r="F222" s="540"/>
      <c r="G222" s="607"/>
      <c r="H222" s="53"/>
    </row>
    <row r="223" spans="1:8" ht="23.25" hidden="1" customHeight="1" x14ac:dyDescent="0.25">
      <c r="A223" s="574" t="s">
        <v>246</v>
      </c>
      <c r="B223" s="837" t="s">
        <v>244</v>
      </c>
      <c r="C223" s="541">
        <v>2240</v>
      </c>
      <c r="D223" s="122">
        <v>0</v>
      </c>
      <c r="E223" s="543" t="s">
        <v>151</v>
      </c>
      <c r="F223" s="543" t="s">
        <v>20</v>
      </c>
      <c r="G223" s="545" t="s">
        <v>34</v>
      </c>
      <c r="H223" s="53"/>
    </row>
    <row r="224" spans="1:8" ht="42.75" hidden="1" customHeight="1" x14ac:dyDescent="0.25">
      <c r="A224" s="573"/>
      <c r="B224" s="601"/>
      <c r="C224" s="542"/>
      <c r="D224" s="105" t="s">
        <v>232</v>
      </c>
      <c r="E224" s="544"/>
      <c r="F224" s="544"/>
      <c r="G224" s="546"/>
      <c r="H224" s="53"/>
    </row>
    <row r="225" spans="1:8" ht="42.75" hidden="1" customHeight="1" x14ac:dyDescent="0.25">
      <c r="A225" s="575" t="s">
        <v>247</v>
      </c>
      <c r="B225" s="835" t="s">
        <v>248</v>
      </c>
      <c r="C225" s="533">
        <v>2240</v>
      </c>
      <c r="D225" s="91">
        <v>0</v>
      </c>
      <c r="E225" s="606" t="s">
        <v>151</v>
      </c>
      <c r="F225" s="606" t="s">
        <v>20</v>
      </c>
      <c r="G225" s="547" t="s">
        <v>34</v>
      </c>
      <c r="H225" s="75"/>
    </row>
    <row r="226" spans="1:8" ht="17.25" hidden="1" customHeight="1" thickBot="1" x14ac:dyDescent="0.3">
      <c r="A226" s="576"/>
      <c r="B226" s="836"/>
      <c r="C226" s="542"/>
      <c r="D226" s="105" t="s">
        <v>216</v>
      </c>
      <c r="E226" s="544"/>
      <c r="F226" s="544"/>
      <c r="G226" s="546"/>
      <c r="H226" s="53"/>
    </row>
    <row r="227" spans="1:8" ht="27.75" hidden="1" customHeight="1" x14ac:dyDescent="0.25">
      <c r="A227" s="188" t="s">
        <v>104</v>
      </c>
      <c r="B227" s="62" t="s">
        <v>103</v>
      </c>
      <c r="C227" s="220">
        <v>2240</v>
      </c>
      <c r="D227" s="385">
        <v>0</v>
      </c>
      <c r="E227" s="539" t="s">
        <v>90</v>
      </c>
      <c r="F227" s="221" t="s">
        <v>65</v>
      </c>
      <c r="G227" s="547" t="s">
        <v>34</v>
      </c>
      <c r="H227" s="53"/>
    </row>
    <row r="228" spans="1:8" ht="42.75" hidden="1" customHeight="1" thickBot="1" x14ac:dyDescent="0.3">
      <c r="A228" s="189"/>
      <c r="B228" s="63"/>
      <c r="C228" s="192"/>
      <c r="D228" s="105" t="s">
        <v>97</v>
      </c>
      <c r="E228" s="540"/>
      <c r="F228" s="217"/>
      <c r="G228" s="607"/>
      <c r="H228" s="53"/>
    </row>
    <row r="229" spans="1:8" ht="42.75" hidden="1" customHeight="1" x14ac:dyDescent="0.25">
      <c r="A229" s="190" t="s">
        <v>99</v>
      </c>
      <c r="B229" s="62" t="s">
        <v>98</v>
      </c>
      <c r="C229" s="191">
        <v>2240</v>
      </c>
      <c r="D229" s="385">
        <v>0</v>
      </c>
      <c r="E229" s="539" t="s">
        <v>90</v>
      </c>
      <c r="F229" s="216" t="s">
        <v>65</v>
      </c>
      <c r="G229" s="547" t="s">
        <v>34</v>
      </c>
      <c r="H229" s="53"/>
    </row>
    <row r="230" spans="1:8" ht="42.75" hidden="1" customHeight="1" thickBot="1" x14ac:dyDescent="0.3">
      <c r="A230" s="281"/>
      <c r="B230" s="64"/>
      <c r="C230" s="65"/>
      <c r="D230" s="105" t="s">
        <v>102</v>
      </c>
      <c r="E230" s="540"/>
      <c r="F230" s="66"/>
      <c r="G230" s="607"/>
      <c r="H230" s="53"/>
    </row>
    <row r="231" spans="1:8" ht="42.75" hidden="1" customHeight="1" x14ac:dyDescent="0.25">
      <c r="A231" s="188" t="s">
        <v>100</v>
      </c>
      <c r="B231" s="62" t="s">
        <v>101</v>
      </c>
      <c r="C231" s="220">
        <v>2240</v>
      </c>
      <c r="D231" s="385">
        <v>0</v>
      </c>
      <c r="E231" s="219" t="s">
        <v>90</v>
      </c>
      <c r="F231" s="221" t="s">
        <v>65</v>
      </c>
      <c r="G231" s="547" t="s">
        <v>34</v>
      </c>
      <c r="H231" s="53"/>
    </row>
    <row r="232" spans="1:8" ht="25.5" hidden="1" customHeight="1" thickBot="1" x14ac:dyDescent="0.3">
      <c r="A232" s="188"/>
      <c r="B232" s="60"/>
      <c r="C232" s="220"/>
      <c r="D232" s="105" t="s">
        <v>106</v>
      </c>
      <c r="E232" s="221"/>
      <c r="F232" s="221"/>
      <c r="G232" s="607"/>
      <c r="H232" s="53"/>
    </row>
    <row r="233" spans="1:8" ht="25.5" hidden="1" customHeight="1" x14ac:dyDescent="0.25">
      <c r="A233" s="831" t="s">
        <v>77</v>
      </c>
      <c r="B233" s="583" t="s">
        <v>81</v>
      </c>
      <c r="C233" s="185">
        <v>2240</v>
      </c>
      <c r="D233" s="44">
        <v>0</v>
      </c>
      <c r="E233" s="690" t="s">
        <v>80</v>
      </c>
      <c r="F233" s="691" t="s">
        <v>64</v>
      </c>
      <c r="G233" s="764" t="s">
        <v>34</v>
      </c>
    </row>
    <row r="234" spans="1:8" ht="30.75" hidden="1" customHeight="1" x14ac:dyDescent="0.25">
      <c r="A234" s="832"/>
      <c r="B234" s="584"/>
      <c r="C234" s="186"/>
      <c r="D234" s="105" t="s">
        <v>79</v>
      </c>
      <c r="E234" s="728"/>
      <c r="F234" s="728"/>
      <c r="G234" s="765"/>
    </row>
    <row r="235" spans="1:8" ht="25.5" hidden="1" customHeight="1" x14ac:dyDescent="0.25">
      <c r="A235" s="831" t="s">
        <v>78</v>
      </c>
      <c r="B235" s="583" t="s">
        <v>84</v>
      </c>
      <c r="C235" s="185">
        <v>2240</v>
      </c>
      <c r="D235" s="44">
        <v>0</v>
      </c>
      <c r="E235" s="690" t="s">
        <v>80</v>
      </c>
      <c r="F235" s="691" t="s">
        <v>64</v>
      </c>
      <c r="G235" s="764" t="s">
        <v>34</v>
      </c>
    </row>
    <row r="236" spans="1:8" ht="25.5" hidden="1" customHeight="1" x14ac:dyDescent="0.25">
      <c r="A236" s="832"/>
      <c r="B236" s="584"/>
      <c r="C236" s="186"/>
      <c r="D236" s="105" t="s">
        <v>107</v>
      </c>
      <c r="E236" s="728"/>
      <c r="F236" s="728"/>
      <c r="G236" s="765"/>
    </row>
    <row r="237" spans="1:8" s="75" customFormat="1" ht="44.25" customHeight="1" x14ac:dyDescent="0.25">
      <c r="A237" s="553" t="s">
        <v>565</v>
      </c>
      <c r="B237" s="833" t="s">
        <v>438</v>
      </c>
      <c r="C237" s="771">
        <v>2240</v>
      </c>
      <c r="D237" s="488">
        <f>4822200-160000-455090</f>
        <v>4207110</v>
      </c>
      <c r="E237" s="769" t="s">
        <v>517</v>
      </c>
      <c r="F237" s="769" t="s">
        <v>64</v>
      </c>
      <c r="G237" s="766" t="s">
        <v>586</v>
      </c>
    </row>
    <row r="238" spans="1:8" s="75" customFormat="1" ht="39" customHeight="1" x14ac:dyDescent="0.25">
      <c r="A238" s="554"/>
      <c r="B238" s="834"/>
      <c r="C238" s="772"/>
      <c r="D238" s="392" t="s">
        <v>631</v>
      </c>
      <c r="E238" s="770"/>
      <c r="F238" s="770"/>
      <c r="G238" s="766"/>
    </row>
    <row r="239" spans="1:8" ht="48" hidden="1" customHeight="1" x14ac:dyDescent="0.25">
      <c r="A239" s="525" t="s">
        <v>437</v>
      </c>
      <c r="B239" s="46" t="s">
        <v>436</v>
      </c>
      <c r="C239" s="408">
        <v>2240</v>
      </c>
      <c r="D239" s="91">
        <f>1225372-1225372</f>
        <v>0</v>
      </c>
      <c r="E239" s="774" t="s">
        <v>540</v>
      </c>
      <c r="F239" s="613" t="s">
        <v>21</v>
      </c>
      <c r="G239" s="407" t="s">
        <v>555</v>
      </c>
    </row>
    <row r="240" spans="1:8" ht="45.75" hidden="1" customHeight="1" x14ac:dyDescent="0.25">
      <c r="A240" s="526"/>
      <c r="B240" s="162"/>
      <c r="C240" s="384"/>
      <c r="D240" s="61" t="s">
        <v>630</v>
      </c>
      <c r="E240" s="775"/>
      <c r="F240" s="559"/>
      <c r="G240" s="241" t="s">
        <v>608</v>
      </c>
    </row>
    <row r="241" spans="1:7" ht="45.75" hidden="1" customHeight="1" x14ac:dyDescent="0.25">
      <c r="A241" s="525" t="s">
        <v>564</v>
      </c>
      <c r="B241" s="46" t="s">
        <v>536</v>
      </c>
      <c r="C241" s="408">
        <v>2240</v>
      </c>
      <c r="D241" s="91">
        <v>0</v>
      </c>
      <c r="E241" s="774" t="s">
        <v>537</v>
      </c>
      <c r="F241" s="613" t="s">
        <v>64</v>
      </c>
      <c r="G241" s="407" t="s">
        <v>557</v>
      </c>
    </row>
    <row r="242" spans="1:7" ht="45.75" hidden="1" customHeight="1" x14ac:dyDescent="0.25">
      <c r="A242" s="526"/>
      <c r="B242" s="162"/>
      <c r="C242" s="384"/>
      <c r="D242" s="61" t="s">
        <v>543</v>
      </c>
      <c r="E242" s="775"/>
      <c r="F242" s="559"/>
      <c r="G242" s="241"/>
    </row>
    <row r="243" spans="1:7" ht="45.75" customHeight="1" x14ac:dyDescent="0.25">
      <c r="A243" s="595" t="s">
        <v>542</v>
      </c>
      <c r="B243" s="378" t="s">
        <v>541</v>
      </c>
      <c r="C243" s="429">
        <v>2240</v>
      </c>
      <c r="D243" s="366">
        <f>574800-60</f>
        <v>574740</v>
      </c>
      <c r="E243" s="838" t="s">
        <v>537</v>
      </c>
      <c r="F243" s="555" t="s">
        <v>21</v>
      </c>
      <c r="G243" s="430" t="s">
        <v>34</v>
      </c>
    </row>
    <row r="244" spans="1:7" ht="45.75" customHeight="1" x14ac:dyDescent="0.25">
      <c r="A244" s="568"/>
      <c r="B244" s="380"/>
      <c r="C244" s="428"/>
      <c r="D244" s="392" t="s">
        <v>580</v>
      </c>
      <c r="E244" s="839"/>
      <c r="F244" s="556"/>
      <c r="G244" s="436" t="s">
        <v>556</v>
      </c>
    </row>
    <row r="245" spans="1:7" ht="48" customHeight="1" x14ac:dyDescent="0.25">
      <c r="A245" s="595" t="s">
        <v>583</v>
      </c>
      <c r="B245" s="378" t="s">
        <v>541</v>
      </c>
      <c r="C245" s="475" t="s">
        <v>587</v>
      </c>
      <c r="D245" s="366">
        <f>3600000-603000</f>
        <v>2997000</v>
      </c>
      <c r="E245" s="470" t="s">
        <v>465</v>
      </c>
      <c r="F245" s="469" t="s">
        <v>58</v>
      </c>
      <c r="G245" s="234" t="s">
        <v>557</v>
      </c>
    </row>
    <row r="246" spans="1:7" ht="42" customHeight="1" x14ac:dyDescent="0.25">
      <c r="A246" s="568"/>
      <c r="B246" s="380"/>
      <c r="C246" s="428"/>
      <c r="D246" s="392" t="s">
        <v>610</v>
      </c>
      <c r="E246" s="465"/>
      <c r="F246" s="471"/>
      <c r="G246" s="485" t="s">
        <v>608</v>
      </c>
    </row>
    <row r="247" spans="1:7" ht="144.75" customHeight="1" x14ac:dyDescent="0.25">
      <c r="A247" s="500" t="s">
        <v>665</v>
      </c>
      <c r="B247" s="426" t="s">
        <v>541</v>
      </c>
      <c r="C247" s="427"/>
      <c r="D247" s="366">
        <f>603000+73000</f>
        <v>676000</v>
      </c>
      <c r="E247" s="555" t="s">
        <v>227</v>
      </c>
      <c r="F247" s="501" t="s">
        <v>153</v>
      </c>
      <c r="G247" s="234" t="s">
        <v>622</v>
      </c>
    </row>
    <row r="248" spans="1:7" ht="38.25" customHeight="1" x14ac:dyDescent="0.25">
      <c r="A248" s="500"/>
      <c r="B248" s="426"/>
      <c r="C248" s="428">
        <v>2240</v>
      </c>
      <c r="D248" s="392" t="s">
        <v>623</v>
      </c>
      <c r="E248" s="556"/>
      <c r="F248" s="471"/>
      <c r="G248" s="502" t="s">
        <v>621</v>
      </c>
    </row>
    <row r="249" spans="1:7" ht="54" hidden="1" customHeight="1" x14ac:dyDescent="0.25">
      <c r="A249" s="525" t="s">
        <v>464</v>
      </c>
      <c r="B249" s="7" t="s">
        <v>461</v>
      </c>
      <c r="C249" s="78">
        <v>2240</v>
      </c>
      <c r="D249" s="91">
        <v>0</v>
      </c>
      <c r="E249" s="491" t="s">
        <v>518</v>
      </c>
      <c r="F249" s="375" t="s">
        <v>57</v>
      </c>
      <c r="G249" s="282" t="s">
        <v>611</v>
      </c>
    </row>
    <row r="250" spans="1:7" ht="33" hidden="1" customHeight="1" x14ac:dyDescent="0.25">
      <c r="A250" s="526"/>
      <c r="B250" s="13"/>
      <c r="C250" s="78"/>
      <c r="D250" s="24" t="s">
        <v>85</v>
      </c>
      <c r="E250" s="404" t="s">
        <v>466</v>
      </c>
      <c r="F250" s="12"/>
      <c r="G250" s="435"/>
    </row>
    <row r="251" spans="1:7" ht="42.75" customHeight="1" x14ac:dyDescent="0.25">
      <c r="A251" s="595" t="s">
        <v>577</v>
      </c>
      <c r="B251" s="378" t="s">
        <v>578</v>
      </c>
      <c r="C251" s="429">
        <v>2240</v>
      </c>
      <c r="D251" s="366">
        <v>3480000</v>
      </c>
      <c r="E251" s="463" t="s">
        <v>463</v>
      </c>
      <c r="F251" s="452" t="s">
        <v>65</v>
      </c>
      <c r="G251" s="705" t="s">
        <v>555</v>
      </c>
    </row>
    <row r="252" spans="1:7" ht="38.25" customHeight="1" x14ac:dyDescent="0.25">
      <c r="A252" s="568"/>
      <c r="B252" s="380"/>
      <c r="C252" s="464"/>
      <c r="D252" s="392" t="s">
        <v>462</v>
      </c>
      <c r="E252" s="465"/>
      <c r="F252" s="451"/>
      <c r="G252" s="702"/>
    </row>
    <row r="253" spans="1:7" s="144" customFormat="1" ht="45" customHeight="1" x14ac:dyDescent="0.25">
      <c r="A253" s="595" t="s">
        <v>545</v>
      </c>
      <c r="B253" s="557" t="s">
        <v>541</v>
      </c>
      <c r="C253" s="596">
        <v>2240</v>
      </c>
      <c r="D253" s="366">
        <f>960000-44216</f>
        <v>915784</v>
      </c>
      <c r="E253" s="769" t="s">
        <v>544</v>
      </c>
      <c r="F253" s="555" t="s">
        <v>21</v>
      </c>
      <c r="G253" s="620" t="s">
        <v>618</v>
      </c>
    </row>
    <row r="254" spans="1:7" s="144" customFormat="1" ht="54.75" customHeight="1" thickBot="1" x14ac:dyDescent="0.3">
      <c r="A254" s="568"/>
      <c r="B254" s="558"/>
      <c r="C254" s="597"/>
      <c r="D254" s="431" t="s">
        <v>617</v>
      </c>
      <c r="E254" s="770"/>
      <c r="F254" s="556"/>
      <c r="G254" s="621"/>
    </row>
    <row r="255" spans="1:7" s="144" customFormat="1" ht="46.5" customHeight="1" x14ac:dyDescent="0.25">
      <c r="A255" s="595" t="s">
        <v>645</v>
      </c>
      <c r="B255" s="378" t="s">
        <v>646</v>
      </c>
      <c r="C255" s="596">
        <v>2240</v>
      </c>
      <c r="D255" s="462">
        <v>1500000</v>
      </c>
      <c r="E255" s="555" t="s">
        <v>647</v>
      </c>
      <c r="F255" s="555" t="s">
        <v>140</v>
      </c>
      <c r="G255" s="714" t="s">
        <v>649</v>
      </c>
    </row>
    <row r="256" spans="1:7" s="144" customFormat="1" ht="46.5" customHeight="1" thickBot="1" x14ac:dyDescent="0.3">
      <c r="A256" s="666"/>
      <c r="B256" s="499"/>
      <c r="C256" s="750"/>
      <c r="D256" s="367" t="s">
        <v>648</v>
      </c>
      <c r="E256" s="751"/>
      <c r="F256" s="751"/>
      <c r="G256" s="715"/>
    </row>
    <row r="257" spans="1:8" s="144" customFormat="1" ht="32.25" customHeight="1" x14ac:dyDescent="0.25">
      <c r="A257" s="595" t="s">
        <v>579</v>
      </c>
      <c r="B257" s="557" t="s">
        <v>335</v>
      </c>
      <c r="C257" s="596">
        <v>2240</v>
      </c>
      <c r="D257" s="366">
        <f>5400000-400002</f>
        <v>4999998</v>
      </c>
      <c r="E257" s="769" t="s">
        <v>520</v>
      </c>
      <c r="F257" s="555" t="s">
        <v>57</v>
      </c>
      <c r="G257" s="705" t="s">
        <v>615</v>
      </c>
    </row>
    <row r="258" spans="1:8" s="144" customFormat="1" ht="47.25" customHeight="1" x14ac:dyDescent="0.25">
      <c r="A258" s="568"/>
      <c r="B258" s="558"/>
      <c r="C258" s="597"/>
      <c r="D258" s="396" t="s">
        <v>616</v>
      </c>
      <c r="E258" s="770"/>
      <c r="F258" s="556"/>
      <c r="G258" s="702"/>
    </row>
    <row r="259" spans="1:8" s="144" customFormat="1" ht="46.5" customHeight="1" x14ac:dyDescent="0.25">
      <c r="A259" s="815" t="s">
        <v>599</v>
      </c>
      <c r="B259" s="833" t="s">
        <v>656</v>
      </c>
      <c r="C259" s="771">
        <v>2240</v>
      </c>
      <c r="D259" s="366">
        <f>550000-99000</f>
        <v>451000</v>
      </c>
      <c r="E259" s="769" t="s">
        <v>520</v>
      </c>
      <c r="F259" s="769" t="s">
        <v>126</v>
      </c>
      <c r="G259" s="767" t="s">
        <v>34</v>
      </c>
    </row>
    <row r="260" spans="1:8" s="144" customFormat="1" ht="42.75" customHeight="1" thickBot="1" x14ac:dyDescent="0.3">
      <c r="A260" s="816"/>
      <c r="B260" s="834"/>
      <c r="C260" s="772"/>
      <c r="D260" s="396" t="s">
        <v>581</v>
      </c>
      <c r="E260" s="770"/>
      <c r="F260" s="770"/>
      <c r="G260" s="768"/>
    </row>
    <row r="261" spans="1:8" s="144" customFormat="1" ht="46.5" hidden="1" customHeight="1" x14ac:dyDescent="0.25">
      <c r="A261" s="813" t="s">
        <v>467</v>
      </c>
      <c r="B261" s="817" t="s">
        <v>546</v>
      </c>
      <c r="C261" s="414">
        <v>2240</v>
      </c>
      <c r="D261" s="415">
        <f>390000-76896</f>
        <v>313104</v>
      </c>
      <c r="E261" s="662" t="s">
        <v>547</v>
      </c>
      <c r="F261" s="822" t="s">
        <v>58</v>
      </c>
      <c r="G261" s="824" t="s">
        <v>472</v>
      </c>
    </row>
    <row r="262" spans="1:8" s="144" customFormat="1" ht="32.25" hidden="1" customHeight="1" thickBot="1" x14ac:dyDescent="0.3">
      <c r="A262" s="814"/>
      <c r="B262" s="818"/>
      <c r="C262" s="416"/>
      <c r="D262" s="417" t="s">
        <v>548</v>
      </c>
      <c r="E262" s="821"/>
      <c r="F262" s="823"/>
      <c r="G262" s="825"/>
    </row>
    <row r="263" spans="1:8" s="144" customFormat="1" ht="32.25" hidden="1" customHeight="1" x14ac:dyDescent="0.25">
      <c r="A263" s="812" t="s">
        <v>549</v>
      </c>
      <c r="B263" s="819" t="s">
        <v>550</v>
      </c>
      <c r="C263" s="432">
        <v>2240</v>
      </c>
      <c r="D263" s="433">
        <v>76896</v>
      </c>
      <c r="E263" s="556" t="s">
        <v>551</v>
      </c>
      <c r="F263" s="826" t="s">
        <v>21</v>
      </c>
      <c r="G263" s="714" t="s">
        <v>553</v>
      </c>
    </row>
    <row r="264" spans="1:8" s="144" customFormat="1" ht="59.25" hidden="1" customHeight="1" thickBot="1" x14ac:dyDescent="0.3">
      <c r="A264" s="666"/>
      <c r="B264" s="820"/>
      <c r="C264" s="370"/>
      <c r="D264" s="434" t="s">
        <v>552</v>
      </c>
      <c r="E264" s="843"/>
      <c r="F264" s="751"/>
      <c r="G264" s="715"/>
    </row>
    <row r="265" spans="1:8" s="144" customFormat="1" ht="59.25" customHeight="1" x14ac:dyDescent="0.25">
      <c r="A265" s="812" t="s">
        <v>582</v>
      </c>
      <c r="B265" s="557" t="s">
        <v>335</v>
      </c>
      <c r="C265" s="596">
        <v>2240</v>
      </c>
      <c r="D265" s="366">
        <f>99000-12000</f>
        <v>87000</v>
      </c>
      <c r="E265" s="769" t="s">
        <v>520</v>
      </c>
      <c r="F265" s="555" t="s">
        <v>65</v>
      </c>
      <c r="G265" s="705" t="s">
        <v>614</v>
      </c>
    </row>
    <row r="266" spans="1:8" s="144" customFormat="1" ht="61.5" customHeight="1" thickBot="1" x14ac:dyDescent="0.3">
      <c r="A266" s="666"/>
      <c r="B266" s="558"/>
      <c r="C266" s="597"/>
      <c r="D266" s="396" t="s">
        <v>613</v>
      </c>
      <c r="E266" s="770"/>
      <c r="F266" s="556"/>
      <c r="G266" s="702"/>
    </row>
    <row r="267" spans="1:8" ht="47.25" customHeight="1" x14ac:dyDescent="0.25">
      <c r="A267" s="812" t="s">
        <v>560</v>
      </c>
      <c r="B267" s="378" t="s">
        <v>95</v>
      </c>
      <c r="C267" s="429">
        <v>2240</v>
      </c>
      <c r="D267" s="366">
        <f>94000+106000-734</f>
        <v>199266</v>
      </c>
      <c r="E267" s="466" t="s">
        <v>510</v>
      </c>
      <c r="F267" s="826" t="s">
        <v>64</v>
      </c>
      <c r="G267" s="701" t="s">
        <v>640</v>
      </c>
    </row>
    <row r="268" spans="1:8" ht="36.75" customHeight="1" x14ac:dyDescent="0.25">
      <c r="A268" s="568"/>
      <c r="B268" s="380"/>
      <c r="C268" s="464"/>
      <c r="D268" s="419" t="s">
        <v>619</v>
      </c>
      <c r="E268" s="451"/>
      <c r="F268" s="556"/>
      <c r="G268" s="702"/>
      <c r="H268" s="53"/>
    </row>
    <row r="269" spans="1:8" ht="67.5" hidden="1" customHeight="1" x14ac:dyDescent="0.25">
      <c r="A269" s="779" t="s">
        <v>249</v>
      </c>
      <c r="B269" s="840" t="s">
        <v>250</v>
      </c>
      <c r="C269" s="78">
        <v>2240</v>
      </c>
      <c r="D269" s="113">
        <v>0</v>
      </c>
      <c r="E269" s="844" t="s">
        <v>19</v>
      </c>
      <c r="F269" s="565" t="s">
        <v>64</v>
      </c>
      <c r="G269" s="692" t="s">
        <v>34</v>
      </c>
    </row>
    <row r="270" spans="1:8" ht="33.75" hidden="1" customHeight="1" x14ac:dyDescent="0.25">
      <c r="A270" s="780"/>
      <c r="B270" s="584"/>
      <c r="C270" s="129"/>
      <c r="D270" s="112" t="s">
        <v>225</v>
      </c>
      <c r="E270" s="564"/>
      <c r="F270" s="566"/>
      <c r="G270" s="692"/>
    </row>
    <row r="271" spans="1:8" ht="102" hidden="1" customHeight="1" x14ac:dyDescent="0.25">
      <c r="A271" s="575" t="s">
        <v>252</v>
      </c>
      <c r="B271" s="835" t="s">
        <v>251</v>
      </c>
      <c r="C271" s="533">
        <v>2240</v>
      </c>
      <c r="D271" s="45">
        <v>0</v>
      </c>
      <c r="E271" s="565" t="s">
        <v>227</v>
      </c>
      <c r="F271" s="660" t="s">
        <v>20</v>
      </c>
      <c r="G271" s="537" t="s">
        <v>35</v>
      </c>
    </row>
    <row r="272" spans="1:8" ht="97.5" hidden="1" customHeight="1" x14ac:dyDescent="0.25">
      <c r="A272" s="576"/>
      <c r="B272" s="704"/>
      <c r="C272" s="542"/>
      <c r="D272" s="61" t="s">
        <v>217</v>
      </c>
      <c r="E272" s="566"/>
      <c r="F272" s="661"/>
      <c r="G272" s="538"/>
    </row>
    <row r="273" spans="1:9" ht="33.75" hidden="1" customHeight="1" x14ac:dyDescent="0.25">
      <c r="A273" s="575" t="s">
        <v>254</v>
      </c>
      <c r="B273" s="835" t="s">
        <v>253</v>
      </c>
      <c r="C273" s="533">
        <v>2240</v>
      </c>
      <c r="D273" s="45">
        <v>0</v>
      </c>
      <c r="E273" s="565" t="s">
        <v>227</v>
      </c>
      <c r="F273" s="660" t="s">
        <v>20</v>
      </c>
      <c r="G273" s="537" t="s">
        <v>34</v>
      </c>
    </row>
    <row r="274" spans="1:9" ht="29.25" hidden="1" customHeight="1" x14ac:dyDescent="0.25">
      <c r="A274" s="576"/>
      <c r="B274" s="704"/>
      <c r="C274" s="542"/>
      <c r="D274" s="61" t="s">
        <v>233</v>
      </c>
      <c r="E274" s="566"/>
      <c r="F274" s="661"/>
      <c r="G274" s="538"/>
    </row>
    <row r="275" spans="1:9" ht="52.5" hidden="1" customHeight="1" x14ac:dyDescent="0.25">
      <c r="A275" s="581" t="s">
        <v>288</v>
      </c>
      <c r="B275" s="7" t="s">
        <v>289</v>
      </c>
      <c r="C275" s="585">
        <v>2240</v>
      </c>
      <c r="D275" s="76">
        <v>0</v>
      </c>
      <c r="E275" s="610" t="s">
        <v>8</v>
      </c>
      <c r="F275" s="527" t="s">
        <v>140</v>
      </c>
      <c r="G275" s="535" t="s">
        <v>36</v>
      </c>
    </row>
    <row r="276" spans="1:9" ht="57" hidden="1" customHeight="1" x14ac:dyDescent="0.25">
      <c r="A276" s="582"/>
      <c r="B276" s="8"/>
      <c r="C276" s="586"/>
      <c r="D276" s="61" t="s">
        <v>290</v>
      </c>
      <c r="E276" s="550"/>
      <c r="F276" s="566"/>
      <c r="G276" s="536"/>
    </row>
    <row r="277" spans="1:9" ht="42.75" customHeight="1" x14ac:dyDescent="0.25">
      <c r="A277" s="575" t="s">
        <v>323</v>
      </c>
      <c r="B277" s="600" t="s">
        <v>450</v>
      </c>
      <c r="C277" s="533">
        <v>2240</v>
      </c>
      <c r="D277" s="101">
        <f>5842</f>
        <v>5842</v>
      </c>
      <c r="E277" s="527" t="s">
        <v>521</v>
      </c>
      <c r="F277" s="527" t="s">
        <v>355</v>
      </c>
      <c r="G277" s="718" t="s">
        <v>641</v>
      </c>
      <c r="H277" s="111"/>
      <c r="I277" s="111"/>
    </row>
    <row r="278" spans="1:9" ht="38.25" customHeight="1" x14ac:dyDescent="0.25">
      <c r="A278" s="576"/>
      <c r="B278" s="601"/>
      <c r="C278" s="542"/>
      <c r="D278" s="41" t="s">
        <v>620</v>
      </c>
      <c r="E278" s="566"/>
      <c r="F278" s="566"/>
      <c r="G278" s="719"/>
      <c r="H278" s="111"/>
      <c r="I278" s="111"/>
    </row>
    <row r="279" spans="1:9" ht="63" hidden="1" customHeight="1" x14ac:dyDescent="0.25">
      <c r="A279" s="572" t="s">
        <v>448</v>
      </c>
      <c r="B279" s="600" t="s">
        <v>444</v>
      </c>
      <c r="C279" s="533">
        <v>2240</v>
      </c>
      <c r="D279" s="99">
        <v>9400</v>
      </c>
      <c r="E279" s="565" t="s">
        <v>510</v>
      </c>
      <c r="F279" s="527" t="s">
        <v>126</v>
      </c>
      <c r="G279" s="716" t="s">
        <v>34</v>
      </c>
    </row>
    <row r="280" spans="1:9" ht="29.25" hidden="1" customHeight="1" x14ac:dyDescent="0.25">
      <c r="A280" s="573"/>
      <c r="B280" s="601"/>
      <c r="C280" s="542"/>
      <c r="D280" s="41" t="s">
        <v>449</v>
      </c>
      <c r="E280" s="566"/>
      <c r="F280" s="566"/>
      <c r="G280" s="717"/>
    </row>
    <row r="281" spans="1:9" ht="44.25" customHeight="1" x14ac:dyDescent="0.25">
      <c r="A281" s="575" t="s">
        <v>664</v>
      </c>
      <c r="B281" s="600" t="s">
        <v>451</v>
      </c>
      <c r="C281" s="533">
        <v>2240</v>
      </c>
      <c r="D281" s="145">
        <v>190000</v>
      </c>
      <c r="E281" s="566" t="s">
        <v>510</v>
      </c>
      <c r="F281" s="527" t="s">
        <v>153</v>
      </c>
      <c r="G281" s="674" t="s">
        <v>35</v>
      </c>
      <c r="H281" s="53"/>
    </row>
    <row r="282" spans="1:9" ht="26.25" customHeight="1" x14ac:dyDescent="0.25">
      <c r="A282" s="576"/>
      <c r="B282" s="601"/>
      <c r="C282" s="542"/>
      <c r="D282" s="51" t="s">
        <v>443</v>
      </c>
      <c r="E282" s="669"/>
      <c r="F282" s="566"/>
      <c r="G282" s="675"/>
    </row>
    <row r="283" spans="1:9" ht="21.75" hidden="1" customHeight="1" x14ac:dyDescent="0.25">
      <c r="A283" s="575" t="s">
        <v>446</v>
      </c>
      <c r="B283" s="600" t="s">
        <v>444</v>
      </c>
      <c r="C283" s="533">
        <v>2240</v>
      </c>
      <c r="D283" s="91">
        <v>62500</v>
      </c>
      <c r="E283" s="559" t="s">
        <v>510</v>
      </c>
      <c r="F283" s="660" t="s">
        <v>153</v>
      </c>
      <c r="G283" s="699" t="s">
        <v>35</v>
      </c>
    </row>
    <row r="284" spans="1:9" ht="48.75" hidden="1" customHeight="1" x14ac:dyDescent="0.25">
      <c r="A284" s="576"/>
      <c r="B284" s="601"/>
      <c r="C284" s="542"/>
      <c r="D284" s="105" t="s">
        <v>439</v>
      </c>
      <c r="E284" s="560"/>
      <c r="F284" s="661"/>
      <c r="G284" s="700"/>
    </row>
    <row r="285" spans="1:9" ht="59.25" hidden="1" customHeight="1" x14ac:dyDescent="0.25">
      <c r="A285" s="572" t="s">
        <v>447</v>
      </c>
      <c r="B285" s="600" t="s">
        <v>445</v>
      </c>
      <c r="C285" s="533">
        <v>2240</v>
      </c>
      <c r="D285" s="91">
        <v>50000</v>
      </c>
      <c r="E285" s="559" t="s">
        <v>510</v>
      </c>
      <c r="F285" s="660" t="s">
        <v>153</v>
      </c>
      <c r="G285" s="699" t="s">
        <v>34</v>
      </c>
    </row>
    <row r="286" spans="1:9" ht="27.75" hidden="1" customHeight="1" x14ac:dyDescent="0.25">
      <c r="A286" s="573"/>
      <c r="B286" s="601"/>
      <c r="C286" s="542"/>
      <c r="D286" s="105" t="s">
        <v>442</v>
      </c>
      <c r="E286" s="560"/>
      <c r="F286" s="661"/>
      <c r="G286" s="700"/>
    </row>
    <row r="287" spans="1:9" ht="51.75" hidden="1" customHeight="1" x14ac:dyDescent="0.25">
      <c r="A287" s="572" t="s">
        <v>452</v>
      </c>
      <c r="B287" s="332" t="s">
        <v>444</v>
      </c>
      <c r="C287" s="334">
        <v>2240</v>
      </c>
      <c r="D287" s="91">
        <v>480000</v>
      </c>
      <c r="E287" s="613" t="s">
        <v>441</v>
      </c>
      <c r="F287" s="660" t="s">
        <v>65</v>
      </c>
      <c r="G287" s="699" t="s">
        <v>34</v>
      </c>
    </row>
    <row r="288" spans="1:9" ht="24" hidden="1" customHeight="1" x14ac:dyDescent="0.25">
      <c r="A288" s="573"/>
      <c r="B288" s="333"/>
      <c r="C288" s="335"/>
      <c r="D288" s="105" t="s">
        <v>440</v>
      </c>
      <c r="E288" s="559"/>
      <c r="F288" s="661"/>
      <c r="G288" s="700"/>
    </row>
    <row r="289" spans="1:8" ht="45.75" hidden="1" customHeight="1" x14ac:dyDescent="0.25">
      <c r="A289" s="593" t="s">
        <v>453</v>
      </c>
      <c r="B289" s="589" t="s">
        <v>327</v>
      </c>
      <c r="C289" s="591">
        <v>2240</v>
      </c>
      <c r="D289" s="91">
        <v>2302400</v>
      </c>
      <c r="E289" s="559" t="s">
        <v>510</v>
      </c>
      <c r="F289" s="613" t="s">
        <v>65</v>
      </c>
      <c r="G289" s="697" t="s">
        <v>385</v>
      </c>
    </row>
    <row r="290" spans="1:8" ht="40.5" hidden="1" customHeight="1" x14ac:dyDescent="0.25">
      <c r="A290" s="594"/>
      <c r="B290" s="590"/>
      <c r="C290" s="592"/>
      <c r="D290" s="105" t="s">
        <v>454</v>
      </c>
      <c r="E290" s="560"/>
      <c r="F290" s="559"/>
      <c r="G290" s="698"/>
    </row>
    <row r="291" spans="1:8" ht="31.5" hidden="1" customHeight="1" x14ac:dyDescent="0.25">
      <c r="A291" s="593" t="s">
        <v>456</v>
      </c>
      <c r="B291" s="589" t="s">
        <v>455</v>
      </c>
      <c r="C291" s="591">
        <v>2240</v>
      </c>
      <c r="D291" s="91">
        <v>418000</v>
      </c>
      <c r="E291" s="559" t="s">
        <v>510</v>
      </c>
      <c r="F291" s="613" t="s">
        <v>58</v>
      </c>
      <c r="G291" s="697" t="s">
        <v>383</v>
      </c>
    </row>
    <row r="292" spans="1:8" ht="51.75" hidden="1" customHeight="1" x14ac:dyDescent="0.25">
      <c r="A292" s="594"/>
      <c r="B292" s="590"/>
      <c r="C292" s="592"/>
      <c r="D292" s="105" t="s">
        <v>457</v>
      </c>
      <c r="E292" s="560"/>
      <c r="F292" s="559"/>
      <c r="G292" s="698"/>
    </row>
    <row r="293" spans="1:8" ht="31.5" hidden="1" customHeight="1" x14ac:dyDescent="0.25">
      <c r="A293" s="572" t="s">
        <v>469</v>
      </c>
      <c r="B293" s="355" t="s">
        <v>468</v>
      </c>
      <c r="C293" s="353">
        <v>2240</v>
      </c>
      <c r="D293" s="91">
        <v>4000</v>
      </c>
      <c r="E293" s="566" t="s">
        <v>510</v>
      </c>
      <c r="F293" s="349" t="s">
        <v>140</v>
      </c>
      <c r="G293" s="397" t="s">
        <v>34</v>
      </c>
    </row>
    <row r="294" spans="1:8" ht="46.5" hidden="1" customHeight="1" x14ac:dyDescent="0.25">
      <c r="A294" s="573"/>
      <c r="B294" s="352"/>
      <c r="C294" s="353"/>
      <c r="D294" s="51" t="s">
        <v>470</v>
      </c>
      <c r="E294" s="669"/>
      <c r="F294" s="350"/>
      <c r="G294" s="398"/>
    </row>
    <row r="295" spans="1:8" ht="41.25" hidden="1" customHeight="1" x14ac:dyDescent="0.25">
      <c r="A295" s="572" t="s">
        <v>522</v>
      </c>
      <c r="B295" s="355" t="s">
        <v>374</v>
      </c>
      <c r="C295" s="353">
        <v>2240</v>
      </c>
      <c r="D295" s="145">
        <v>11200000</v>
      </c>
      <c r="E295" s="669" t="s">
        <v>510</v>
      </c>
      <c r="F295" s="356" t="s">
        <v>21</v>
      </c>
      <c r="G295" s="399" t="s">
        <v>499</v>
      </c>
    </row>
    <row r="296" spans="1:8" ht="41.25" hidden="1" customHeight="1" x14ac:dyDescent="0.25">
      <c r="A296" s="574"/>
      <c r="B296" s="355"/>
      <c r="C296" s="353"/>
      <c r="D296" s="357" t="s">
        <v>500</v>
      </c>
      <c r="E296" s="669"/>
      <c r="F296" s="358"/>
      <c r="G296" s="398"/>
    </row>
    <row r="297" spans="1:8" ht="41.25" hidden="1" customHeight="1" x14ac:dyDescent="0.25">
      <c r="A297" s="598" t="s">
        <v>379</v>
      </c>
      <c r="B297" s="600" t="s">
        <v>374</v>
      </c>
      <c r="C297" s="533">
        <v>2240</v>
      </c>
      <c r="D297" s="145">
        <v>0</v>
      </c>
      <c r="E297" s="566" t="s">
        <v>276</v>
      </c>
      <c r="F297" s="359" t="s">
        <v>197</v>
      </c>
      <c r="G297" s="354" t="s">
        <v>34</v>
      </c>
    </row>
    <row r="298" spans="1:8" ht="41.25" hidden="1" customHeight="1" x14ac:dyDescent="0.25">
      <c r="A298" s="599"/>
      <c r="B298" s="601"/>
      <c r="C298" s="542"/>
      <c r="D298" s="357" t="s">
        <v>343</v>
      </c>
      <c r="E298" s="527"/>
      <c r="F298" s="359"/>
      <c r="G298" s="354"/>
    </row>
    <row r="299" spans="1:8" ht="39" hidden="1" customHeight="1" x14ac:dyDescent="0.25">
      <c r="A299" s="283" t="s">
        <v>310</v>
      </c>
      <c r="B299" s="7" t="s">
        <v>311</v>
      </c>
      <c r="C299" s="222">
        <v>2240</v>
      </c>
      <c r="D299" s="84">
        <v>0</v>
      </c>
      <c r="E299" s="610" t="s">
        <v>314</v>
      </c>
      <c r="F299" s="695"/>
      <c r="G299" s="535" t="s">
        <v>313</v>
      </c>
    </row>
    <row r="300" spans="1:8" ht="63" hidden="1" customHeight="1" x14ac:dyDescent="0.25">
      <c r="A300" s="280"/>
      <c r="B300" s="8"/>
      <c r="C300" s="39"/>
      <c r="D300" s="61" t="s">
        <v>312</v>
      </c>
      <c r="E300" s="550"/>
      <c r="F300" s="696"/>
      <c r="G300" s="536"/>
      <c r="H300" s="53"/>
    </row>
    <row r="301" spans="1:8" ht="29.25" hidden="1" customHeight="1" x14ac:dyDescent="0.25">
      <c r="A301" s="283" t="s">
        <v>138</v>
      </c>
      <c r="B301" s="79" t="s">
        <v>137</v>
      </c>
      <c r="C301" s="222">
        <v>2240</v>
      </c>
      <c r="D301" s="91">
        <v>0</v>
      </c>
      <c r="E301" s="563" t="s">
        <v>105</v>
      </c>
      <c r="F301" s="183" t="s">
        <v>126</v>
      </c>
      <c r="G301" s="535" t="s">
        <v>34</v>
      </c>
      <c r="H301" s="53"/>
    </row>
    <row r="302" spans="1:8" ht="29.25" hidden="1" customHeight="1" x14ac:dyDescent="0.25">
      <c r="A302" s="280"/>
      <c r="B302" s="8"/>
      <c r="C302" s="39"/>
      <c r="D302" s="83" t="s">
        <v>134</v>
      </c>
      <c r="E302" s="564"/>
      <c r="F302" s="183"/>
      <c r="G302" s="536"/>
      <c r="H302" s="53"/>
    </row>
    <row r="303" spans="1:8" ht="29.25" hidden="1" customHeight="1" x14ac:dyDescent="0.25">
      <c r="A303" s="279" t="s">
        <v>144</v>
      </c>
      <c r="B303" s="88" t="s">
        <v>145</v>
      </c>
      <c r="C303" s="78">
        <v>2240</v>
      </c>
      <c r="D303" s="92">
        <v>0</v>
      </c>
      <c r="E303" s="610" t="s">
        <v>105</v>
      </c>
      <c r="F303" s="183" t="s">
        <v>126</v>
      </c>
      <c r="G303" s="535" t="s">
        <v>34</v>
      </c>
      <c r="H303" s="53"/>
    </row>
    <row r="304" spans="1:8" ht="29.25" hidden="1" customHeight="1" x14ac:dyDescent="0.25">
      <c r="A304" s="280"/>
      <c r="B304" s="8"/>
      <c r="C304" s="39"/>
      <c r="D304" s="80" t="s">
        <v>133</v>
      </c>
      <c r="E304" s="550"/>
      <c r="F304" s="179"/>
      <c r="G304" s="536"/>
      <c r="H304" s="53"/>
    </row>
    <row r="305" spans="1:8" ht="52.5" hidden="1" customHeight="1" x14ac:dyDescent="0.25">
      <c r="A305" s="575" t="s">
        <v>259</v>
      </c>
      <c r="B305" s="703" t="s">
        <v>255</v>
      </c>
      <c r="C305" s="533">
        <v>2240</v>
      </c>
      <c r="D305" s="101">
        <v>0</v>
      </c>
      <c r="E305" s="565" t="s">
        <v>227</v>
      </c>
      <c r="F305" s="660" t="s">
        <v>65</v>
      </c>
      <c r="G305" s="692" t="s">
        <v>34</v>
      </c>
      <c r="H305" s="53"/>
    </row>
    <row r="306" spans="1:8" ht="29.25" hidden="1" customHeight="1" x14ac:dyDescent="0.25">
      <c r="A306" s="576"/>
      <c r="B306" s="704"/>
      <c r="C306" s="542"/>
      <c r="D306" s="83" t="s">
        <v>234</v>
      </c>
      <c r="E306" s="566"/>
      <c r="F306" s="661"/>
      <c r="G306" s="536"/>
      <c r="H306" s="53"/>
    </row>
    <row r="307" spans="1:8" ht="29.25" hidden="1" customHeight="1" x14ac:dyDescent="0.25">
      <c r="A307" s="575" t="s">
        <v>260</v>
      </c>
      <c r="B307" s="703" t="s">
        <v>256</v>
      </c>
      <c r="C307" s="533">
        <v>2240</v>
      </c>
      <c r="D307" s="92">
        <v>0</v>
      </c>
      <c r="E307" s="565" t="s">
        <v>151</v>
      </c>
      <c r="F307" s="660" t="s">
        <v>57</v>
      </c>
      <c r="G307" s="692" t="s">
        <v>34</v>
      </c>
      <c r="H307" s="53"/>
    </row>
    <row r="308" spans="1:8" ht="49.5" hidden="1" customHeight="1" x14ac:dyDescent="0.25">
      <c r="A308" s="576"/>
      <c r="B308" s="704"/>
      <c r="C308" s="542"/>
      <c r="D308" s="83" t="s">
        <v>223</v>
      </c>
      <c r="E308" s="566"/>
      <c r="F308" s="661"/>
      <c r="G308" s="536"/>
      <c r="H308" s="53"/>
    </row>
    <row r="309" spans="1:8" ht="43.5" hidden="1" customHeight="1" x14ac:dyDescent="0.25">
      <c r="A309" s="279" t="s">
        <v>222</v>
      </c>
      <c r="B309" s="79" t="s">
        <v>155</v>
      </c>
      <c r="C309" s="78">
        <v>2240</v>
      </c>
      <c r="D309" s="92">
        <v>0</v>
      </c>
      <c r="E309" s="549" t="s">
        <v>8</v>
      </c>
      <c r="F309" s="183" t="s">
        <v>153</v>
      </c>
      <c r="G309" s="692" t="s">
        <v>34</v>
      </c>
      <c r="H309" s="53"/>
    </row>
    <row r="310" spans="1:8" ht="47.25" hidden="1" customHeight="1" x14ac:dyDescent="0.25">
      <c r="A310" s="280"/>
      <c r="B310" s="8"/>
      <c r="C310" s="39"/>
      <c r="D310" s="83" t="s">
        <v>156</v>
      </c>
      <c r="E310" s="550"/>
      <c r="F310" s="179"/>
      <c r="G310" s="536"/>
      <c r="H310" s="53"/>
    </row>
    <row r="311" spans="1:8" ht="29.25" hidden="1" customHeight="1" x14ac:dyDescent="0.25">
      <c r="A311" s="279" t="s">
        <v>157</v>
      </c>
      <c r="B311" s="93" t="s">
        <v>162</v>
      </c>
      <c r="C311" s="78">
        <v>2240</v>
      </c>
      <c r="D311" s="92">
        <v>0</v>
      </c>
      <c r="E311" s="549" t="s">
        <v>43</v>
      </c>
      <c r="F311" s="183" t="s">
        <v>153</v>
      </c>
      <c r="G311" s="692" t="s">
        <v>35</v>
      </c>
      <c r="H311" s="53"/>
    </row>
    <row r="312" spans="1:8" ht="45" hidden="1" customHeight="1" x14ac:dyDescent="0.25">
      <c r="A312" s="280"/>
      <c r="B312" s="8"/>
      <c r="C312" s="39"/>
      <c r="D312" s="83" t="s">
        <v>207</v>
      </c>
      <c r="E312" s="550"/>
      <c r="F312" s="179"/>
      <c r="G312" s="536"/>
      <c r="H312" s="53"/>
    </row>
    <row r="313" spans="1:8" ht="45" hidden="1" customHeight="1" x14ac:dyDescent="0.25">
      <c r="A313" s="279" t="s">
        <v>157</v>
      </c>
      <c r="B313" s="93" t="s">
        <v>162</v>
      </c>
      <c r="C313" s="78">
        <v>2240</v>
      </c>
      <c r="D313" s="92">
        <v>0</v>
      </c>
      <c r="E313" s="549" t="s">
        <v>43</v>
      </c>
      <c r="F313" s="183" t="s">
        <v>197</v>
      </c>
      <c r="G313" s="692" t="s">
        <v>213</v>
      </c>
      <c r="H313" s="53"/>
    </row>
    <row r="314" spans="1:8" ht="45" hidden="1" customHeight="1" x14ac:dyDescent="0.25">
      <c r="A314" s="280"/>
      <c r="B314" s="8"/>
      <c r="C314" s="39"/>
      <c r="D314" s="105" t="s">
        <v>203</v>
      </c>
      <c r="E314" s="550"/>
      <c r="F314" s="179"/>
      <c r="G314" s="536"/>
      <c r="H314" s="53"/>
    </row>
    <row r="315" spans="1:8" ht="45" hidden="1" customHeight="1" x14ac:dyDescent="0.25">
      <c r="A315" s="575" t="s">
        <v>261</v>
      </c>
      <c r="B315" s="579" t="s">
        <v>257</v>
      </c>
      <c r="C315" s="533">
        <v>2240</v>
      </c>
      <c r="D315" s="92">
        <v>0</v>
      </c>
      <c r="E315" s="549" t="s">
        <v>151</v>
      </c>
      <c r="F315" s="660" t="s">
        <v>64</v>
      </c>
      <c r="G315" s="692" t="s">
        <v>35</v>
      </c>
      <c r="H315" s="53"/>
    </row>
    <row r="316" spans="1:8" ht="45" hidden="1" customHeight="1" x14ac:dyDescent="0.25">
      <c r="A316" s="576"/>
      <c r="B316" s="580"/>
      <c r="C316" s="542"/>
      <c r="D316" s="83" t="s">
        <v>220</v>
      </c>
      <c r="E316" s="550"/>
      <c r="F316" s="661"/>
      <c r="G316" s="536"/>
      <c r="H316" s="53"/>
    </row>
    <row r="317" spans="1:8" s="144" customFormat="1" ht="45" hidden="1" customHeight="1" x14ac:dyDescent="0.25">
      <c r="A317" s="587" t="s">
        <v>262</v>
      </c>
      <c r="B317" s="146" t="s">
        <v>258</v>
      </c>
      <c r="C317" s="133">
        <v>2240</v>
      </c>
      <c r="D317" s="147">
        <v>0</v>
      </c>
      <c r="E317" s="748" t="s">
        <v>8</v>
      </c>
      <c r="F317" s="183" t="s">
        <v>65</v>
      </c>
      <c r="G317" s="686" t="s">
        <v>35</v>
      </c>
      <c r="H317" s="143"/>
    </row>
    <row r="318" spans="1:8" s="144" customFormat="1" ht="45" hidden="1" customHeight="1" x14ac:dyDescent="0.25">
      <c r="A318" s="588"/>
      <c r="B318" s="11"/>
      <c r="C318" s="128"/>
      <c r="D318" s="148" t="s">
        <v>214</v>
      </c>
      <c r="E318" s="749"/>
      <c r="F318" s="179"/>
      <c r="G318" s="675"/>
      <c r="H318" s="143"/>
    </row>
    <row r="319" spans="1:8" ht="45" hidden="1" customHeight="1" x14ac:dyDescent="0.25">
      <c r="A319" s="736" t="s">
        <v>264</v>
      </c>
      <c r="B319" s="734" t="s">
        <v>263</v>
      </c>
      <c r="C319" s="78">
        <v>2240</v>
      </c>
      <c r="D319" s="92">
        <v>0</v>
      </c>
      <c r="E319" s="549" t="s">
        <v>8</v>
      </c>
      <c r="F319" s="183" t="s">
        <v>57</v>
      </c>
      <c r="G319" s="692" t="s">
        <v>35</v>
      </c>
      <c r="H319" s="53"/>
    </row>
    <row r="320" spans="1:8" ht="45" hidden="1" customHeight="1" x14ac:dyDescent="0.25">
      <c r="A320" s="737"/>
      <c r="B320" s="735"/>
      <c r="C320" s="39"/>
      <c r="D320" s="83" t="s">
        <v>226</v>
      </c>
      <c r="E320" s="550"/>
      <c r="F320" s="179"/>
      <c r="G320" s="536"/>
      <c r="H320" s="53"/>
    </row>
    <row r="321" spans="1:11" ht="45" hidden="1" customHeight="1" x14ac:dyDescent="0.25">
      <c r="A321" s="279" t="s">
        <v>159</v>
      </c>
      <c r="B321" s="79" t="s">
        <v>160</v>
      </c>
      <c r="C321" s="78">
        <v>2240</v>
      </c>
      <c r="D321" s="92">
        <v>0</v>
      </c>
      <c r="E321" s="549" t="s">
        <v>151</v>
      </c>
      <c r="F321" s="183" t="s">
        <v>153</v>
      </c>
      <c r="G321" s="692" t="s">
        <v>35</v>
      </c>
      <c r="H321" s="53"/>
    </row>
    <row r="322" spans="1:11" ht="45" hidden="1" customHeight="1" x14ac:dyDescent="0.25">
      <c r="A322" s="280"/>
      <c r="B322" s="8"/>
      <c r="C322" s="39"/>
      <c r="D322" s="83" t="s">
        <v>158</v>
      </c>
      <c r="E322" s="550"/>
      <c r="F322" s="179"/>
      <c r="G322" s="536"/>
      <c r="H322" s="53"/>
    </row>
    <row r="323" spans="1:11" ht="55.5" hidden="1" customHeight="1" x14ac:dyDescent="0.25">
      <c r="A323" s="577" t="s">
        <v>266</v>
      </c>
      <c r="B323" s="602" t="s">
        <v>265</v>
      </c>
      <c r="C323" s="149">
        <v>2240</v>
      </c>
      <c r="D323" s="150">
        <v>0</v>
      </c>
      <c r="E323" s="561" t="s">
        <v>8</v>
      </c>
      <c r="F323" s="142" t="s">
        <v>57</v>
      </c>
      <c r="G323" s="693" t="s">
        <v>35</v>
      </c>
      <c r="H323" s="53"/>
    </row>
    <row r="324" spans="1:11" ht="45" hidden="1" customHeight="1" x14ac:dyDescent="0.25">
      <c r="A324" s="578"/>
      <c r="B324" s="603"/>
      <c r="C324" s="151"/>
      <c r="D324" s="152" t="s">
        <v>161</v>
      </c>
      <c r="E324" s="562"/>
      <c r="F324" s="156"/>
      <c r="G324" s="694"/>
      <c r="H324" s="53"/>
    </row>
    <row r="325" spans="1:11" ht="45" hidden="1" customHeight="1" x14ac:dyDescent="0.25">
      <c r="A325" s="575" t="s">
        <v>267</v>
      </c>
      <c r="B325" s="579" t="s">
        <v>268</v>
      </c>
      <c r="C325" s="533">
        <v>2240</v>
      </c>
      <c r="D325" s="92">
        <v>0</v>
      </c>
      <c r="E325" s="549" t="s">
        <v>151</v>
      </c>
      <c r="F325" s="660" t="s">
        <v>57</v>
      </c>
      <c r="G325" s="692" t="s">
        <v>34</v>
      </c>
      <c r="H325" s="53"/>
    </row>
    <row r="326" spans="1:11" ht="45" hidden="1" customHeight="1" x14ac:dyDescent="0.25">
      <c r="A326" s="576"/>
      <c r="B326" s="580"/>
      <c r="C326" s="542"/>
      <c r="D326" s="83" t="s">
        <v>221</v>
      </c>
      <c r="E326" s="550"/>
      <c r="F326" s="661"/>
      <c r="G326" s="536"/>
      <c r="H326" s="53"/>
    </row>
    <row r="327" spans="1:11" ht="42.75" hidden="1" customHeight="1" x14ac:dyDescent="0.25">
      <c r="A327" s="575" t="s">
        <v>270</v>
      </c>
      <c r="B327" s="579" t="s">
        <v>269</v>
      </c>
      <c r="C327" s="533">
        <v>2240</v>
      </c>
      <c r="D327" s="92">
        <v>0</v>
      </c>
      <c r="E327" s="565" t="s">
        <v>227</v>
      </c>
      <c r="F327" s="660" t="s">
        <v>64</v>
      </c>
      <c r="G327" s="692" t="s">
        <v>35</v>
      </c>
      <c r="H327" s="53"/>
    </row>
    <row r="328" spans="1:11" ht="51.75" hidden="1" customHeight="1" x14ac:dyDescent="0.25">
      <c r="A328" s="576"/>
      <c r="B328" s="580"/>
      <c r="C328" s="542"/>
      <c r="D328" s="85" t="s">
        <v>224</v>
      </c>
      <c r="E328" s="566"/>
      <c r="F328" s="661"/>
      <c r="G328" s="536"/>
      <c r="H328" s="53"/>
    </row>
    <row r="329" spans="1:11" ht="41.25" customHeight="1" x14ac:dyDescent="0.25">
      <c r="A329" s="595" t="s">
        <v>673</v>
      </c>
      <c r="B329" s="378" t="s">
        <v>71</v>
      </c>
      <c r="C329" s="711">
        <v>2240</v>
      </c>
      <c r="D329" s="437">
        <v>870552</v>
      </c>
      <c r="E329" s="707" t="s">
        <v>554</v>
      </c>
      <c r="F329" s="708"/>
      <c r="G329" s="438" t="s">
        <v>34</v>
      </c>
    </row>
    <row r="330" spans="1:11" ht="48" customHeight="1" x14ac:dyDescent="0.25">
      <c r="A330" s="568"/>
      <c r="B330" s="439"/>
      <c r="C330" s="712"/>
      <c r="D330" s="396" t="s">
        <v>531</v>
      </c>
      <c r="E330" s="709"/>
      <c r="F330" s="710"/>
      <c r="G330" s="440" t="s">
        <v>532</v>
      </c>
    </row>
    <row r="331" spans="1:11" ht="48" customHeight="1" x14ac:dyDescent="0.25">
      <c r="A331" s="581" t="s">
        <v>669</v>
      </c>
      <c r="B331" s="46" t="s">
        <v>625</v>
      </c>
      <c r="C331" s="585">
        <v>2240</v>
      </c>
      <c r="D331" s="89">
        <v>30400</v>
      </c>
      <c r="E331" s="527" t="s">
        <v>607</v>
      </c>
      <c r="F331" s="690" t="s">
        <v>153</v>
      </c>
      <c r="G331" s="484" t="s">
        <v>35</v>
      </c>
    </row>
    <row r="332" spans="1:11" ht="45" customHeight="1" x14ac:dyDescent="0.25">
      <c r="A332" s="582"/>
      <c r="B332" s="42"/>
      <c r="C332" s="586"/>
      <c r="D332" s="26" t="s">
        <v>628</v>
      </c>
      <c r="E332" s="566"/>
      <c r="F332" s="728"/>
      <c r="G332" s="483" t="s">
        <v>608</v>
      </c>
    </row>
    <row r="333" spans="1:11" ht="48" customHeight="1" x14ac:dyDescent="0.25">
      <c r="A333" s="581" t="s">
        <v>627</v>
      </c>
      <c r="B333" s="46" t="s">
        <v>626</v>
      </c>
      <c r="C333" s="585">
        <v>2240</v>
      </c>
      <c r="D333" s="89">
        <v>50425</v>
      </c>
      <c r="E333" s="527" t="s">
        <v>607</v>
      </c>
      <c r="F333" s="690" t="s">
        <v>140</v>
      </c>
      <c r="G333" s="484" t="s">
        <v>35</v>
      </c>
    </row>
    <row r="334" spans="1:11" ht="48" customHeight="1" x14ac:dyDescent="0.25">
      <c r="A334" s="582"/>
      <c r="B334" s="42"/>
      <c r="C334" s="586"/>
      <c r="D334" s="105" t="s">
        <v>629</v>
      </c>
      <c r="E334" s="566"/>
      <c r="F334" s="728"/>
      <c r="G334" s="483" t="s">
        <v>608</v>
      </c>
    </row>
    <row r="335" spans="1:11" ht="55.5" customHeight="1" x14ac:dyDescent="0.25">
      <c r="A335" s="595" t="s">
        <v>642</v>
      </c>
      <c r="B335" s="378" t="s">
        <v>67</v>
      </c>
      <c r="C335" s="596">
        <v>2240</v>
      </c>
      <c r="D335" s="437">
        <f>2569240+256924</f>
        <v>2826164</v>
      </c>
      <c r="E335" s="555" t="s">
        <v>607</v>
      </c>
      <c r="F335" s="706" t="s">
        <v>140</v>
      </c>
      <c r="G335" s="496" t="s">
        <v>35</v>
      </c>
    </row>
    <row r="336" spans="1:11" ht="42" customHeight="1" x14ac:dyDescent="0.25">
      <c r="A336" s="568"/>
      <c r="B336" s="439"/>
      <c r="C336" s="597"/>
      <c r="D336" s="396" t="s">
        <v>609</v>
      </c>
      <c r="E336" s="556"/>
      <c r="F336" s="615"/>
      <c r="G336" s="440" t="s">
        <v>608</v>
      </c>
      <c r="I336" s="53"/>
      <c r="K336" s="53"/>
    </row>
    <row r="337" spans="1:11" ht="42" customHeight="1" x14ac:dyDescent="0.25">
      <c r="A337" s="595" t="s">
        <v>643</v>
      </c>
      <c r="B337" s="378" t="s">
        <v>644</v>
      </c>
      <c r="C337" s="596">
        <v>2240</v>
      </c>
      <c r="D337" s="437">
        <v>4494154</v>
      </c>
      <c r="E337" s="555" t="s">
        <v>607</v>
      </c>
      <c r="F337" s="706" t="s">
        <v>140</v>
      </c>
      <c r="G337" s="496" t="s">
        <v>35</v>
      </c>
      <c r="I337" s="53"/>
      <c r="K337" s="53"/>
    </row>
    <row r="338" spans="1:11" ht="66.75" customHeight="1" thickBot="1" x14ac:dyDescent="0.3">
      <c r="A338" s="568"/>
      <c r="B338" s="439"/>
      <c r="C338" s="597"/>
      <c r="D338" s="396" t="s">
        <v>670</v>
      </c>
      <c r="E338" s="556"/>
      <c r="F338" s="615"/>
      <c r="G338" s="440" t="s">
        <v>612</v>
      </c>
      <c r="I338" s="53"/>
      <c r="K338" s="53"/>
    </row>
    <row r="339" spans="1:11" ht="66.75" customHeight="1" x14ac:dyDescent="0.25">
      <c r="A339" s="531" t="s">
        <v>672</v>
      </c>
      <c r="B339" s="10" t="s">
        <v>646</v>
      </c>
      <c r="C339" s="533">
        <v>2240</v>
      </c>
      <c r="D339" s="503">
        <v>10142260</v>
      </c>
      <c r="E339" s="527" t="s">
        <v>647</v>
      </c>
      <c r="F339" s="527" t="s">
        <v>197</v>
      </c>
      <c r="G339" s="529" t="s">
        <v>674</v>
      </c>
      <c r="I339" s="53"/>
      <c r="K339" s="53"/>
    </row>
    <row r="340" spans="1:11" ht="51" customHeight="1" thickBot="1" x14ac:dyDescent="0.3">
      <c r="A340" s="532"/>
      <c r="B340" s="504"/>
      <c r="C340" s="534"/>
      <c r="D340" s="52" t="s">
        <v>671</v>
      </c>
      <c r="E340" s="528"/>
      <c r="F340" s="528"/>
      <c r="G340" s="530"/>
      <c r="I340" s="53"/>
      <c r="K340" s="53"/>
    </row>
    <row r="341" spans="1:11" ht="66.75" customHeight="1" x14ac:dyDescent="0.25">
      <c r="A341" s="595" t="s">
        <v>650</v>
      </c>
      <c r="B341" s="378" t="s">
        <v>651</v>
      </c>
      <c r="C341" s="596">
        <v>2240</v>
      </c>
      <c r="D341" s="462">
        <v>11067716.5</v>
      </c>
      <c r="E341" s="555" t="s">
        <v>647</v>
      </c>
      <c r="F341" s="555" t="s">
        <v>140</v>
      </c>
      <c r="G341" s="714" t="s">
        <v>654</v>
      </c>
      <c r="I341" s="53"/>
      <c r="K341" s="53"/>
    </row>
    <row r="342" spans="1:11" ht="66.75" customHeight="1" thickBot="1" x14ac:dyDescent="0.3">
      <c r="A342" s="666"/>
      <c r="B342" s="499"/>
      <c r="C342" s="750"/>
      <c r="D342" s="367" t="s">
        <v>652</v>
      </c>
      <c r="E342" s="751"/>
      <c r="F342" s="751"/>
      <c r="G342" s="715"/>
      <c r="I342" s="53"/>
      <c r="K342" s="53"/>
    </row>
    <row r="343" spans="1:11" ht="66.75" customHeight="1" x14ac:dyDescent="0.25">
      <c r="A343" s="595" t="s">
        <v>653</v>
      </c>
      <c r="B343" s="378" t="s">
        <v>651</v>
      </c>
      <c r="C343" s="596">
        <v>2240</v>
      </c>
      <c r="D343" s="462">
        <v>11067716.5</v>
      </c>
      <c r="E343" s="555" t="s">
        <v>647</v>
      </c>
      <c r="F343" s="555" t="s">
        <v>140</v>
      </c>
      <c r="G343" s="714" t="s">
        <v>655</v>
      </c>
      <c r="I343" s="53"/>
      <c r="K343" s="53"/>
    </row>
    <row r="344" spans="1:11" ht="66.75" customHeight="1" thickBot="1" x14ac:dyDescent="0.3">
      <c r="A344" s="666"/>
      <c r="B344" s="499"/>
      <c r="C344" s="750"/>
      <c r="D344" s="367" t="s">
        <v>652</v>
      </c>
      <c r="E344" s="751"/>
      <c r="F344" s="751"/>
      <c r="G344" s="715"/>
      <c r="I344" s="494"/>
      <c r="J344" s="495"/>
      <c r="K344" s="53"/>
    </row>
    <row r="345" spans="1:11" ht="27" customHeight="1" thickBot="1" x14ac:dyDescent="0.3">
      <c r="A345" s="309" t="s">
        <v>10</v>
      </c>
      <c r="B345" s="123"/>
      <c r="C345" s="124"/>
      <c r="D345" s="131">
        <f>D145+D153+D155+D167+D171+D173+D175+D181+D189+D191+D195+D205+D207+D237+D239+D241+D243+D245+D249+D251+D253+D255+D257+D259+D267+D277+D281+D329+D265+D335+D337+D331+D333+D247+D341+D343+D339</f>
        <v>91824013.780000001</v>
      </c>
      <c r="E345" s="124"/>
      <c r="F345" s="124"/>
      <c r="G345" s="125"/>
      <c r="H345" s="54"/>
      <c r="I345" s="27"/>
      <c r="J345" s="6"/>
      <c r="K345" s="50"/>
    </row>
    <row r="346" spans="1:11" ht="27" hidden="1" customHeight="1" x14ac:dyDescent="0.25">
      <c r="A346" s="284" t="s">
        <v>53</v>
      </c>
      <c r="B346" s="304" t="s">
        <v>54</v>
      </c>
      <c r="C346" s="200">
        <v>2282</v>
      </c>
      <c r="D346" s="305">
        <v>0</v>
      </c>
      <c r="E346" s="731" t="s">
        <v>329</v>
      </c>
      <c r="F346" s="732"/>
      <c r="G346" s="733" t="s">
        <v>35</v>
      </c>
      <c r="H346" s="54"/>
      <c r="I346" s="27"/>
      <c r="J346" s="336"/>
      <c r="K346" s="50"/>
    </row>
    <row r="347" spans="1:11" ht="44.25" hidden="1" customHeight="1" x14ac:dyDescent="0.25">
      <c r="A347" s="284"/>
      <c r="B347" s="38"/>
      <c r="C347" s="186"/>
      <c r="D347" s="9" t="s">
        <v>55</v>
      </c>
      <c r="E347" s="550"/>
      <c r="F347" s="696"/>
      <c r="G347" s="538"/>
      <c r="H347" s="54"/>
      <c r="I347" s="27"/>
      <c r="K347" s="58"/>
    </row>
    <row r="348" spans="1:11" ht="39.75" hidden="1" customHeight="1" x14ac:dyDescent="0.25">
      <c r="A348" s="285" t="s">
        <v>91</v>
      </c>
      <c r="B348" s="5"/>
      <c r="C348" s="3"/>
      <c r="D348" s="130">
        <f>D346</f>
        <v>0</v>
      </c>
      <c r="E348" s="3"/>
      <c r="F348" s="3"/>
      <c r="G348" s="236"/>
      <c r="H348" s="28"/>
      <c r="I348" s="27"/>
      <c r="K348" s="50"/>
    </row>
    <row r="349" spans="1:11" ht="39.75" customHeight="1" x14ac:dyDescent="0.25">
      <c r="A349" s="525" t="s">
        <v>675</v>
      </c>
      <c r="B349" s="505" t="s">
        <v>676</v>
      </c>
      <c r="C349" s="365" t="s">
        <v>677</v>
      </c>
      <c r="D349" s="136">
        <v>4900000</v>
      </c>
      <c r="E349" s="527" t="s">
        <v>693</v>
      </c>
      <c r="F349" s="527" t="s">
        <v>197</v>
      </c>
      <c r="G349" s="529" t="s">
        <v>683</v>
      </c>
      <c r="H349" s="28"/>
      <c r="I349" s="27"/>
      <c r="K349" s="50"/>
    </row>
    <row r="350" spans="1:11" ht="69.75" customHeight="1" thickBot="1" x14ac:dyDescent="0.3">
      <c r="A350" s="526"/>
      <c r="B350" s="364"/>
      <c r="C350" s="328"/>
      <c r="D350" s="52" t="s">
        <v>678</v>
      </c>
      <c r="E350" s="528"/>
      <c r="F350" s="528"/>
      <c r="G350" s="530"/>
      <c r="H350" s="28"/>
      <c r="I350" s="27"/>
      <c r="K350" s="50"/>
    </row>
    <row r="351" spans="1:11" ht="39.75" customHeight="1" x14ac:dyDescent="0.25">
      <c r="A351" s="522" t="s">
        <v>601</v>
      </c>
      <c r="B351" s="569" t="s">
        <v>593</v>
      </c>
      <c r="C351" s="571">
        <v>3110</v>
      </c>
      <c r="D351" s="489">
        <v>2167617.12</v>
      </c>
      <c r="E351" s="571" t="s">
        <v>561</v>
      </c>
      <c r="F351" s="571" t="s">
        <v>126</v>
      </c>
      <c r="G351" s="705" t="s">
        <v>598</v>
      </c>
      <c r="H351" s="28"/>
      <c r="I351" s="27"/>
      <c r="K351" s="50"/>
    </row>
    <row r="352" spans="1:11" ht="39.75" customHeight="1" x14ac:dyDescent="0.25">
      <c r="A352" s="523"/>
      <c r="B352" s="570"/>
      <c r="C352" s="556"/>
      <c r="D352" s="524" t="s">
        <v>602</v>
      </c>
      <c r="E352" s="556"/>
      <c r="F352" s="556"/>
      <c r="G352" s="702"/>
      <c r="H352" s="28"/>
      <c r="I352" s="27"/>
      <c r="K352" s="50"/>
    </row>
    <row r="353" spans="1:11" ht="43.5" customHeight="1" x14ac:dyDescent="0.25">
      <c r="A353" s="567" t="s">
        <v>562</v>
      </c>
      <c r="B353" s="569" t="s">
        <v>24</v>
      </c>
      <c r="C353" s="571">
        <v>3110</v>
      </c>
      <c r="D353" s="489">
        <f>5395300-388300</f>
        <v>5007000</v>
      </c>
      <c r="E353" s="571" t="s">
        <v>561</v>
      </c>
      <c r="F353" s="571" t="s">
        <v>64</v>
      </c>
      <c r="G353" s="713" t="s">
        <v>597</v>
      </c>
      <c r="K353" s="6"/>
    </row>
    <row r="354" spans="1:11" ht="42.75" customHeight="1" x14ac:dyDescent="0.25">
      <c r="A354" s="568"/>
      <c r="B354" s="570"/>
      <c r="C354" s="556"/>
      <c r="D354" s="467" t="s">
        <v>594</v>
      </c>
      <c r="E354" s="556"/>
      <c r="F354" s="556"/>
      <c r="G354" s="713"/>
      <c r="H354" s="6"/>
    </row>
    <row r="355" spans="1:11" ht="43.5" customHeight="1" x14ac:dyDescent="0.25">
      <c r="A355" s="595" t="s">
        <v>576</v>
      </c>
      <c r="B355" s="557" t="s">
        <v>575</v>
      </c>
      <c r="C355" s="459">
        <v>3110</v>
      </c>
      <c r="D355" s="490">
        <f>49200000-596400-416100-80000-1167500-490000</f>
        <v>46450000</v>
      </c>
      <c r="E355" s="555" t="s">
        <v>381</v>
      </c>
      <c r="F355" s="706" t="s">
        <v>57</v>
      </c>
      <c r="G355" s="705" t="s">
        <v>663</v>
      </c>
    </row>
    <row r="356" spans="1:11" ht="63" customHeight="1" x14ac:dyDescent="0.25">
      <c r="A356" s="568"/>
      <c r="B356" s="558"/>
      <c r="C356" s="459"/>
      <c r="D356" s="392" t="s">
        <v>662</v>
      </c>
      <c r="E356" s="556"/>
      <c r="F356" s="615"/>
      <c r="G356" s="702"/>
    </row>
    <row r="357" spans="1:11" ht="75.75" customHeight="1" x14ac:dyDescent="0.25">
      <c r="A357" s="595" t="s">
        <v>573</v>
      </c>
      <c r="B357" s="557" t="s">
        <v>572</v>
      </c>
      <c r="C357" s="706">
        <v>3110</v>
      </c>
      <c r="D357" s="490">
        <f>20582200-611844</f>
        <v>19970356</v>
      </c>
      <c r="E357" s="458" t="s">
        <v>276</v>
      </c>
      <c r="F357" s="706" t="s">
        <v>57</v>
      </c>
      <c r="G357" s="705" t="s">
        <v>596</v>
      </c>
    </row>
    <row r="358" spans="1:11" ht="48" customHeight="1" x14ac:dyDescent="0.25">
      <c r="A358" s="568"/>
      <c r="B358" s="558"/>
      <c r="C358" s="615"/>
      <c r="D358" s="392" t="s">
        <v>595</v>
      </c>
      <c r="E358" s="468"/>
      <c r="F358" s="615"/>
      <c r="G358" s="702"/>
    </row>
    <row r="359" spans="1:11" ht="78.75" hidden="1" customHeight="1" x14ac:dyDescent="0.25">
      <c r="A359" s="286" t="s">
        <v>26</v>
      </c>
      <c r="B359" s="583" t="s">
        <v>27</v>
      </c>
      <c r="C359" s="25">
        <v>3110</v>
      </c>
      <c r="D359" s="19">
        <f>3960000-3960000</f>
        <v>0</v>
      </c>
      <c r="E359" s="203" t="s">
        <v>8</v>
      </c>
      <c r="F359" s="203" t="s">
        <v>21</v>
      </c>
      <c r="G359" s="535" t="s">
        <v>87</v>
      </c>
    </row>
    <row r="360" spans="1:11" ht="93.75" hidden="1" customHeight="1" x14ac:dyDescent="0.25">
      <c r="A360" s="184"/>
      <c r="B360" s="584"/>
      <c r="C360" s="25"/>
      <c r="D360" s="24" t="s">
        <v>86</v>
      </c>
      <c r="E360" s="204" t="s">
        <v>59</v>
      </c>
      <c r="F360" s="204"/>
      <c r="G360" s="536"/>
    </row>
    <row r="361" spans="1:11" ht="27" hidden="1" customHeight="1" x14ac:dyDescent="0.25">
      <c r="A361" s="286" t="s">
        <v>32</v>
      </c>
      <c r="B361" s="583" t="s">
        <v>28</v>
      </c>
      <c r="C361" s="208">
        <v>3110</v>
      </c>
      <c r="D361" s="103">
        <f>6128320.65+2659727.35-8788048</f>
        <v>0</v>
      </c>
      <c r="E361" s="203" t="s">
        <v>8</v>
      </c>
      <c r="F361" s="203" t="s">
        <v>57</v>
      </c>
      <c r="G361" s="535" t="s">
        <v>35</v>
      </c>
    </row>
    <row r="362" spans="1:11" ht="60" hidden="1" customHeight="1" x14ac:dyDescent="0.25">
      <c r="A362" s="184"/>
      <c r="B362" s="584"/>
      <c r="C362" s="209"/>
      <c r="D362" s="24" t="s">
        <v>202</v>
      </c>
      <c r="E362" s="203" t="s">
        <v>59</v>
      </c>
      <c r="F362" s="203"/>
      <c r="G362" s="536"/>
      <c r="H362" s="53"/>
    </row>
    <row r="363" spans="1:11" ht="34.5" hidden="1" customHeight="1" x14ac:dyDescent="0.25">
      <c r="A363" s="286" t="s">
        <v>25</v>
      </c>
      <c r="B363" s="583" t="s">
        <v>33</v>
      </c>
      <c r="C363" s="25">
        <v>3110</v>
      </c>
      <c r="D363" s="44">
        <v>0</v>
      </c>
      <c r="E363" s="202" t="s">
        <v>151</v>
      </c>
      <c r="F363" s="202" t="s">
        <v>21</v>
      </c>
      <c r="G363" s="535" t="s">
        <v>35</v>
      </c>
      <c r="J363" s="53"/>
    </row>
    <row r="364" spans="1:11" ht="43.5" hidden="1" customHeight="1" x14ac:dyDescent="0.25">
      <c r="A364" s="184"/>
      <c r="B364" s="584"/>
      <c r="C364" s="209"/>
      <c r="D364" s="24" t="s">
        <v>193</v>
      </c>
      <c r="E364" s="204"/>
      <c r="F364" s="204"/>
      <c r="G364" s="536"/>
      <c r="H364" s="53"/>
    </row>
    <row r="365" spans="1:11" ht="33.75" hidden="1" customHeight="1" x14ac:dyDescent="0.25">
      <c r="A365" s="286" t="s">
        <v>121</v>
      </c>
      <c r="B365" s="583" t="s">
        <v>119</v>
      </c>
      <c r="C365" s="25">
        <v>3110</v>
      </c>
      <c r="D365" s="40">
        <v>0</v>
      </c>
      <c r="E365" s="203" t="s">
        <v>8</v>
      </c>
      <c r="F365" s="203" t="s">
        <v>58</v>
      </c>
      <c r="G365" s="211" t="s">
        <v>114</v>
      </c>
      <c r="H365" s="53"/>
    </row>
    <row r="366" spans="1:11" ht="43.5" hidden="1" customHeight="1" x14ac:dyDescent="0.25">
      <c r="A366" s="286"/>
      <c r="B366" s="584"/>
      <c r="C366" s="25"/>
      <c r="D366" s="24" t="s">
        <v>120</v>
      </c>
      <c r="E366" s="203"/>
      <c r="F366" s="203"/>
      <c r="G366" s="211"/>
      <c r="H366" s="53"/>
    </row>
    <row r="367" spans="1:11" ht="26.25" hidden="1" customHeight="1" x14ac:dyDescent="0.25">
      <c r="A367" s="604" t="s">
        <v>70</v>
      </c>
      <c r="B367" s="583" t="s">
        <v>62</v>
      </c>
      <c r="C367" s="25">
        <v>3110</v>
      </c>
      <c r="D367" s="44">
        <v>0</v>
      </c>
      <c r="E367" s="202" t="s">
        <v>8</v>
      </c>
      <c r="F367" s="202" t="s">
        <v>20</v>
      </c>
      <c r="G367" s="535" t="s">
        <v>34</v>
      </c>
    </row>
    <row r="368" spans="1:11" ht="39" hidden="1" customHeight="1" x14ac:dyDescent="0.25">
      <c r="A368" s="605"/>
      <c r="B368" s="584"/>
      <c r="C368" s="209"/>
      <c r="D368" s="24" t="s">
        <v>141</v>
      </c>
      <c r="E368" s="204"/>
      <c r="F368" s="204"/>
      <c r="G368" s="536"/>
    </row>
    <row r="369" spans="1:9" ht="26.25" hidden="1" customHeight="1" x14ac:dyDescent="0.25">
      <c r="A369" s="525" t="s">
        <v>143</v>
      </c>
      <c r="B369" s="67" t="s">
        <v>142</v>
      </c>
      <c r="C369" s="613">
        <v>3110</v>
      </c>
      <c r="D369" s="68">
        <v>0</v>
      </c>
      <c r="E369" s="613" t="s">
        <v>151</v>
      </c>
      <c r="F369" s="181" t="s">
        <v>153</v>
      </c>
      <c r="G369" s="224" t="s">
        <v>34</v>
      </c>
    </row>
    <row r="370" spans="1:9" ht="44.25" hidden="1" customHeight="1" x14ac:dyDescent="0.25">
      <c r="A370" s="548"/>
      <c r="B370" s="207"/>
      <c r="C370" s="559"/>
      <c r="D370" s="86" t="s">
        <v>192</v>
      </c>
      <c r="E370" s="559"/>
      <c r="F370" s="87"/>
      <c r="G370" s="241"/>
    </row>
    <row r="371" spans="1:9" ht="52.5" hidden="1" customHeight="1" x14ac:dyDescent="0.25">
      <c r="A371" s="525" t="s">
        <v>473</v>
      </c>
      <c r="B371" s="752" t="s">
        <v>474</v>
      </c>
      <c r="C371" s="613">
        <v>3110</v>
      </c>
      <c r="D371" s="68">
        <v>30000000</v>
      </c>
      <c r="E371" s="559" t="s">
        <v>276</v>
      </c>
      <c r="F371" s="746" t="s">
        <v>21</v>
      </c>
      <c r="G371" s="729" t="s">
        <v>34</v>
      </c>
    </row>
    <row r="372" spans="1:9" ht="51.75" hidden="1" customHeight="1" x14ac:dyDescent="0.25">
      <c r="A372" s="548"/>
      <c r="B372" s="753"/>
      <c r="C372" s="559"/>
      <c r="D372" s="70" t="s">
        <v>475</v>
      </c>
      <c r="E372" s="560"/>
      <c r="F372" s="747"/>
      <c r="G372" s="730"/>
      <c r="H372" s="53"/>
    </row>
    <row r="373" spans="1:9" ht="34.5" hidden="1" customHeight="1" x14ac:dyDescent="0.25">
      <c r="A373" s="581" t="s">
        <v>523</v>
      </c>
      <c r="B373" s="583" t="s">
        <v>476</v>
      </c>
      <c r="C373" s="20">
        <v>3110</v>
      </c>
      <c r="D373" s="386">
        <v>1423500</v>
      </c>
      <c r="E373" s="660" t="s">
        <v>478</v>
      </c>
      <c r="F373" s="203" t="s">
        <v>64</v>
      </c>
      <c r="G373" s="699" t="s">
        <v>34</v>
      </c>
    </row>
    <row r="374" spans="1:9" ht="42" hidden="1" customHeight="1" x14ac:dyDescent="0.25">
      <c r="A374" s="582"/>
      <c r="B374" s="584"/>
      <c r="C374" s="20"/>
      <c r="D374" s="9" t="s">
        <v>477</v>
      </c>
      <c r="E374" s="661"/>
      <c r="F374" s="203"/>
      <c r="G374" s="700"/>
    </row>
    <row r="375" spans="1:9" ht="42" hidden="1" customHeight="1" x14ac:dyDescent="0.25">
      <c r="A375" s="724" t="s">
        <v>480</v>
      </c>
      <c r="B375" s="31" t="s">
        <v>482</v>
      </c>
      <c r="C375" s="229">
        <v>3110</v>
      </c>
      <c r="D375" s="99">
        <v>10409300</v>
      </c>
      <c r="E375" s="660" t="s">
        <v>478</v>
      </c>
      <c r="F375" s="660" t="s">
        <v>58</v>
      </c>
      <c r="G375" s="722" t="s">
        <v>35</v>
      </c>
    </row>
    <row r="376" spans="1:9" ht="59.25" hidden="1" customHeight="1" x14ac:dyDescent="0.25">
      <c r="A376" s="725"/>
      <c r="B376" s="11"/>
      <c r="C376" s="17"/>
      <c r="D376" s="90" t="s">
        <v>479</v>
      </c>
      <c r="E376" s="661"/>
      <c r="F376" s="661"/>
      <c r="G376" s="723"/>
    </row>
    <row r="377" spans="1:9" ht="42" hidden="1" customHeight="1" x14ac:dyDescent="0.25">
      <c r="A377" s="581" t="s">
        <v>483</v>
      </c>
      <c r="B377" s="31" t="s">
        <v>481</v>
      </c>
      <c r="C377" s="20">
        <v>3110</v>
      </c>
      <c r="D377" s="386">
        <v>1012300</v>
      </c>
      <c r="E377" s="682" t="s">
        <v>485</v>
      </c>
      <c r="F377" s="203" t="s">
        <v>140</v>
      </c>
      <c r="G377" s="722" t="s">
        <v>34</v>
      </c>
    </row>
    <row r="378" spans="1:9" ht="56.25" hidden="1" customHeight="1" x14ac:dyDescent="0.25">
      <c r="A378" s="582"/>
      <c r="B378" s="377"/>
      <c r="C378" s="20"/>
      <c r="D378" s="90" t="s">
        <v>484</v>
      </c>
      <c r="E378" s="683"/>
      <c r="F378" s="376"/>
      <c r="G378" s="723"/>
    </row>
    <row r="379" spans="1:9" ht="52.5" hidden="1" customHeight="1" x14ac:dyDescent="0.25">
      <c r="A379" s="581" t="s">
        <v>488</v>
      </c>
      <c r="B379" s="215" t="s">
        <v>486</v>
      </c>
      <c r="C379" s="726">
        <v>3110</v>
      </c>
      <c r="D379" s="19">
        <v>52800</v>
      </c>
      <c r="E379" s="660" t="s">
        <v>276</v>
      </c>
      <c r="F379" s="375" t="s">
        <v>126</v>
      </c>
      <c r="G379" s="699" t="s">
        <v>34</v>
      </c>
    </row>
    <row r="380" spans="1:9" ht="42" hidden="1" customHeight="1" x14ac:dyDescent="0.25">
      <c r="A380" s="582"/>
      <c r="B380" s="215"/>
      <c r="C380" s="727"/>
      <c r="D380" s="9" t="s">
        <v>487</v>
      </c>
      <c r="E380" s="661"/>
      <c r="F380" s="203"/>
      <c r="G380" s="700"/>
    </row>
    <row r="381" spans="1:9" ht="70.5" hidden="1" customHeight="1" x14ac:dyDescent="0.25">
      <c r="A381" s="581" t="s">
        <v>490</v>
      </c>
      <c r="B381" s="7" t="s">
        <v>489</v>
      </c>
      <c r="C381" s="585">
        <v>3110</v>
      </c>
      <c r="D381" s="21">
        <v>72000</v>
      </c>
      <c r="E381" s="660" t="s">
        <v>276</v>
      </c>
      <c r="F381" s="690" t="s">
        <v>126</v>
      </c>
      <c r="G381" s="720" t="s">
        <v>472</v>
      </c>
    </row>
    <row r="382" spans="1:9" ht="31.5" hidden="1" customHeight="1" x14ac:dyDescent="0.25">
      <c r="A382" s="582"/>
      <c r="B382" s="22"/>
      <c r="C382" s="586"/>
      <c r="D382" s="26" t="s">
        <v>493</v>
      </c>
      <c r="E382" s="661"/>
      <c r="F382" s="728"/>
      <c r="G382" s="721"/>
    </row>
    <row r="383" spans="1:9" ht="40.5" hidden="1" customHeight="1" x14ac:dyDescent="0.25">
      <c r="A383" s="581" t="s">
        <v>492</v>
      </c>
      <c r="B383" s="47" t="s">
        <v>491</v>
      </c>
      <c r="C383" s="585">
        <v>3110</v>
      </c>
      <c r="D383" s="21">
        <v>64800</v>
      </c>
      <c r="E383" s="660" t="s">
        <v>276</v>
      </c>
      <c r="F383" s="690" t="s">
        <v>126</v>
      </c>
      <c r="G383" s="400" t="s">
        <v>34</v>
      </c>
    </row>
    <row r="384" spans="1:9" ht="38.25" hidden="1" customHeight="1" x14ac:dyDescent="0.25">
      <c r="A384" s="582"/>
      <c r="B384" s="8"/>
      <c r="C384" s="586"/>
      <c r="D384" s="26" t="s">
        <v>494</v>
      </c>
      <c r="E384" s="661"/>
      <c r="F384" s="728"/>
      <c r="G384" s="401"/>
      <c r="H384" s="387"/>
      <c r="I384" s="50"/>
    </row>
    <row r="385" spans="1:11" ht="40.5" hidden="1" customHeight="1" x14ac:dyDescent="0.25">
      <c r="A385" s="581" t="s">
        <v>497</v>
      </c>
      <c r="B385" s="589" t="s">
        <v>496</v>
      </c>
      <c r="C385" s="585">
        <v>3110</v>
      </c>
      <c r="D385" s="89">
        <v>662400000</v>
      </c>
      <c r="E385" s="660" t="s">
        <v>506</v>
      </c>
      <c r="F385" s="690" t="s">
        <v>20</v>
      </c>
      <c r="G385" s="400" t="s">
        <v>495</v>
      </c>
    </row>
    <row r="386" spans="1:11" ht="63" hidden="1" customHeight="1" x14ac:dyDescent="0.25">
      <c r="A386" s="582"/>
      <c r="B386" s="590"/>
      <c r="C386" s="586"/>
      <c r="D386" s="26" t="s">
        <v>507</v>
      </c>
      <c r="E386" s="661"/>
      <c r="F386" s="728"/>
      <c r="G386" s="401"/>
      <c r="H386" s="387"/>
      <c r="I386" s="50"/>
    </row>
    <row r="387" spans="1:11" ht="40.5" hidden="1" customHeight="1" x14ac:dyDescent="0.25">
      <c r="A387" s="581" t="s">
        <v>74</v>
      </c>
      <c r="B387" s="583" t="s">
        <v>56</v>
      </c>
      <c r="C387" s="585">
        <v>3110</v>
      </c>
      <c r="D387" s="21">
        <v>0</v>
      </c>
      <c r="E387" s="660" t="s">
        <v>68</v>
      </c>
      <c r="F387" s="690" t="s">
        <v>65</v>
      </c>
      <c r="G387" s="180" t="s">
        <v>63</v>
      </c>
    </row>
    <row r="388" spans="1:11" ht="40.5" hidden="1" customHeight="1" x14ac:dyDescent="0.25">
      <c r="A388" s="582"/>
      <c r="B388" s="584"/>
      <c r="C388" s="586"/>
      <c r="D388" s="26" t="s">
        <v>83</v>
      </c>
      <c r="E388" s="661"/>
      <c r="F388" s="728"/>
      <c r="G388" s="239"/>
    </row>
    <row r="389" spans="1:11" ht="27.75" customHeight="1" x14ac:dyDescent="0.3">
      <c r="A389" s="235" t="s">
        <v>9</v>
      </c>
      <c r="B389" s="4"/>
      <c r="C389" s="3"/>
      <c r="D389" s="37">
        <f>D351+D353+D355+D357+D349</f>
        <v>78494973.120000005</v>
      </c>
      <c r="E389" s="3"/>
      <c r="F389" s="3"/>
      <c r="G389" s="236"/>
      <c r="H389" s="54"/>
      <c r="I389" s="27"/>
      <c r="J389" s="6"/>
      <c r="K389" s="72"/>
    </row>
    <row r="390" spans="1:11" ht="60" hidden="1" customHeight="1" x14ac:dyDescent="0.25">
      <c r="A390" s="525" t="s">
        <v>525</v>
      </c>
      <c r="B390" s="762" t="s">
        <v>526</v>
      </c>
      <c r="C390" s="613">
        <v>3122</v>
      </c>
      <c r="D390" s="406">
        <v>6899700</v>
      </c>
      <c r="E390" s="613" t="s">
        <v>304</v>
      </c>
      <c r="F390" s="613" t="s">
        <v>20</v>
      </c>
      <c r="G390" s="677" t="s">
        <v>527</v>
      </c>
      <c r="H390" s="29"/>
      <c r="I390" s="27"/>
      <c r="K390" s="6"/>
    </row>
    <row r="391" spans="1:11" ht="119.25" hidden="1" customHeight="1" x14ac:dyDescent="0.25">
      <c r="A391" s="548"/>
      <c r="B391" s="763"/>
      <c r="C391" s="559"/>
      <c r="D391" s="86" t="s">
        <v>305</v>
      </c>
      <c r="E391" s="559"/>
      <c r="F391" s="559"/>
      <c r="G391" s="678"/>
      <c r="H391" s="59"/>
      <c r="I391" s="27"/>
      <c r="K391" s="6"/>
    </row>
    <row r="392" spans="1:11" ht="42" hidden="1" customHeight="1" x14ac:dyDescent="0.25">
      <c r="A392" s="525" t="s">
        <v>502</v>
      </c>
      <c r="B392" s="762" t="s">
        <v>498</v>
      </c>
      <c r="C392" s="613">
        <v>3122</v>
      </c>
      <c r="D392" s="372">
        <v>53047500</v>
      </c>
      <c r="E392" s="613" t="s">
        <v>501</v>
      </c>
      <c r="F392" s="744" t="s">
        <v>20</v>
      </c>
      <c r="G392" s="677" t="s">
        <v>503</v>
      </c>
      <c r="H392" s="59"/>
      <c r="I392" s="27"/>
      <c r="K392" s="6"/>
    </row>
    <row r="393" spans="1:11" ht="129.75" hidden="1" customHeight="1" x14ac:dyDescent="0.25">
      <c r="A393" s="526"/>
      <c r="B393" s="763"/>
      <c r="C393" s="559"/>
      <c r="D393" s="86" t="s">
        <v>505</v>
      </c>
      <c r="E393" s="559"/>
      <c r="F393" s="745"/>
      <c r="G393" s="678"/>
      <c r="H393" s="59"/>
      <c r="I393" s="27"/>
      <c r="K393" s="6"/>
    </row>
    <row r="394" spans="1:11" ht="35.25" hidden="1" customHeight="1" x14ac:dyDescent="0.25">
      <c r="A394" s="287" t="s">
        <v>307</v>
      </c>
      <c r="B394" s="55"/>
      <c r="C394" s="56"/>
      <c r="D394" s="57">
        <f>D392</f>
        <v>53047500</v>
      </c>
      <c r="E394" s="405">
        <v>6899700</v>
      </c>
      <c r="F394" s="56" t="s">
        <v>528</v>
      </c>
      <c r="G394" s="288"/>
      <c r="H394" s="29"/>
      <c r="I394" s="27"/>
      <c r="K394" s="6"/>
    </row>
    <row r="395" spans="1:11" ht="35.25" hidden="1" customHeight="1" x14ac:dyDescent="0.25">
      <c r="A395" s="738" t="s">
        <v>534</v>
      </c>
      <c r="B395" s="740" t="s">
        <v>524</v>
      </c>
      <c r="C395" s="742">
        <v>3142</v>
      </c>
      <c r="D395" s="137">
        <v>23696510</v>
      </c>
      <c r="E395" s="613" t="s">
        <v>504</v>
      </c>
      <c r="F395" s="744" t="s">
        <v>20</v>
      </c>
      <c r="G395" s="677" t="s">
        <v>533</v>
      </c>
      <c r="H395" s="29"/>
      <c r="I395" s="27"/>
      <c r="K395" s="6"/>
    </row>
    <row r="396" spans="1:11" ht="135" hidden="1" customHeight="1" x14ac:dyDescent="0.25">
      <c r="A396" s="739"/>
      <c r="B396" s="741"/>
      <c r="C396" s="743"/>
      <c r="D396" s="86" t="s">
        <v>535</v>
      </c>
      <c r="E396" s="559"/>
      <c r="F396" s="745"/>
      <c r="G396" s="678"/>
      <c r="H396" s="29"/>
      <c r="I396" s="27"/>
      <c r="K396" s="6"/>
    </row>
    <row r="397" spans="1:11" ht="35.25" hidden="1" customHeight="1" x14ac:dyDescent="0.25">
      <c r="A397" s="5" t="s">
        <v>330</v>
      </c>
      <c r="B397" s="55"/>
      <c r="C397" s="56"/>
      <c r="D397" s="57">
        <f>D395</f>
        <v>23696510</v>
      </c>
      <c r="E397" s="56"/>
      <c r="F397" s="56"/>
      <c r="G397" s="56"/>
      <c r="H397" s="29"/>
      <c r="I397" s="27"/>
      <c r="K397" s="6"/>
    </row>
    <row r="398" spans="1:11" ht="38.25" customHeight="1" x14ac:dyDescent="0.25">
      <c r="A398" s="759"/>
      <c r="B398" s="760"/>
      <c r="C398" s="760"/>
      <c r="D398" s="760"/>
      <c r="E398" s="760"/>
      <c r="F398" s="760"/>
      <c r="G398" s="761"/>
    </row>
    <row r="399" spans="1:11" ht="27" customHeight="1" x14ac:dyDescent="0.25">
      <c r="A399" s="754"/>
      <c r="B399" s="289"/>
      <c r="C399" s="290"/>
      <c r="D399" s="755"/>
      <c r="E399" s="755"/>
      <c r="F399" s="755"/>
      <c r="G399" s="756"/>
    </row>
    <row r="400" spans="1:11" ht="25.5" customHeight="1" x14ac:dyDescent="0.25">
      <c r="A400" s="754"/>
      <c r="B400" s="289"/>
      <c r="C400" s="291"/>
      <c r="D400" s="757"/>
      <c r="E400" s="757"/>
      <c r="F400" s="757"/>
      <c r="G400" s="758"/>
    </row>
    <row r="401" spans="1:11" ht="15.75" x14ac:dyDescent="0.25">
      <c r="A401" s="292"/>
      <c r="B401" s="293"/>
      <c r="C401" s="289"/>
      <c r="D401" s="293"/>
      <c r="E401" s="294"/>
      <c r="F401" s="294"/>
      <c r="G401" s="295"/>
    </row>
    <row r="402" spans="1:11" ht="30" hidden="1" customHeight="1" x14ac:dyDescent="0.25">
      <c r="A402" s="754"/>
      <c r="B402" s="289"/>
      <c r="C402" s="290"/>
      <c r="D402" s="755"/>
      <c r="E402" s="755"/>
      <c r="F402" s="755"/>
      <c r="G402" s="756"/>
    </row>
    <row r="403" spans="1:11" ht="12.75" hidden="1" customHeight="1" x14ac:dyDescent="0.25">
      <c r="A403" s="754"/>
      <c r="B403" s="289"/>
      <c r="C403" s="291"/>
      <c r="D403" s="757"/>
      <c r="E403" s="757"/>
      <c r="F403" s="757"/>
      <c r="G403" s="758"/>
    </row>
    <row r="404" spans="1:11" ht="12.75" hidden="1" customHeight="1" x14ac:dyDescent="0.25">
      <c r="A404" s="296"/>
      <c r="B404" s="289"/>
      <c r="C404" s="291"/>
      <c r="D404" s="297"/>
      <c r="E404" s="297"/>
      <c r="F404" s="297"/>
      <c r="G404" s="298"/>
    </row>
    <row r="405" spans="1:11" ht="21.75" hidden="1" customHeight="1" x14ac:dyDescent="0.25">
      <c r="A405" s="754"/>
      <c r="B405" s="289"/>
      <c r="C405" s="290"/>
      <c r="D405" s="755"/>
      <c r="E405" s="755"/>
      <c r="F405" s="755"/>
      <c r="G405" s="756"/>
      <c r="H405" s="53"/>
    </row>
    <row r="406" spans="1:11" ht="12.75" customHeight="1" x14ac:dyDescent="0.25">
      <c r="A406" s="754"/>
      <c r="B406" s="289"/>
      <c r="C406" s="291"/>
      <c r="D406" s="757"/>
      <c r="E406" s="757"/>
      <c r="F406" s="757"/>
      <c r="G406" s="758"/>
    </row>
    <row r="407" spans="1:11" ht="12.75" customHeight="1" thickBot="1" x14ac:dyDescent="0.3">
      <c r="A407" s="299"/>
      <c r="B407" s="300"/>
      <c r="C407" s="301"/>
      <c r="D407" s="302"/>
      <c r="E407" s="302"/>
      <c r="F407" s="302"/>
      <c r="G407" s="303"/>
    </row>
    <row r="408" spans="1:11" ht="23.25" x14ac:dyDescent="0.35">
      <c r="D408" s="310"/>
      <c r="H408" s="27"/>
      <c r="K408" s="43"/>
    </row>
  </sheetData>
  <mergeCells count="720">
    <mergeCell ref="A343:A344"/>
    <mergeCell ref="C343:C344"/>
    <mergeCell ref="E343:E344"/>
    <mergeCell ref="F343:F344"/>
    <mergeCell ref="G343:G344"/>
    <mergeCell ref="B271:B272"/>
    <mergeCell ref="A233:A234"/>
    <mergeCell ref="A237:A238"/>
    <mergeCell ref="A241:A242"/>
    <mergeCell ref="A243:A244"/>
    <mergeCell ref="B235:B236"/>
    <mergeCell ref="A251:A252"/>
    <mergeCell ref="A255:A256"/>
    <mergeCell ref="A341:A342"/>
    <mergeCell ref="A337:A338"/>
    <mergeCell ref="C337:C338"/>
    <mergeCell ref="E337:E338"/>
    <mergeCell ref="F337:F338"/>
    <mergeCell ref="A331:A332"/>
    <mergeCell ref="C331:C332"/>
    <mergeCell ref="E331:E332"/>
    <mergeCell ref="F331:F332"/>
    <mergeCell ref="A333:A334"/>
    <mergeCell ref="C333:C334"/>
    <mergeCell ref="B273:B274"/>
    <mergeCell ref="A269:A270"/>
    <mergeCell ref="F267:F268"/>
    <mergeCell ref="B269:B270"/>
    <mergeCell ref="A273:A274"/>
    <mergeCell ref="A267:A268"/>
    <mergeCell ref="A271:A272"/>
    <mergeCell ref="A225:A226"/>
    <mergeCell ref="C201:C202"/>
    <mergeCell ref="E201:E202"/>
    <mergeCell ref="A201:A202"/>
    <mergeCell ref="B253:B254"/>
    <mergeCell ref="C253:C254"/>
    <mergeCell ref="A249:A250"/>
    <mergeCell ref="A253:A254"/>
    <mergeCell ref="E263:E264"/>
    <mergeCell ref="E257:E258"/>
    <mergeCell ref="C259:C260"/>
    <mergeCell ref="E255:E256"/>
    <mergeCell ref="B257:B258"/>
    <mergeCell ref="E269:E270"/>
    <mergeCell ref="E233:E234"/>
    <mergeCell ref="B259:B260"/>
    <mergeCell ref="B233:B234"/>
    <mergeCell ref="A155:A156"/>
    <mergeCell ref="C157:C158"/>
    <mergeCell ref="F157:F158"/>
    <mergeCell ref="B151:B152"/>
    <mergeCell ref="A151:A152"/>
    <mergeCell ref="E147:E148"/>
    <mergeCell ref="E149:E150"/>
    <mergeCell ref="E155:E156"/>
    <mergeCell ref="A245:A246"/>
    <mergeCell ref="A235:A236"/>
    <mergeCell ref="E157:E158"/>
    <mergeCell ref="B237:B238"/>
    <mergeCell ref="B225:B226"/>
    <mergeCell ref="E209:E210"/>
    <mergeCell ref="E207:E208"/>
    <mergeCell ref="B219:B220"/>
    <mergeCell ref="A153:A154"/>
    <mergeCell ref="C161:C162"/>
    <mergeCell ref="E213:E214"/>
    <mergeCell ref="F219:F220"/>
    <mergeCell ref="E151:E152"/>
    <mergeCell ref="B223:B224"/>
    <mergeCell ref="E241:E242"/>
    <mergeCell ref="E243:E244"/>
    <mergeCell ref="A165:A166"/>
    <mergeCell ref="A163:A164"/>
    <mergeCell ref="F171:F172"/>
    <mergeCell ref="G185:G186"/>
    <mergeCell ref="G173:G174"/>
    <mergeCell ref="G171:G172"/>
    <mergeCell ref="A189:A190"/>
    <mergeCell ref="C167:C168"/>
    <mergeCell ref="E169:E170"/>
    <mergeCell ref="E185:E186"/>
    <mergeCell ref="F185:F186"/>
    <mergeCell ref="A171:A172"/>
    <mergeCell ref="C169:C170"/>
    <mergeCell ref="G187:G188"/>
    <mergeCell ref="A179:A180"/>
    <mergeCell ref="E179:E180"/>
    <mergeCell ref="A173:A174"/>
    <mergeCell ref="A183:A184"/>
    <mergeCell ref="B183:B184"/>
    <mergeCell ref="A185:A186"/>
    <mergeCell ref="F169:F170"/>
    <mergeCell ref="E167:E168"/>
    <mergeCell ref="E175:E176"/>
    <mergeCell ref="G273:G274"/>
    <mergeCell ref="E229:E230"/>
    <mergeCell ref="G233:G234"/>
    <mergeCell ref="F239:F240"/>
    <mergeCell ref="F271:F272"/>
    <mergeCell ref="G257:G258"/>
    <mergeCell ref="E259:E260"/>
    <mergeCell ref="E261:E262"/>
    <mergeCell ref="F261:F262"/>
    <mergeCell ref="G261:G262"/>
    <mergeCell ref="F243:F244"/>
    <mergeCell ref="G271:G272"/>
    <mergeCell ref="G269:G270"/>
    <mergeCell ref="F269:F270"/>
    <mergeCell ref="F273:F274"/>
    <mergeCell ref="F263:F264"/>
    <mergeCell ref="G263:G264"/>
    <mergeCell ref="F235:F236"/>
    <mergeCell ref="F241:F242"/>
    <mergeCell ref="E247:E248"/>
    <mergeCell ref="F237:F238"/>
    <mergeCell ref="G253:G254"/>
    <mergeCell ref="F257:F258"/>
    <mergeCell ref="G255:G256"/>
    <mergeCell ref="G265:G266"/>
    <mergeCell ref="F253:F254"/>
    <mergeCell ref="A263:A264"/>
    <mergeCell ref="A261:A262"/>
    <mergeCell ref="A257:A258"/>
    <mergeCell ref="F48:F49"/>
    <mergeCell ref="G48:G49"/>
    <mergeCell ref="F44:F45"/>
    <mergeCell ref="G54:G55"/>
    <mergeCell ref="A48:A49"/>
    <mergeCell ref="A259:A260"/>
    <mergeCell ref="F255:F256"/>
    <mergeCell ref="F259:F260"/>
    <mergeCell ref="B261:B262"/>
    <mergeCell ref="B263:B264"/>
    <mergeCell ref="B265:B266"/>
    <mergeCell ref="C265:C266"/>
    <mergeCell ref="E265:E266"/>
    <mergeCell ref="F265:F266"/>
    <mergeCell ref="A265:A266"/>
    <mergeCell ref="C255:C256"/>
    <mergeCell ref="C257:C258"/>
    <mergeCell ref="A239:A240"/>
    <mergeCell ref="F56:F57"/>
    <mergeCell ref="G58:G59"/>
    <mergeCell ref="G56:G57"/>
    <mergeCell ref="G64:G65"/>
    <mergeCell ref="E66:E67"/>
    <mergeCell ref="F66:F67"/>
    <mergeCell ref="F64:F65"/>
    <mergeCell ref="F58:F59"/>
    <mergeCell ref="G72:G73"/>
    <mergeCell ref="A223:A224"/>
    <mergeCell ref="G60:G61"/>
    <mergeCell ref="E62:E63"/>
    <mergeCell ref="F62:F63"/>
    <mergeCell ref="G62:G63"/>
    <mergeCell ref="G70:G71"/>
    <mergeCell ref="F60:F61"/>
    <mergeCell ref="E70:E71"/>
    <mergeCell ref="F205:F206"/>
    <mergeCell ref="G205:G206"/>
    <mergeCell ref="E205:E206"/>
    <mergeCell ref="F207:F208"/>
    <mergeCell ref="F203:F204"/>
    <mergeCell ref="F209:F210"/>
    <mergeCell ref="A203:A204"/>
    <mergeCell ref="A207:A208"/>
    <mergeCell ref="C122:C123"/>
    <mergeCell ref="E122:E123"/>
    <mergeCell ref="A125:A126"/>
    <mergeCell ref="E133:E134"/>
    <mergeCell ref="C131:C132"/>
    <mergeCell ref="E141:E142"/>
    <mergeCell ref="E104:E105"/>
    <mergeCell ref="G203:G204"/>
    <mergeCell ref="A187:A188"/>
    <mergeCell ref="A181:A182"/>
    <mergeCell ref="F191:F192"/>
    <mergeCell ref="F201:F202"/>
    <mergeCell ref="A195:A196"/>
    <mergeCell ref="E191:E192"/>
    <mergeCell ref="G191:G192"/>
    <mergeCell ref="F199:F200"/>
    <mergeCell ref="F197:F198"/>
    <mergeCell ref="E199:E200"/>
    <mergeCell ref="C203:C204"/>
    <mergeCell ref="E203:E204"/>
    <mergeCell ref="A191:A192"/>
    <mergeCell ref="A199:A200"/>
    <mergeCell ref="E197:E198"/>
    <mergeCell ref="G167:G168"/>
    <mergeCell ref="A8:A9"/>
    <mergeCell ref="A18:A19"/>
    <mergeCell ref="C18:C19"/>
    <mergeCell ref="A141:A142"/>
    <mergeCell ref="B104:B105"/>
    <mergeCell ref="C104:C105"/>
    <mergeCell ref="A143:A144"/>
    <mergeCell ref="A90:A91"/>
    <mergeCell ref="B90:B91"/>
    <mergeCell ref="C90:C91"/>
    <mergeCell ref="A52:A53"/>
    <mergeCell ref="A58:A59"/>
    <mergeCell ref="A74:A75"/>
    <mergeCell ref="A54:A55"/>
    <mergeCell ref="A44:A45"/>
    <mergeCell ref="C44:C45"/>
    <mergeCell ref="A82:A83"/>
    <mergeCell ref="A84:A85"/>
    <mergeCell ref="A100:A101"/>
    <mergeCell ref="A104:A105"/>
    <mergeCell ref="A106:A107"/>
    <mergeCell ref="A133:A134"/>
    <mergeCell ref="A139:A140"/>
    <mergeCell ref="A122:A123"/>
    <mergeCell ref="A219:A220"/>
    <mergeCell ref="A167:A168"/>
    <mergeCell ref="A169:A170"/>
    <mergeCell ref="E173:E174"/>
    <mergeCell ref="E187:E188"/>
    <mergeCell ref="A197:A198"/>
    <mergeCell ref="A193:A194"/>
    <mergeCell ref="B175:B176"/>
    <mergeCell ref="A217:A218"/>
    <mergeCell ref="C171:C172"/>
    <mergeCell ref="B181:B182"/>
    <mergeCell ref="B173:B174"/>
    <mergeCell ref="B167:B168"/>
    <mergeCell ref="A177:A178"/>
    <mergeCell ref="B171:B172"/>
    <mergeCell ref="A209:A210"/>
    <mergeCell ref="A205:A206"/>
    <mergeCell ref="B169:B170"/>
    <mergeCell ref="E253:E254"/>
    <mergeCell ref="E237:E238"/>
    <mergeCell ref="E235:E236"/>
    <mergeCell ref="C237:C238"/>
    <mergeCell ref="E273:E274"/>
    <mergeCell ref="E271:E272"/>
    <mergeCell ref="E277:E278"/>
    <mergeCell ref="E163:E164"/>
    <mergeCell ref="E165:E166"/>
    <mergeCell ref="E275:E276"/>
    <mergeCell ref="C275:C276"/>
    <mergeCell ref="C273:C274"/>
    <mergeCell ref="C271:C272"/>
    <mergeCell ref="E239:E240"/>
    <mergeCell ref="E217:E218"/>
    <mergeCell ref="G392:G393"/>
    <mergeCell ref="B392:B393"/>
    <mergeCell ref="C392:C393"/>
    <mergeCell ref="G367:G368"/>
    <mergeCell ref="G359:G360"/>
    <mergeCell ref="C221:C222"/>
    <mergeCell ref="E221:E222"/>
    <mergeCell ref="E219:E220"/>
    <mergeCell ref="B147:B148"/>
    <mergeCell ref="B149:B150"/>
    <mergeCell ref="G227:G228"/>
    <mergeCell ref="G235:G236"/>
    <mergeCell ref="G237:G238"/>
    <mergeCell ref="G251:G252"/>
    <mergeCell ref="G259:G260"/>
    <mergeCell ref="G229:G230"/>
    <mergeCell ref="G231:G232"/>
    <mergeCell ref="F233:F234"/>
    <mergeCell ref="G275:G276"/>
    <mergeCell ref="G283:G284"/>
    <mergeCell ref="F285:F286"/>
    <mergeCell ref="G285:G286"/>
    <mergeCell ref="F283:F284"/>
    <mergeCell ref="G299:G300"/>
    <mergeCell ref="C369:C370"/>
    <mergeCell ref="E369:E370"/>
    <mergeCell ref="B365:B366"/>
    <mergeCell ref="E387:E388"/>
    <mergeCell ref="F387:F388"/>
    <mergeCell ref="C383:C384"/>
    <mergeCell ref="E383:E384"/>
    <mergeCell ref="B371:B372"/>
    <mergeCell ref="A405:A406"/>
    <mergeCell ref="D405:G405"/>
    <mergeCell ref="D406:G406"/>
    <mergeCell ref="C390:C391"/>
    <mergeCell ref="E390:E391"/>
    <mergeCell ref="F390:F391"/>
    <mergeCell ref="G390:G391"/>
    <mergeCell ref="A398:G398"/>
    <mergeCell ref="A399:A400"/>
    <mergeCell ref="D399:G399"/>
    <mergeCell ref="D400:G400"/>
    <mergeCell ref="B390:B391"/>
    <mergeCell ref="A390:A391"/>
    <mergeCell ref="A402:A403"/>
    <mergeCell ref="D402:G402"/>
    <mergeCell ref="D403:G403"/>
    <mergeCell ref="E315:E316"/>
    <mergeCell ref="E317:E318"/>
    <mergeCell ref="E319:E320"/>
    <mergeCell ref="E321:E322"/>
    <mergeCell ref="F325:F326"/>
    <mergeCell ref="F335:F336"/>
    <mergeCell ref="C315:C316"/>
    <mergeCell ref="F315:F316"/>
    <mergeCell ref="C357:C358"/>
    <mergeCell ref="F357:F358"/>
    <mergeCell ref="C341:C342"/>
    <mergeCell ref="E341:E342"/>
    <mergeCell ref="F341:F342"/>
    <mergeCell ref="E333:E334"/>
    <mergeCell ref="F333:F334"/>
    <mergeCell ref="A319:A320"/>
    <mergeCell ref="A329:A330"/>
    <mergeCell ref="A395:A396"/>
    <mergeCell ref="B395:B396"/>
    <mergeCell ref="C395:C396"/>
    <mergeCell ref="E395:E396"/>
    <mergeCell ref="F395:F396"/>
    <mergeCell ref="G395:G396"/>
    <mergeCell ref="F392:F393"/>
    <mergeCell ref="A392:A393"/>
    <mergeCell ref="A371:A372"/>
    <mergeCell ref="F383:F384"/>
    <mergeCell ref="A385:A386"/>
    <mergeCell ref="B385:B386"/>
    <mergeCell ref="C385:C386"/>
    <mergeCell ref="E385:E386"/>
    <mergeCell ref="F385:F386"/>
    <mergeCell ref="A383:A384"/>
    <mergeCell ref="C371:C372"/>
    <mergeCell ref="E371:E372"/>
    <mergeCell ref="F371:F372"/>
    <mergeCell ref="B373:B374"/>
    <mergeCell ref="E373:E374"/>
    <mergeCell ref="E392:E393"/>
    <mergeCell ref="G319:G320"/>
    <mergeCell ref="G381:G382"/>
    <mergeCell ref="G373:G374"/>
    <mergeCell ref="E375:E376"/>
    <mergeCell ref="F375:F376"/>
    <mergeCell ref="G375:G376"/>
    <mergeCell ref="E377:E378"/>
    <mergeCell ref="G377:G378"/>
    <mergeCell ref="A375:A376"/>
    <mergeCell ref="A377:A378"/>
    <mergeCell ref="A379:A380"/>
    <mergeCell ref="C379:C380"/>
    <mergeCell ref="E379:E380"/>
    <mergeCell ref="A373:A374"/>
    <mergeCell ref="G379:G380"/>
    <mergeCell ref="C381:C382"/>
    <mergeCell ref="E381:E382"/>
    <mergeCell ref="F381:F382"/>
    <mergeCell ref="G371:G372"/>
    <mergeCell ref="E346:F347"/>
    <mergeCell ref="F327:F328"/>
    <mergeCell ref="E325:E326"/>
    <mergeCell ref="G346:G347"/>
    <mergeCell ref="B319:B320"/>
    <mergeCell ref="G305:G306"/>
    <mergeCell ref="G307:G308"/>
    <mergeCell ref="G309:G310"/>
    <mergeCell ref="G311:G312"/>
    <mergeCell ref="G313:G314"/>
    <mergeCell ref="E311:E312"/>
    <mergeCell ref="B277:B278"/>
    <mergeCell ref="C277:C278"/>
    <mergeCell ref="G291:G292"/>
    <mergeCell ref="G279:G280"/>
    <mergeCell ref="E293:E294"/>
    <mergeCell ref="B283:B284"/>
    <mergeCell ref="G281:G282"/>
    <mergeCell ref="G277:G278"/>
    <mergeCell ref="F277:F278"/>
    <mergeCell ref="F279:F280"/>
    <mergeCell ref="B305:B306"/>
    <mergeCell ref="C305:C306"/>
    <mergeCell ref="G363:G364"/>
    <mergeCell ref="G355:G356"/>
    <mergeCell ref="G361:G362"/>
    <mergeCell ref="F355:F356"/>
    <mergeCell ref="E327:E328"/>
    <mergeCell ref="G327:G328"/>
    <mergeCell ref="B359:B360"/>
    <mergeCell ref="B361:B362"/>
    <mergeCell ref="B363:B364"/>
    <mergeCell ref="G357:G358"/>
    <mergeCell ref="E329:F330"/>
    <mergeCell ref="C329:C330"/>
    <mergeCell ref="C327:C328"/>
    <mergeCell ref="B351:B352"/>
    <mergeCell ref="C351:C352"/>
    <mergeCell ref="E351:E352"/>
    <mergeCell ref="F351:F352"/>
    <mergeCell ref="G351:G352"/>
    <mergeCell ref="F353:F354"/>
    <mergeCell ref="G353:G354"/>
    <mergeCell ref="G341:G342"/>
    <mergeCell ref="A275:A276"/>
    <mergeCell ref="G315:G316"/>
    <mergeCell ref="G317:G318"/>
    <mergeCell ref="G287:G288"/>
    <mergeCell ref="G267:G268"/>
    <mergeCell ref="B289:B290"/>
    <mergeCell ref="C289:C290"/>
    <mergeCell ref="E289:E290"/>
    <mergeCell ref="B279:B280"/>
    <mergeCell ref="B285:B286"/>
    <mergeCell ref="C285:C286"/>
    <mergeCell ref="E287:E288"/>
    <mergeCell ref="E283:E284"/>
    <mergeCell ref="F275:F276"/>
    <mergeCell ref="C307:C308"/>
    <mergeCell ref="B307:B308"/>
    <mergeCell ref="E297:E298"/>
    <mergeCell ref="C279:C280"/>
    <mergeCell ref="E279:E280"/>
    <mergeCell ref="A279:A280"/>
    <mergeCell ref="A277:A278"/>
    <mergeCell ref="E313:E314"/>
    <mergeCell ref="C281:C282"/>
    <mergeCell ref="E285:E286"/>
    <mergeCell ref="G321:G322"/>
    <mergeCell ref="G323:G324"/>
    <mergeCell ref="E303:E304"/>
    <mergeCell ref="G325:G326"/>
    <mergeCell ref="F281:F282"/>
    <mergeCell ref="F289:F290"/>
    <mergeCell ref="F291:F292"/>
    <mergeCell ref="F307:F308"/>
    <mergeCell ref="A285:A286"/>
    <mergeCell ref="A287:A288"/>
    <mergeCell ref="E281:E282"/>
    <mergeCell ref="A283:A284"/>
    <mergeCell ref="A281:A282"/>
    <mergeCell ref="B281:B282"/>
    <mergeCell ref="C283:C284"/>
    <mergeCell ref="A289:A290"/>
    <mergeCell ref="F287:F288"/>
    <mergeCell ref="E299:F300"/>
    <mergeCell ref="E295:E296"/>
    <mergeCell ref="F305:F306"/>
    <mergeCell ref="E307:E308"/>
    <mergeCell ref="G289:G290"/>
    <mergeCell ref="G301:G302"/>
    <mergeCell ref="G303:G304"/>
    <mergeCell ref="J120:J121"/>
    <mergeCell ref="E112:E113"/>
    <mergeCell ref="G112:G113"/>
    <mergeCell ref="E114:E115"/>
    <mergeCell ref="G114:G115"/>
    <mergeCell ref="E116:E117"/>
    <mergeCell ref="G116:G117"/>
    <mergeCell ref="F122:F123"/>
    <mergeCell ref="F129:F130"/>
    <mergeCell ref="G129:G130"/>
    <mergeCell ref="F120:F121"/>
    <mergeCell ref="E129:E130"/>
    <mergeCell ref="E118:E119"/>
    <mergeCell ref="G76:G77"/>
    <mergeCell ref="G175:G176"/>
    <mergeCell ref="E177:E178"/>
    <mergeCell ref="F177:F178"/>
    <mergeCell ref="G143:G144"/>
    <mergeCell ref="F153:F154"/>
    <mergeCell ref="E161:E162"/>
    <mergeCell ref="F161:F162"/>
    <mergeCell ref="E143:E144"/>
    <mergeCell ref="E86:E87"/>
    <mergeCell ref="E94:E95"/>
    <mergeCell ref="F90:F91"/>
    <mergeCell ref="G82:G83"/>
    <mergeCell ref="G80:G81"/>
    <mergeCell ref="G84:G85"/>
    <mergeCell ref="G88:G89"/>
    <mergeCell ref="E90:E91"/>
    <mergeCell ref="G90:G91"/>
    <mergeCell ref="G110:G111"/>
    <mergeCell ref="F106:F107"/>
    <mergeCell ref="E131:E132"/>
    <mergeCell ref="F104:F105"/>
    <mergeCell ref="G131:G132"/>
    <mergeCell ref="G169:G170"/>
    <mergeCell ref="G92:G93"/>
    <mergeCell ref="E82:E83"/>
    <mergeCell ref="G104:G105"/>
    <mergeCell ref="G86:G87"/>
    <mergeCell ref="E88:E89"/>
    <mergeCell ref="G106:G107"/>
    <mergeCell ref="F86:F87"/>
    <mergeCell ref="G118:G119"/>
    <mergeCell ref="E120:E121"/>
    <mergeCell ref="G120:G121"/>
    <mergeCell ref="G100:G103"/>
    <mergeCell ref="E106:E107"/>
    <mergeCell ref="E96:E97"/>
    <mergeCell ref="F96:F97"/>
    <mergeCell ref="G74:G75"/>
    <mergeCell ref="G78:G79"/>
    <mergeCell ref="E74:E75"/>
    <mergeCell ref="G16:G17"/>
    <mergeCell ref="F26:F27"/>
    <mergeCell ref="F40:F41"/>
    <mergeCell ref="F42:F43"/>
    <mergeCell ref="F50:F51"/>
    <mergeCell ref="F52:F53"/>
    <mergeCell ref="E18:E19"/>
    <mergeCell ref="E16:E17"/>
    <mergeCell ref="G44:G45"/>
    <mergeCell ref="E46:E47"/>
    <mergeCell ref="F46:F47"/>
    <mergeCell ref="G46:G47"/>
    <mergeCell ref="G52:G53"/>
    <mergeCell ref="G50:G51"/>
    <mergeCell ref="E48:E49"/>
    <mergeCell ref="E40:E41"/>
    <mergeCell ref="E42:E43"/>
    <mergeCell ref="E28:E29"/>
    <mergeCell ref="E50:E51"/>
    <mergeCell ref="E52:E53"/>
    <mergeCell ref="E44:E45"/>
    <mergeCell ref="A86:A87"/>
    <mergeCell ref="A46:A47"/>
    <mergeCell ref="E78:E79"/>
    <mergeCell ref="E76:E77"/>
    <mergeCell ref="A30:A31"/>
    <mergeCell ref="E30:E31"/>
    <mergeCell ref="A22:A23"/>
    <mergeCell ref="C22:C23"/>
    <mergeCell ref="E22:E23"/>
    <mergeCell ref="E24:E25"/>
    <mergeCell ref="E26:E27"/>
    <mergeCell ref="E38:E39"/>
    <mergeCell ref="A28:A29"/>
    <mergeCell ref="A32:A33"/>
    <mergeCell ref="A20:A21"/>
    <mergeCell ref="C20:C21"/>
    <mergeCell ref="E20:E21"/>
    <mergeCell ref="A14:A15"/>
    <mergeCell ref="A80:A81"/>
    <mergeCell ref="B80:B81"/>
    <mergeCell ref="B52:B53"/>
    <mergeCell ref="C52:C53"/>
    <mergeCell ref="C54:C55"/>
    <mergeCell ref="E64:E65"/>
    <mergeCell ref="E72:E73"/>
    <mergeCell ref="B40:B41"/>
    <mergeCell ref="A42:A43"/>
    <mergeCell ref="A40:A41"/>
    <mergeCell ref="A36:A37"/>
    <mergeCell ref="E58:E59"/>
    <mergeCell ref="A76:A77"/>
    <mergeCell ref="E80:E81"/>
    <mergeCell ref="E60:E61"/>
    <mergeCell ref="E56:E57"/>
    <mergeCell ref="B54:B55"/>
    <mergeCell ref="C28:C29"/>
    <mergeCell ref="B74:B75"/>
    <mergeCell ref="A78:A79"/>
    <mergeCell ref="E10:E11"/>
    <mergeCell ref="A1:G1"/>
    <mergeCell ref="A2:F2"/>
    <mergeCell ref="A3:G3"/>
    <mergeCell ref="B4:E4"/>
    <mergeCell ref="A5:G5"/>
    <mergeCell ref="G139:G140"/>
    <mergeCell ref="E137:E138"/>
    <mergeCell ref="G155:G156"/>
    <mergeCell ref="C153:C154"/>
    <mergeCell ref="E153:E154"/>
    <mergeCell ref="G30:G31"/>
    <mergeCell ref="G40:G41"/>
    <mergeCell ref="G42:G43"/>
    <mergeCell ref="C32:C33"/>
    <mergeCell ref="E32:E33"/>
    <mergeCell ref="F32:F33"/>
    <mergeCell ref="E34:E35"/>
    <mergeCell ref="E36:E37"/>
    <mergeCell ref="C40:C41"/>
    <mergeCell ref="E54:E55"/>
    <mergeCell ref="F54:F55"/>
    <mergeCell ref="E68:E69"/>
    <mergeCell ref="G68:G69"/>
    <mergeCell ref="B221:B222"/>
    <mergeCell ref="B137:B138"/>
    <mergeCell ref="A92:A93"/>
    <mergeCell ref="B92:B93"/>
    <mergeCell ref="F167:F168"/>
    <mergeCell ref="E189:E190"/>
    <mergeCell ref="C197:C198"/>
    <mergeCell ref="E195:E196"/>
    <mergeCell ref="E193:E194"/>
    <mergeCell ref="E181:E182"/>
    <mergeCell ref="F179:F180"/>
    <mergeCell ref="E171:E172"/>
    <mergeCell ref="F189:F190"/>
    <mergeCell ref="E183:E184"/>
    <mergeCell ref="E100:E103"/>
    <mergeCell ref="C100:C102"/>
    <mergeCell ref="F100:F103"/>
    <mergeCell ref="B100:B102"/>
    <mergeCell ref="F135:F136"/>
    <mergeCell ref="C129:C130"/>
    <mergeCell ref="C133:C134"/>
    <mergeCell ref="B106:B107"/>
    <mergeCell ref="F131:F132"/>
    <mergeCell ref="E92:E93"/>
    <mergeCell ref="A94:A95"/>
    <mergeCell ref="F94:F95"/>
    <mergeCell ref="F175:F176"/>
    <mergeCell ref="F187:F188"/>
    <mergeCell ref="G133:G134"/>
    <mergeCell ref="G108:G109"/>
    <mergeCell ref="G197:G198"/>
    <mergeCell ref="G181:G182"/>
    <mergeCell ref="G195:G196"/>
    <mergeCell ref="G193:G194"/>
    <mergeCell ref="G179:G180"/>
    <mergeCell ref="G189:G190"/>
    <mergeCell ref="G159:G160"/>
    <mergeCell ref="G141:G142"/>
    <mergeCell ref="B131:B132"/>
    <mergeCell ref="F133:F134"/>
    <mergeCell ref="A149:A150"/>
    <mergeCell ref="A147:A148"/>
    <mergeCell ref="C106:C107"/>
    <mergeCell ref="B145:B146"/>
    <mergeCell ref="B122:B123"/>
    <mergeCell ref="A131:A132"/>
    <mergeCell ref="E145:E146"/>
    <mergeCell ref="A145:A146"/>
    <mergeCell ref="F225:F226"/>
    <mergeCell ref="G219:G220"/>
    <mergeCell ref="G183:G184"/>
    <mergeCell ref="F173:F174"/>
    <mergeCell ref="G221:G222"/>
    <mergeCell ref="E225:E226"/>
    <mergeCell ref="C219:C220"/>
    <mergeCell ref="G215:G216"/>
    <mergeCell ref="E215:E216"/>
    <mergeCell ref="F217:F218"/>
    <mergeCell ref="F221:F222"/>
    <mergeCell ref="G213:G214"/>
    <mergeCell ref="G207:G208"/>
    <mergeCell ref="G201:G202"/>
    <mergeCell ref="G199:G200"/>
    <mergeCell ref="G209:G210"/>
    <mergeCell ref="G211:G212"/>
    <mergeCell ref="A387:A388"/>
    <mergeCell ref="B387:B388"/>
    <mergeCell ref="C387:C388"/>
    <mergeCell ref="A307:A308"/>
    <mergeCell ref="A317:A318"/>
    <mergeCell ref="A315:A316"/>
    <mergeCell ref="B315:B316"/>
    <mergeCell ref="A381:A382"/>
    <mergeCell ref="B291:B292"/>
    <mergeCell ref="C291:C292"/>
    <mergeCell ref="A291:A292"/>
    <mergeCell ref="A325:A326"/>
    <mergeCell ref="B325:B326"/>
    <mergeCell ref="C325:C326"/>
    <mergeCell ref="A335:A336"/>
    <mergeCell ref="C335:C336"/>
    <mergeCell ref="A297:A298"/>
    <mergeCell ref="B297:B298"/>
    <mergeCell ref="B323:B324"/>
    <mergeCell ref="A367:A368"/>
    <mergeCell ref="B367:B368"/>
    <mergeCell ref="A355:A356"/>
    <mergeCell ref="A357:A358"/>
    <mergeCell ref="B355:B356"/>
    <mergeCell ref="A369:A370"/>
    <mergeCell ref="E309:E310"/>
    <mergeCell ref="A10:A11"/>
    <mergeCell ref="A12:A13"/>
    <mergeCell ref="E355:E356"/>
    <mergeCell ref="B357:B358"/>
    <mergeCell ref="E291:E292"/>
    <mergeCell ref="E323:E324"/>
    <mergeCell ref="E301:E302"/>
    <mergeCell ref="E305:E306"/>
    <mergeCell ref="E335:E336"/>
    <mergeCell ref="A353:A354"/>
    <mergeCell ref="B353:B354"/>
    <mergeCell ref="C353:C354"/>
    <mergeCell ref="E353:E354"/>
    <mergeCell ref="A293:A294"/>
    <mergeCell ref="A295:A296"/>
    <mergeCell ref="C297:C298"/>
    <mergeCell ref="A305:A306"/>
    <mergeCell ref="A323:A324"/>
    <mergeCell ref="A327:A328"/>
    <mergeCell ref="B327:B328"/>
    <mergeCell ref="E135:E136"/>
    <mergeCell ref="E139:E140"/>
    <mergeCell ref="A349:A350"/>
    <mergeCell ref="E349:E350"/>
    <mergeCell ref="F349:F350"/>
    <mergeCell ref="G349:G350"/>
    <mergeCell ref="A98:A99"/>
    <mergeCell ref="C98:C99"/>
    <mergeCell ref="E98:E99"/>
    <mergeCell ref="F98:F99"/>
    <mergeCell ref="G98:G99"/>
    <mergeCell ref="A339:A340"/>
    <mergeCell ref="C339:C340"/>
    <mergeCell ref="E339:E340"/>
    <mergeCell ref="F339:F340"/>
    <mergeCell ref="G339:G340"/>
    <mergeCell ref="G135:G136"/>
    <mergeCell ref="G137:G138"/>
    <mergeCell ref="G217:G218"/>
    <mergeCell ref="E227:E228"/>
    <mergeCell ref="C223:C224"/>
    <mergeCell ref="E223:E224"/>
    <mergeCell ref="F223:F224"/>
    <mergeCell ref="C225:C226"/>
    <mergeCell ref="G223:G224"/>
    <mergeCell ref="G225:G226"/>
  </mergeCells>
  <pageMargins left="0.39370078740157483" right="0.23622047244094491" top="0.31496062992125984" bottom="0.19685039370078741" header="0.15748031496062992" footer="0.31496062992125984"/>
  <pageSetup paperSize="9" scale="58" fitToWidth="0" fitToHeight="0" orientation="landscape" r:id="rId1"/>
  <rowBreaks count="4" manualBreakCount="4">
    <brk id="100" max="15" man="1"/>
    <brk id="175" max="15" man="1"/>
    <brk id="246" max="15" man="1"/>
    <brk id="34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2024-11-19T08:27:16Z</cp:lastPrinted>
  <dcterms:created xsi:type="dcterms:W3CDTF">2016-01-19T07:58:56Z</dcterms:created>
  <dcterms:modified xsi:type="dcterms:W3CDTF">2024-11-19T13:02:18Z</dcterms:modified>
</cp:coreProperties>
</file>