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130"/>
  </bookViews>
  <sheets>
    <sheet name="заг" sheetId="6" r:id="rId1"/>
  </sheets>
  <definedNames>
    <definedName name="_xlnm.Print_Titles" localSheetId="0">заг!$6:$7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<sst xmlns="http://schemas.openxmlformats.org/spreadsheetml/2006/main" count="1201" uniqueCount="710">
  <si>
    <r>
      <rPr>
        <b/>
        <sz val="16"/>
        <color indexed="8"/>
        <rFont val="Times New Roman"/>
        <charset val="204"/>
      </rP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>)</t>
    </r>
  </si>
  <si>
    <r>
      <rPr>
        <b/>
        <sz val="16"/>
        <color indexed="8"/>
        <rFont val="Times New Roman"/>
        <charset val="204"/>
      </rPr>
      <t xml:space="preserve">                     на 2024 рік</t>
    </r>
    <r>
      <rPr>
        <sz val="10"/>
        <color indexed="8"/>
        <rFont val="Times New Roman"/>
        <charset val="204"/>
      </rPr>
      <t xml:space="preserve">   </t>
    </r>
  </si>
  <si>
    <t>54-37</t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</si>
  <si>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</si>
  <si>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</si>
  <si>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</si>
  <si>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</si>
  <si>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</si>
  <si>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</si>
  <si>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</si>
  <si>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</si>
  <si>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</si>
  <si>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</si>
  <si>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</si>
  <si>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rPr>
        <b/>
        <sz val="10"/>
        <rFont val="Times New Roman"/>
        <charset val="204"/>
      </rPr>
      <t xml:space="preserve">Код ДК 021: 2015 30170000-1 </t>
    </r>
    <r>
      <rPr>
        <sz val="10"/>
        <rFont val="Times New Roman"/>
        <charset val="204"/>
      </rPr>
      <t>Етикетувальні машини</t>
    </r>
  </si>
  <si>
    <t>Звіт про договір про закупівлю</t>
  </si>
  <si>
    <t>липень</t>
  </si>
  <si>
    <t xml:space="preserve">загальний фонд КПКВ 3506010 </t>
  </si>
  <si>
    <t xml:space="preserve">грн. (десять тисяч шістсот п'ятдесят  гривень 00 коп.)                             </t>
  </si>
  <si>
    <t xml:space="preserve"> (зміни до кошторису с/з від 14.11.2024 №22/22-02-01/17474)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</si>
  <si>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</si>
  <si>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</si>
  <si>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відкриті торги(з урахуваннямо особливостей) </t>
  </si>
  <si>
    <t>травень</t>
  </si>
  <si>
    <t xml:space="preserve">грн. (одна тисяча вісімсот  гривень 00 коп.)                             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</si>
  <si>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</si>
  <si>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</si>
  <si>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загальний фонд КПКВ 3506010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</si>
  <si>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</si>
  <si>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</si>
  <si>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</si>
  <si>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грн. (сто тринадцять тисяч  шістдесят п'ять гривень72 коп.)                             </t>
  </si>
  <si>
    <t>УСС</t>
  </si>
  <si>
    <t>Телефонний апарат типу Panasonic KX-TGF320UCM за кодом ДК 021: 2015 44320000-9 Кабеля та супутня продукція</t>
  </si>
  <si>
    <t xml:space="preserve">Відкриті торги(з урахуваннямо особливостей) </t>
  </si>
  <si>
    <t>вересень</t>
  </si>
  <si>
    <t>загальний фонд КПКВ 3506010 (с/з зміни від 04.07.2024 №22/22-02-01/10461)</t>
  </si>
  <si>
    <t xml:space="preserve">гривень (три  тисяч шістсот дев'яносто гривень 00 коп.)                                                                  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</si>
  <si>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</si>
  <si>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>Код ДК 021:2015 – 32330000-5 Апаратура для запису та відтворення аудіо- та відеоматеріалів</t>
  </si>
  <si>
    <t>листопад</t>
  </si>
  <si>
    <t>загальний фонд КПКВ 3506010</t>
  </si>
  <si>
    <t xml:space="preserve">гривень (вісімнадцять тисяч дев'ятсот двадцять гривня 00 коп.)                                                                  </t>
  </si>
  <si>
    <t xml:space="preserve"> (с/з зміни від 04.07.2024 №22/22-02-01/10461;с/з зміни від 04.07.2024 №22/22-02-01/17474)</t>
  </si>
  <si>
    <t>Папки картонні</t>
  </si>
  <si>
    <r>
      <rPr>
        <b/>
        <sz val="10"/>
        <rFont val="Times New Roman"/>
        <charset val="204"/>
      </rPr>
      <t>Код ДК 021:2015  22810000-1 -</t>
    </r>
    <r>
      <rPr>
        <sz val="10"/>
        <rFont val="Times New Roman"/>
        <charset val="204"/>
      </rPr>
      <t>Паперові чи картонні реєстраційні журнали</t>
    </r>
  </si>
  <si>
    <t>серпень</t>
  </si>
  <si>
    <t xml:space="preserve">гривень (чотири тисячі   гривень 00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</si>
  <si>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</si>
  <si>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charset val="204"/>
      </rPr>
      <t>Код ДК 021:2015  44210000-5 -</t>
    </r>
    <r>
      <rPr>
        <sz val="10"/>
        <rFont val="Times New Roman"/>
        <charset val="204"/>
      </rPr>
      <t>Конструкції та їх частини</t>
    </r>
  </si>
  <si>
    <t xml:space="preserve">гривень (сім тисяч триста п'ядесят гривень 89 коп.)                                                                  </t>
  </si>
  <si>
    <t>Пакети презентаційні</t>
  </si>
  <si>
    <r>
      <rPr>
        <b/>
        <sz val="10"/>
        <rFont val="Times New Roman"/>
        <charset val="204"/>
      </rPr>
      <t>Код ДК 021:2015  18930000 -7</t>
    </r>
    <r>
      <rPr>
        <sz val="10"/>
        <rFont val="Times New Roman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</si>
  <si>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</si>
  <si>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</si>
  <si>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r>
      <rPr>
        <b/>
        <sz val="10"/>
        <rFont val="Times New Roman"/>
        <charset val="204"/>
      </rPr>
      <t>Код ДК 021:2015  44110000-4 -</t>
    </r>
    <r>
      <rPr>
        <sz val="10"/>
        <rFont val="Times New Roman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</si>
  <si>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</si>
  <si>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Конструкції та їх частини (Металопластикові конструкції власного виробництва)</t>
  </si>
  <si>
    <t xml:space="preserve">гривень (сім тисяч  триста п'ятдесят гривень 00 коп.)                                                                  </t>
  </si>
  <si>
    <t>Бланки  сертифікатів форми EUR-MED</t>
  </si>
  <si>
    <r>
      <rPr>
        <b/>
        <sz val="10"/>
        <color indexed="8"/>
        <rFont val="Times New Roman"/>
        <charset val="204"/>
      </rPr>
      <t>Код 021: 2015 22820000-4</t>
    </r>
    <r>
      <rPr>
        <sz val="10"/>
        <color indexed="8"/>
        <rFont val="Times New Roman"/>
        <charset val="204"/>
      </rPr>
      <t xml:space="preserve"> Бланки</t>
    </r>
  </si>
  <si>
    <t>звіт про укладений договір</t>
  </si>
  <si>
    <t>лютий</t>
  </si>
  <si>
    <t xml:space="preserve">грн.( сорок шість тисяч чотириста сорок гривень 00 коп.)                           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</si>
  <si>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</si>
  <si>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sz val="10"/>
        <color indexed="8"/>
        <rFont val="Times New Roman"/>
        <charset val="204"/>
      </rPr>
      <t xml:space="preserve"> </t>
    </r>
    <r>
      <rPr>
        <b/>
        <sz val="10"/>
        <color indexed="8"/>
        <rFont val="Times New Roman"/>
        <charset val="204"/>
      </rPr>
      <t>Код ДК 021:2015 –39110000 - 6</t>
    </r>
    <r>
      <rPr>
        <sz val="10"/>
        <color indexed="8"/>
        <rFont val="Times New Roman"/>
        <charset val="204"/>
      </rPr>
      <t xml:space="preserve">   Сидіння, стільці та супутні вироби і частини до них  </t>
    </r>
  </si>
  <si>
    <t>відкриті торги (з урахуванням собливостей)</t>
  </si>
  <si>
    <t xml:space="preserve">грн (сто шістдесят чотири тисячі дев'ятсот дев'яносто сім гривень 00 коп.)                                                           . </t>
  </si>
  <si>
    <t>Стіл письмовий</t>
  </si>
  <si>
    <r>
      <rPr>
        <b/>
        <sz val="10"/>
        <color indexed="8"/>
        <rFont val="Times New Roman"/>
        <charset val="204"/>
      </rPr>
      <t>Код ДК 021:2015  39120000-9 -</t>
    </r>
    <r>
      <rPr>
        <sz val="10"/>
        <color indexed="8"/>
        <rFont val="Times New Roman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</si>
  <si>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</si>
  <si>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</si>
  <si>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r>
      <rPr>
        <b/>
        <sz val="10"/>
        <color indexed="8"/>
        <rFont val="Times New Roman"/>
        <charset val="204"/>
      </rPr>
      <t xml:space="preserve">Код ДК 021:2015 224500000-9 </t>
    </r>
    <r>
      <rPr>
        <sz val="10"/>
        <color indexed="8"/>
        <rFont val="Times New Roman"/>
        <charset val="204"/>
      </rPr>
      <t>Друкована продукція з елементами захисту</t>
    </r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</si>
  <si>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</si>
  <si>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t>січень</t>
  </si>
  <si>
    <t xml:space="preserve">грн (двісті дев'яносто шість тисяч чотириста гривень 00 коп.)                            </t>
  </si>
  <si>
    <t>Аксесуари до робочого одягу (Распіратори, маски захисні)</t>
  </si>
  <si>
    <t>Код ДК 021:2015  18140000-2 -Аксесуари до робочого одягу</t>
  </si>
  <si>
    <t>квітень</t>
  </si>
  <si>
    <t xml:space="preserve">грн (сімдесятдві тисячі вісімсот гривень 00 коп.)                            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</si>
  <si>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</si>
  <si>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r>
      <rPr>
        <b/>
        <sz val="10"/>
        <color indexed="8"/>
        <rFont val="Times New Roman"/>
        <charset val="204"/>
      </rPr>
      <t xml:space="preserve">Код ДК 021:2015 22210000-5 - Газети </t>
    </r>
    <r>
      <rPr>
        <sz val="10"/>
        <color indexed="8"/>
        <rFont val="Times New Roman"/>
        <charset val="204"/>
      </rPr>
      <t>(22213000-6 Журнали)</t>
    </r>
  </si>
  <si>
    <t xml:space="preserve">грн. (шість тисяч восімсот гривень 00 коп.)                             </t>
  </si>
  <si>
    <t>Натискні ручки, целіндрові механізми</t>
  </si>
  <si>
    <r>
      <rPr>
        <b/>
        <sz val="10"/>
        <color indexed="8"/>
        <rFont val="Times New Roman"/>
        <charset val="204"/>
      </rPr>
      <t xml:space="preserve">Код 021: 2015 44520000-1 </t>
    </r>
    <r>
      <rPr>
        <sz val="10"/>
        <color indexed="8"/>
        <rFont val="Times New Roman"/>
        <charset val="204"/>
      </rPr>
      <t>Замки, ключі та петлі</t>
    </r>
  </si>
  <si>
    <t xml:space="preserve">загальний фонд КПКВ 3506010    </t>
  </si>
  <si>
    <t xml:space="preserve">грн. (сімнадцять  тисяч дев'ятсот десять гривень 00 коп),                             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</si>
  <si>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</si>
  <si>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r>
      <rPr>
        <b/>
        <sz val="10"/>
        <color indexed="8"/>
        <rFont val="Times New Roman"/>
        <charset val="204"/>
      </rPr>
      <t xml:space="preserve">Код 021: 2015 44510000-8 </t>
    </r>
    <r>
      <rPr>
        <sz val="10"/>
        <color indexed="8"/>
        <rFont val="Times New Roman"/>
        <charset val="204"/>
      </rPr>
      <t>Знаряддя</t>
    </r>
  </si>
  <si>
    <t>спрощена закупівля</t>
  </si>
  <si>
    <t xml:space="preserve">грн. (сім тисяч двісті п'ядесят гривні 00 коп.)                             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</si>
  <si>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</si>
  <si>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r>
      <rPr>
        <b/>
        <sz val="10"/>
        <color indexed="8"/>
        <rFont val="Times New Roman"/>
        <charset val="204"/>
      </rPr>
      <t xml:space="preserve">Код 021: 2015 22820000-4 </t>
    </r>
    <r>
      <rPr>
        <sz val="10"/>
        <color indexed="8"/>
        <rFont val="Times New Roman"/>
        <charset val="204"/>
      </rPr>
      <t>Бланки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</si>
  <si>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</si>
  <si>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 xml:space="preserve">грн. (сімдесят дев'ять тисяч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</si>
  <si>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</si>
  <si>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</si>
  <si>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(сто п'ятдесят дві тисячі гривень 00 коп.)                            </t>
  </si>
  <si>
    <t>Митні декларації на мовах за кодом ДК 021: 2015 22820000-4 Бланки (Митні декларації на мовах  код  ДК 021: 2015 22820000-4 Бланки)</t>
  </si>
  <si>
    <t>березень</t>
  </si>
  <si>
    <t xml:space="preserve">грн. (один мільйон чотириста сімнадцять тисяч п'ятсот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</si>
  <si>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</si>
  <si>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rPr>
        <b/>
        <sz val="10"/>
        <color indexed="8"/>
        <rFont val="Times New Roman"/>
        <charset val="204"/>
      </rPr>
      <t xml:space="preserve">Код ДК 021:2015  39290000 -1 </t>
    </r>
    <r>
      <rPr>
        <sz val="10"/>
        <color indexed="8"/>
        <rFont val="Times New Roman"/>
        <charset val="204"/>
      </rPr>
      <t>Фурнітура різна</t>
    </r>
    <r>
      <rPr>
        <b/>
        <sz val="10"/>
        <color indexed="8"/>
        <rFont val="Times New Roman"/>
        <charset val="204"/>
      </rPr>
      <t xml:space="preserve">
</t>
    </r>
    <r>
      <rPr>
        <sz val="10"/>
        <color indexed="8"/>
        <rFont val="Times New Roman"/>
        <charset val="204"/>
      </rPr>
      <t>(39298200-9- Рамки для картин)</t>
    </r>
  </si>
  <si>
    <t>червень</t>
  </si>
  <si>
    <t>загальний фонд КПКВ 3506010 відсутня потреба</t>
  </si>
  <si>
    <t xml:space="preserve">грн (дванадцять  тисяч двісті гривень 00 коп.)                            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</si>
  <si>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</si>
  <si>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rPr>
        <b/>
        <sz val="10"/>
        <color indexed="8"/>
        <rFont val="Times New Roman"/>
        <charset val="204"/>
      </rPr>
      <t>Код ДК 021:2015  30190000-7 -</t>
    </r>
    <r>
      <rPr>
        <sz val="10"/>
        <color indexed="8"/>
        <rFont val="Times New Roman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charset val="204"/>
      </rPr>
      <t xml:space="preserve">
</t>
    </r>
  </si>
  <si>
    <t xml:space="preserve">загальний фонд КПКВ 3506010                                    </t>
  </si>
  <si>
    <t xml:space="preserve">грн (п'ятдесят  тисяч чотириста гривень 00 коп.)                            </t>
  </si>
  <si>
    <t>Відомчі, заохочувальні відзнаки Державної митної служби України (Код 021: 2015 1853000-3 Подарунки та нагороди)</t>
  </si>
  <si>
    <r>
      <rPr>
        <b/>
        <sz val="10"/>
        <color indexed="8"/>
        <rFont val="Times New Roman"/>
        <charset val="204"/>
      </rPr>
      <t>Код 021: 2015 18530000-3</t>
    </r>
    <r>
      <rPr>
        <sz val="10"/>
        <color indexed="8"/>
        <rFont val="Times New Roman"/>
        <charset val="204"/>
      </rPr>
      <t xml:space="preserve"> Подарунки нагороди(1853000-3 Подарунки та нагороди)</t>
    </r>
  </si>
  <si>
    <t xml:space="preserve">загальний фонд КПКВ 3506010                              </t>
  </si>
  <si>
    <t xml:space="preserve">грн. ( двісті сорок сім тисяч п'ятсот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</si>
  <si>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</si>
  <si>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rPr>
        <b/>
        <sz val="10"/>
        <color indexed="8"/>
        <rFont val="Times New Roman"/>
        <charset val="204"/>
      </rPr>
      <t>Код ДК 021: 2015 38430000-8</t>
    </r>
    <r>
      <rPr>
        <sz val="10"/>
        <color indexed="8"/>
        <rFont val="Times New Roman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</si>
  <si>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</si>
  <si>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t>Ліхтаріза кодом ДК 021: 2015 31520000-7 Світильники та освітлювальна апаратура (код ДК 021: 2015 31521320-3 Портативні ліхтарі (Ліхтарі))</t>
  </si>
  <si>
    <r>
      <rPr>
        <b/>
        <sz val="10"/>
        <color indexed="8"/>
        <rFont val="Times New Roman"/>
        <charset val="204"/>
      </rPr>
      <t xml:space="preserve">Код ДК 021: 2015 31520000-7 </t>
    </r>
    <r>
      <rPr>
        <sz val="10"/>
        <color indexed="8"/>
        <rFont val="Times New Roman"/>
        <charset val="204"/>
      </rPr>
      <t>Світильники та освітлювальна апаратура</t>
    </r>
  </si>
  <si>
    <r>
      <rPr>
        <sz val="10"/>
        <color indexed="8"/>
        <rFont val="Times New Roman"/>
        <charset val="204"/>
      </rPr>
      <t>загальний фонд КПКВ 3506010</t>
    </r>
    <r>
      <rPr>
        <sz val="11"/>
        <color rgb="FFFF0000"/>
        <rFont val="Times New Roman"/>
        <charset val="204"/>
      </rPr>
      <t xml:space="preserve"> </t>
    </r>
  </si>
  <si>
    <t xml:space="preserve">грн. (дев'яносто одна тисяча  дев'ятсот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</si>
  <si>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</si>
  <si>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rPr>
        <b/>
        <sz val="10"/>
        <color indexed="8"/>
        <rFont val="Times New Roman"/>
        <charset val="204"/>
      </rPr>
      <t>Код 021: 2015 44510000-8</t>
    </r>
    <r>
      <rPr>
        <sz val="10"/>
        <color indexed="8"/>
        <rFont val="Times New Roman"/>
        <charset val="204"/>
      </rPr>
      <t xml:space="preserve"> Знаряддя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</si>
  <si>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</si>
  <si>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</si>
  <si>
    <t xml:space="preserve">грн. (сорок дев'ят тисяч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</si>
  <si>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</si>
  <si>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rPr>
        <b/>
        <sz val="10"/>
        <color indexed="8"/>
        <rFont val="Times New Roman"/>
        <charset val="204"/>
      </rPr>
      <t xml:space="preserve">Код ДК021: 2015 35120000-1 </t>
    </r>
    <r>
      <rPr>
        <sz val="10"/>
        <color indexed="8"/>
        <rFont val="Times New Roman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</si>
  <si>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</si>
  <si>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Придбання фотоапаратів</t>
  </si>
  <si>
    <r>
      <rPr>
        <b/>
        <sz val="10"/>
        <color indexed="8"/>
        <rFont val="Times New Roman"/>
        <charset val="204"/>
      </rPr>
      <t xml:space="preserve">Код 021: 2015 38650000-6 </t>
    </r>
    <r>
      <rPr>
        <sz val="10"/>
        <color indexed="8"/>
        <rFont val="Times New Roman"/>
        <charset val="204"/>
      </rPr>
      <t>Фотографічне обладнання</t>
    </r>
  </si>
  <si>
    <t>звіт про договір про закупівлю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</si>
  <si>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</si>
  <si>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</si>
  <si>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</si>
  <si>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r>
      <rPr>
        <b/>
        <sz val="10"/>
        <color indexed="8"/>
        <rFont val="Times New Roman"/>
        <charset val="204"/>
      </rPr>
      <t>Код ДК 021:2015  18530000-3 -</t>
    </r>
    <r>
      <rPr>
        <sz val="10"/>
        <color indexed="8"/>
        <rFont val="Times New Roman"/>
        <charset val="204"/>
      </rPr>
      <t>Подарунки та нагороди</t>
    </r>
  </si>
  <si>
    <t xml:space="preserve">грн. (сорок дев'ять  тисяч дев'ятсот вісімдесят  гривень 00 коп.)                            </t>
  </si>
  <si>
    <t>Придбання коденціонерів та кулерів для води</t>
  </si>
  <si>
    <r>
      <rPr>
        <sz val="10"/>
        <color indexed="8"/>
        <rFont val="Times New Roman"/>
        <charset val="204"/>
      </rPr>
      <t xml:space="preserve"> </t>
    </r>
    <r>
      <rPr>
        <b/>
        <sz val="10"/>
        <color indexed="8"/>
        <rFont val="Times New Roman"/>
        <charset val="204"/>
      </rPr>
      <t>Код ДК 021:2015 –39710000 - 4</t>
    </r>
    <r>
      <rPr>
        <sz val="10"/>
        <color indexed="8"/>
        <rFont val="Times New Roman"/>
        <charset val="204"/>
      </rPr>
      <t xml:space="preserve">   Побутова техніка</t>
    </r>
  </si>
  <si>
    <r>
      <rPr>
        <u/>
        <sz val="10"/>
        <color indexed="8"/>
        <rFont val="Times New Roman"/>
        <charset val="204"/>
      </rPr>
      <t>загальний фонд КПКВ 3506010</t>
    </r>
    <r>
      <rPr>
        <u/>
        <sz val="11"/>
        <color rgb="FFFF0000"/>
        <rFont val="Times New Roman"/>
        <charset val="204"/>
      </rPr>
      <t xml:space="preserve"> додаткові кошти </t>
    </r>
    <r>
      <rPr>
        <u/>
        <sz val="10"/>
        <color indexed="8"/>
        <rFont val="Times New Roman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</si>
  <si>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</si>
  <si>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Папір офісний  А 4,А3 за кодом ДК 021:2015  30190000-7 -Офісне устаткування та приладдя різне   (Код ДК 021:2015  30197630-1-Папір для друку)</t>
  </si>
  <si>
    <r>
      <rPr>
        <b/>
        <sz val="10"/>
        <color indexed="8"/>
        <rFont val="Times New Roman"/>
        <charset val="204"/>
      </rPr>
      <t xml:space="preserve">Код ДК 021:2015  30190000-7 </t>
    </r>
    <r>
      <rPr>
        <sz val="10"/>
        <color indexed="8"/>
        <rFont val="Times New Roman"/>
        <charset val="204"/>
      </rPr>
      <t xml:space="preserve">-Офісне устаткування та приладдя різне  </t>
    </r>
  </si>
  <si>
    <t xml:space="preserve">грн. (вісімсот сімдесят три тисячі чотириста  гривень 00 коп.)                            </t>
  </si>
  <si>
    <r>
      <rPr>
        <sz val="10"/>
        <color indexed="8"/>
        <rFont val="Times New Roman"/>
        <charset val="204"/>
      </rP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</si>
  <si>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>Код ДК 021:2015  22810000-1 -</t>
    </r>
    <r>
      <rPr>
        <sz val="10"/>
        <color indexed="8"/>
        <rFont val="Times New Roman"/>
        <charset val="204"/>
      </rPr>
      <t>Паперові чи картонні реєстраційні журнали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</si>
  <si>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</si>
  <si>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t xml:space="preserve">загальний фонд КПКВ 3506010  </t>
  </si>
  <si>
    <t xml:space="preserve">грн. (двадцять вісім тисяч  п'ятсот гривень 00 коп.)                            </t>
  </si>
  <si>
    <r>
      <rPr>
        <b/>
        <sz val="10"/>
        <color indexed="8"/>
        <rFont val="Times New Roman"/>
        <charset val="204"/>
      </rPr>
      <t>Код ДК021: 2015 44420000-0</t>
    </r>
    <r>
      <rPr>
        <sz val="10"/>
        <color indexed="8"/>
        <rFont val="Times New Roman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</si>
  <si>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</si>
  <si>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</si>
  <si>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rPr>
        <b/>
        <sz val="10"/>
        <color indexed="8"/>
        <rFont val="Times New Roman"/>
        <charset val="204"/>
      </rPr>
      <t xml:space="preserve">Код ДК 021:2015  35120000-1 </t>
    </r>
    <r>
      <rPr>
        <sz val="10"/>
        <color indexed="8"/>
        <rFont val="Times New Roman"/>
        <charset val="204"/>
      </rPr>
      <t>-Системи та пристрої нагляду та охорони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</si>
  <si>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sz val="10"/>
        <rFont val="Times New Roman"/>
        <charset val="204"/>
      </rPr>
      <t>(зарахунок економії)</t>
    </r>
    <r>
      <rPr>
        <sz val="11"/>
        <rFont val="Times New Roman"/>
        <charset val="204"/>
      </rPr>
      <t xml:space="preserve"> </t>
    </r>
  </si>
  <si>
    <t xml:space="preserve">грн. (триста сімдесят дві тисячі   гривень 00 коп.)                            </t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</si>
  <si>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</si>
  <si>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r>
      <rPr>
        <b/>
        <sz val="10"/>
        <color indexed="8"/>
        <rFont val="Times New Roman"/>
        <charset val="204"/>
      </rPr>
      <t xml:space="preserve">Код ДК021: 2015 22820000-4 Бланки </t>
    </r>
    <r>
      <rPr>
        <sz val="10"/>
        <color indexed="8"/>
        <rFont val="Times New Roman"/>
        <charset val="204"/>
      </rPr>
      <t>(22820000-4 Бланки)</t>
    </r>
  </si>
  <si>
    <t xml:space="preserve">грн. (сто шістдесят тисяч  гривень 00 коп.)                            </t>
  </si>
  <si>
    <t>Мішок з брезента</t>
  </si>
  <si>
    <r>
      <rPr>
        <b/>
        <sz val="10"/>
        <color indexed="8"/>
        <rFont val="Times New Roman"/>
        <charset val="204"/>
      </rPr>
      <t>Код 021: 2015 39520000-3</t>
    </r>
    <r>
      <rPr>
        <sz val="10"/>
        <color indexed="8"/>
        <rFont val="Times New Roman"/>
        <charset val="204"/>
      </rPr>
      <t xml:space="preserve"> Готові текстильні вироби</t>
    </r>
  </si>
  <si>
    <t xml:space="preserve">грн. (сто п'ятдесят тисяч  гривень 00 коп.)                            </t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</si>
  <si>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</si>
  <si>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r>
      <rPr>
        <b/>
        <sz val="10"/>
        <color indexed="8"/>
        <rFont val="Times New Roman"/>
        <charset val="204"/>
      </rPr>
      <t>Код ДК 021: 2015 22810000-1</t>
    </r>
    <r>
      <rPr>
        <sz val="10"/>
        <color indexed="8"/>
        <rFont val="Times New Roman"/>
        <charset val="204"/>
      </rPr>
      <t xml:space="preserve"> Паперові чи картонні реєстраційні журнали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</si>
  <si>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sz val="10"/>
        <color indexed="8"/>
        <rFont val="Times New Roman"/>
        <charset val="204"/>
      </rPr>
      <t xml:space="preserve"> </t>
    </r>
  </si>
  <si>
    <t xml:space="preserve">грн. (шість тисяч   гривень 00 коп.)                            </t>
  </si>
  <si>
    <t>календарі настінні з  логотипом</t>
  </si>
  <si>
    <r>
      <rPr>
        <b/>
        <sz val="10"/>
        <color indexed="8"/>
        <rFont val="Times New Roman"/>
        <charset val="204"/>
      </rPr>
      <t>Код 021: 2015 22460000-2</t>
    </r>
    <r>
      <rPr>
        <sz val="10"/>
        <color indexed="8"/>
        <rFont val="Times New Roman"/>
        <charset val="204"/>
      </rPr>
      <t xml:space="preserve"> Рекламні матеріали, каталоги товарів та посібники</t>
    </r>
  </si>
  <si>
    <t xml:space="preserve">грн. (сорок вісім тисяч  дев'ятсот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</si>
  <si>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</si>
  <si>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r>
      <rPr>
        <b/>
        <sz val="10"/>
        <color indexed="8"/>
        <rFont val="Times New Roman"/>
        <charset val="204"/>
      </rPr>
      <t>Код ДК 021:2015  19510000-4 -</t>
    </r>
    <r>
      <rPr>
        <sz val="10"/>
        <color indexed="8"/>
        <rFont val="Times New Roman"/>
        <charset val="204"/>
      </rPr>
      <t>Гумові вироби</t>
    </r>
    <r>
      <rPr>
        <b/>
        <sz val="10"/>
        <color indexed="8"/>
        <rFont val="Times New Roman"/>
        <charset val="204"/>
      </rPr>
      <t xml:space="preserve">
</t>
    </r>
  </si>
  <si>
    <t xml:space="preserve">грн (п'ять мільйонів чотириста вісімдесят п'ять тисяч вісімсот  гривень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</si>
  <si>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</si>
  <si>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r>
      <rPr>
        <b/>
        <sz val="10"/>
        <color indexed="8"/>
        <rFont val="Times New Roman"/>
        <charset val="204"/>
      </rPr>
      <t xml:space="preserve">Код ДК 021:2015  30190000-7 </t>
    </r>
    <r>
      <rPr>
        <sz val="10"/>
        <color indexed="8"/>
        <rFont val="Times New Roman"/>
        <charset val="204"/>
      </rPr>
      <t>-</t>
    </r>
    <r>
      <rPr>
        <b/>
        <sz val="10"/>
        <color indexed="8"/>
        <rFont val="Times New Roman"/>
        <charset val="204"/>
      </rPr>
      <t>Офісне устаткування та приладдя різне</t>
    </r>
    <r>
      <rPr>
        <sz val="10"/>
        <color indexed="8"/>
        <rFont val="Times New Roman"/>
        <charset val="204"/>
      </rPr>
      <t xml:space="preserve"> (30192153-8 Штампи)</t>
    </r>
  </si>
  <si>
    <t xml:space="preserve">загальний фонд КПКВ 3506010                                                                         </t>
  </si>
  <si>
    <t xml:space="preserve">грн (один мільйон чотириста дев'яносто сім тисяч  гривень 00 коп.)                            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</si>
  <si>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</si>
  <si>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</si>
  <si>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</si>
  <si>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</si>
  <si>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 xml:space="preserve">грн. (шістсот двадцять дев'ять тисяч двісті тридцять чотири  гривні 00 коп.)                            </t>
  </si>
  <si>
    <t>Довідка про зміни до кошторису від 19.08.2024 №146 ; зміни до кошторису с/з від 13.09.2024 №22/22-02-01/14167</t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</si>
  <si>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</si>
  <si>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r>
      <rPr>
        <b/>
        <sz val="10"/>
        <color indexed="8"/>
        <rFont val="Times New Roman"/>
        <charset val="204"/>
      </rPr>
      <t>Код ДК 021:2015 31440000-2</t>
    </r>
    <r>
      <rPr>
        <sz val="10"/>
        <color indexed="8"/>
        <rFont val="Times New Roman"/>
        <charset val="204"/>
      </rPr>
      <t xml:space="preserve"> Акумуляторні батареї </t>
    </r>
  </si>
  <si>
    <t xml:space="preserve">відкриті торги(з урахуванням особливостей) </t>
  </si>
  <si>
    <t xml:space="preserve">грн. (вісімсот одинадцять тисяч двісті  гривні 00 коп.)                            </t>
  </si>
  <si>
    <t>Довідка про зміни до кошторису від 19.08.2024 №146 ; зміни до кошторису с/з від 13.09.2024 №22/22-02-01/14167;с/з від 14.11.2024 №22/22-02-01/17474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</si>
  <si>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</si>
  <si>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</si>
  <si>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</si>
  <si>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</si>
  <si>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</si>
  <si>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</si>
  <si>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</si>
  <si>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</si>
  <si>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</si>
  <si>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</si>
  <si>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</si>
  <si>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</si>
  <si>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</si>
  <si>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t xml:space="preserve">грн (сімдесят дві тисячі   гривень 00 коп.)                           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</si>
  <si>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</si>
  <si>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rPr>
        <b/>
        <sz val="10"/>
        <rFont val="Times New Roman"/>
        <charset val="204"/>
      </rPr>
      <t xml:space="preserve">Код ДК 021:2015  42990000-2 Машини спеціального призначення різні </t>
    </r>
    <r>
      <rPr>
        <sz val="10"/>
        <rFont val="Times New Roman"/>
        <charset val="204"/>
      </rPr>
      <t xml:space="preserve">
(42991110-3 - Брошурувальні машини)</t>
    </r>
  </si>
  <si>
    <t>закупівля без використання електронної системи</t>
  </si>
  <si>
    <r>
      <rPr>
        <sz val="10"/>
        <color indexed="8"/>
        <rFont val="Times New Roman"/>
        <charset val="204"/>
      </rPr>
      <t xml:space="preserve">загальний фонд КПКВ 3506010 </t>
    </r>
  </si>
  <si>
    <t xml:space="preserve">грн. (одна тисяча дев'ятсот вісімдесят гривень 00 коп.)                                                                  </t>
  </si>
  <si>
    <t>Лампи ультрофіолетового світла (Лампа бактерицидна)</t>
  </si>
  <si>
    <r>
      <rPr>
        <b/>
        <sz val="10"/>
        <rFont val="Times New Roman"/>
        <charset val="204"/>
      </rPr>
      <t>Код ДК 021:2015  31530000-0 -</t>
    </r>
    <r>
      <rPr>
        <sz val="10"/>
        <rFont val="Times New Roman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</si>
  <si>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</si>
  <si>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>Мінеральна вода</t>
  </si>
  <si>
    <r>
      <rPr>
        <b/>
        <sz val="10"/>
        <color indexed="8"/>
        <rFont val="Times New Roman"/>
        <charset val="204"/>
      </rPr>
      <t>Код 021: 2015 15980000-1</t>
    </r>
    <r>
      <rPr>
        <sz val="10"/>
        <color indexed="8"/>
        <rFont val="Times New Roman"/>
        <charset val="204"/>
      </rPr>
      <t xml:space="preserve"> Безалкогольні напої</t>
    </r>
  </si>
  <si>
    <t>Звіт про догові про закупівлю</t>
  </si>
  <si>
    <t xml:space="preserve">грн. (тридцять   тисяч  гривень 00 коп.)                            </t>
  </si>
  <si>
    <t>Придбання електричних побутових приладів (Радіатори підлогові, мікрохвильові печі,електрочайники)</t>
  </si>
  <si>
    <r>
      <rPr>
        <b/>
        <sz val="10"/>
        <color indexed="8"/>
        <rFont val="Times New Roman"/>
        <charset val="204"/>
      </rPr>
      <t>Код 021: 2015 39710000-2</t>
    </r>
    <r>
      <rPr>
        <sz val="10"/>
        <color indexed="8"/>
        <rFont val="Times New Roman"/>
        <charset val="204"/>
      </rPr>
      <t xml:space="preserve"> Електричні побутові прилади</t>
    </r>
  </si>
  <si>
    <t xml:space="preserve">грн. (сорок вісім   тисячтриста тридцять  гривень 00 коп.)                            </t>
  </si>
  <si>
    <t>Елементи живлення (батарейкі АА,ААА)</t>
  </si>
  <si>
    <r>
      <rPr>
        <b/>
        <sz val="10"/>
        <color indexed="8"/>
        <rFont val="Times New Roman"/>
        <charset val="204"/>
      </rPr>
      <t>Код 021: 2015 31410000-3</t>
    </r>
    <r>
      <rPr>
        <sz val="10"/>
        <color indexed="8"/>
        <rFont val="Times New Roman"/>
        <charset val="204"/>
      </rPr>
      <t xml:space="preserve"> Гальванічні елементи</t>
    </r>
  </si>
  <si>
    <t xml:space="preserve">грн. (вісім   тисяч вісімдесят гривень 00 коп.)                           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</si>
  <si>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u/>
        <sz val="11"/>
        <color rgb="FFFF0000"/>
        <rFont val="Times New Roman"/>
        <charset val="204"/>
      </rPr>
      <t>додаткові кошти</t>
    </r>
    <r>
      <rPr>
        <u/>
        <sz val="10"/>
        <color indexed="8"/>
        <rFont val="Times New Roman"/>
        <charset val="204"/>
      </rPr>
      <t xml:space="preserve"> (</t>
    </r>
    <r>
      <rPr>
        <sz val="10"/>
        <color indexed="8"/>
        <rFont val="Times New Roman"/>
        <charset val="204"/>
      </rPr>
      <t>довідка про зміни до кошторису від 23.09.2020 №82)</t>
    </r>
  </si>
  <si>
    <t xml:space="preserve">грн. (п'ядесят  тисяч  гривень 00 коп.)                            </t>
  </si>
  <si>
    <t>Інформаційні стенди</t>
  </si>
  <si>
    <t>32580000-2 Інформаційне обладнання</t>
  </si>
  <si>
    <t xml:space="preserve">грн. (сім тисяч  гривень 00 коп.)       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</si>
  <si>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</si>
  <si>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rPr>
        <b/>
        <sz val="10"/>
        <color indexed="8"/>
        <rFont val="Times New Roman"/>
        <charset val="204"/>
      </rPr>
      <t>Код ДК 021:2015  30230000-0-</t>
    </r>
    <r>
      <rPr>
        <sz val="10"/>
        <color indexed="8"/>
        <rFont val="Times New Roman"/>
        <charset val="204"/>
      </rPr>
      <t>Комп'ютерне обладнання</t>
    </r>
  </si>
  <si>
    <t xml:space="preserve">відкриті торги </t>
  </si>
  <si>
    <t xml:space="preserve">грн. (сто шість тисяч вісімсот  гривень 00коп)                     </t>
  </si>
  <si>
    <t>Всього за КЕКВ 2210„Предмети, матеріали, обладнання та інвентар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</si>
  <si>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</si>
  <si>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 xml:space="preserve">Послуги, пов'язані з програмним забезпенням </t>
    </r>
  </si>
  <si>
    <t>відкриті торги</t>
  </si>
  <si>
    <t>загальний фонд КПКВ 3507010</t>
  </si>
  <si>
    <t xml:space="preserve">грн. (два мільйони п'ятсот шістдесят вісім  тисяч  гривень 24 коп.)                           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</si>
  <si>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</si>
  <si>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</si>
  <si>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 xml:space="preserve">грн. (сто дев'ятнадцять тисяч вісімсот дев'ятнадцять  гривень 88 коп.)                           </t>
  </si>
  <si>
    <t>Придбання ліцензій безпеки на маршрутизатор</t>
  </si>
  <si>
    <r>
      <rPr>
        <b/>
        <sz val="10"/>
        <color indexed="8"/>
        <rFont val="Times New Roman"/>
        <charset val="204"/>
      </rPr>
      <t>Код ДК 021:2015   48760000-3 -</t>
    </r>
    <r>
      <rPr>
        <sz val="10"/>
        <color indexed="8"/>
        <rFont val="Times New Roman"/>
        <charset val="204"/>
      </rPr>
      <t>Пакети програмного забезпечення для захисту від вірусів</t>
    </r>
  </si>
  <si>
    <t xml:space="preserve">грн. (двісті сімдесят чотири тисячі п'ятсот двадцять  гривень 00 коп.)                        </t>
  </si>
  <si>
    <t xml:space="preserve">грн. (сім тисяч двісті гривень 00 коп.)                             </t>
  </si>
  <si>
    <t>Банківські послуги (ДК 021:2015  66110000-4 Банківські послуги)</t>
  </si>
  <si>
    <r>
      <rPr>
        <b/>
        <sz val="10"/>
        <color indexed="8"/>
        <rFont val="Times New Roman"/>
        <charset val="204"/>
      </rPr>
      <t>Код ДК 021:2015   66110000-4 -</t>
    </r>
    <r>
      <rPr>
        <sz val="10"/>
        <color indexed="8"/>
        <rFont val="Times New Roman"/>
        <charset val="204"/>
      </rPr>
      <t>Банківські послуги (66110000-4 Банківські послуги)</t>
    </r>
  </si>
  <si>
    <t xml:space="preserve">загальний фонд КПКВ 3506010              </t>
  </si>
  <si>
    <t xml:space="preserve">грн. (тридцять тисяч гривень 00 коп.)                             </t>
  </si>
  <si>
    <t>Придбання пакетів програмного забезпечення для створення документів</t>
  </si>
  <si>
    <r>
      <rPr>
        <b/>
        <sz val="10"/>
        <color indexed="8"/>
        <rFont val="Times New Roman"/>
        <charset val="204"/>
      </rPr>
      <t>Код ДК 021:2015   48310000-4 -</t>
    </r>
    <r>
      <rPr>
        <sz val="10"/>
        <color indexed="8"/>
        <rFont val="Times New Roman"/>
        <charset val="204"/>
      </rPr>
      <t>Пакети програмного забезпечення для створення документів</t>
    </r>
  </si>
  <si>
    <t xml:space="preserve">грн. (дві тисячі  гривень 00 коп.)                             </t>
  </si>
  <si>
    <t>Придбання пакетів програмного забезпечення для фінансового аналізу та бухгалтерського обліку</t>
  </si>
  <si>
    <r>
      <rPr>
        <b/>
        <sz val="10"/>
        <color indexed="8"/>
        <rFont val="Times New Roman"/>
        <charset val="204"/>
      </rPr>
      <t>Код ДК 021:2015   48440000-4 -</t>
    </r>
    <r>
      <rPr>
        <sz val="10"/>
        <color indexed="8"/>
        <rFont val="Times New Roman"/>
        <charset val="204"/>
      </rPr>
      <t>Пакети програмного забезпечення для фінансового аналізу та бухгалтерського обліку</t>
    </r>
  </si>
  <si>
    <t xml:space="preserve">грн. (сорок дев'ять тисяч дев'ятсот сімдесят п'ять гривень 00 коп.)                             </t>
  </si>
  <si>
    <r>
      <rPr>
        <sz val="10"/>
        <color indexed="8"/>
        <rFont val="Times New Roman"/>
        <charset val="204"/>
      </rP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</si>
  <si>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r>
      <rPr>
        <b/>
        <sz val="10"/>
        <color indexed="8"/>
        <rFont val="Times New Roman"/>
        <charset val="204"/>
      </rPr>
      <t xml:space="preserve">Код ДК 021:2015  70330000 -3 </t>
    </r>
    <r>
      <rPr>
        <sz val="10"/>
        <color indexed="8"/>
        <rFont val="Times New Roman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</si>
  <si>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повторне оприлюднення закупівлі</t>
    </r>
  </si>
  <si>
    <t xml:space="preserve">грн.( сім  мільйонів вісімсот двадцять тисяч  гривень 00 коп.)                             </t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</si>
  <si>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</si>
  <si>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rPr>
        <b/>
        <sz val="10"/>
        <color indexed="8"/>
        <rFont val="Times New Roman"/>
        <charset val="204"/>
      </rPr>
      <t xml:space="preserve">Код ДК 021:2015  </t>
    </r>
    <r>
      <rPr>
        <sz val="10"/>
        <color indexed="8"/>
        <rFont val="Times New Roman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</si>
  <si>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 </t>
    </r>
  </si>
  <si>
    <t xml:space="preserve">грн. ( п'ятсот вісімдесят тисяч  гривень 00 коп.)                             </t>
  </si>
  <si>
    <t xml:space="preserve">Оренда обладнання 
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</si>
  <si>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>Послуги з надання в в оренду чи лізингу нежитлової нерухомості</t>
    </r>
  </si>
  <si>
    <t xml:space="preserve">грн. (дві тисячі чотириста гривень 00 коп.)                             </t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</si>
  <si>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</si>
  <si>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r>
      <rPr>
        <b/>
        <sz val="10"/>
        <color indexed="8"/>
        <rFont val="Times New Roman"/>
        <charset val="204"/>
      </rPr>
      <t>Код ДК 021:2015   50530000-9 -</t>
    </r>
    <r>
      <rPr>
        <sz val="10"/>
        <color indexed="8"/>
        <rFont val="Times New Roman"/>
        <charset val="204"/>
      </rPr>
      <t>Послуги з ремонту і технічного обслуговування техніки</t>
    </r>
  </si>
  <si>
    <t xml:space="preserve">грн. (дев'ятсот тридцять сім тисяч шістсот гривень 00 коп.)                             </t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</si>
  <si>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</si>
  <si>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r>
      <rPr>
        <b/>
        <sz val="10"/>
        <color indexed="8"/>
        <rFont val="Times New Roman"/>
        <charset val="204"/>
      </rPr>
      <t>Код ДК 021:2015  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</si>
  <si>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 xml:space="preserve">грн. (один мільйон триста п'ятдесят тисяч  гривень 00 коп.)                             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</si>
  <si>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</si>
  <si>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r>
      <rPr>
        <b/>
        <sz val="10"/>
        <color indexed="8"/>
        <rFont val="Times New Roman"/>
        <charset val="204"/>
      </rPr>
      <t xml:space="preserve">Код ДК 021:2015   64120000-3 </t>
    </r>
    <r>
      <rPr>
        <sz val="10"/>
        <color indexed="8"/>
        <rFont val="Times New Roman"/>
        <charset val="204"/>
      </rPr>
      <t>Кур'єрські послуги</t>
    </r>
  </si>
  <si>
    <t xml:space="preserve">грн. (шість тисяч гривень 00 коп.)                             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</si>
  <si>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</si>
  <si>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</si>
  <si>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 xml:space="preserve">грн. (сімсот тридцять дев'ять тисяч чотириста сімдесят   гривень 12 коп.)                          </t>
  </si>
  <si>
    <t>пп.5 п13 постанови 1178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</si>
  <si>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</si>
  <si>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>2240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</si>
  <si>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</si>
  <si>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>гривень(шістсот сімдесят тисяч   гривень 00коп)</t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</si>
  <si>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</si>
  <si>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rPr>
        <b/>
        <sz val="10"/>
        <color indexed="8"/>
        <rFont val="Times New Roman"/>
        <charset val="204"/>
      </rPr>
      <t>Код ДК 021:2015   64110000-0 -</t>
    </r>
    <r>
      <rPr>
        <sz val="10"/>
        <color indexed="8"/>
        <rFont val="Times New Roman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</si>
  <si>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</si>
  <si>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</si>
  <si>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</si>
  <si>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r>
      <rPr>
        <b/>
        <sz val="10"/>
        <color indexed="8"/>
        <rFont val="Times New Roman"/>
        <charset val="204"/>
      </rPr>
      <t>Код ДК 021:2015   48510000-6 -</t>
    </r>
    <r>
      <rPr>
        <sz val="10"/>
        <color indexed="8"/>
        <rFont val="Times New Roman"/>
        <charset val="204"/>
      </rPr>
      <t>Пакети комунікаційного програмного забезпечення</t>
    </r>
  </si>
  <si>
    <t xml:space="preserve">грн. (три  тисячі сто вісімдесят гривень 00 коп.)                           </t>
  </si>
  <si>
    <t xml:space="preserve">грн. (двісті тисяч гривень 00 коп.)                        </t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</si>
  <si>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</si>
  <si>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rPr>
        <b/>
        <sz val="10"/>
        <color indexed="8"/>
        <rFont val="Times New Roman"/>
        <charset val="204"/>
      </rPr>
      <t>Код ДК 021:2015   64110000-0 -</t>
    </r>
    <r>
      <rPr>
        <sz val="10"/>
        <color indexed="8"/>
        <rFont val="Times New Roman"/>
        <charset val="204"/>
      </rPr>
      <t>Поштові послуги (64110000-0 -Поштові послуги)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</si>
  <si>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</si>
  <si>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</si>
  <si>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(20% додаткова угода)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</si>
  <si>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</si>
  <si>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</si>
  <si>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пп15 п.5 ст3 Закону)</t>
    </r>
  </si>
  <si>
    <t xml:space="preserve">грн. (п'ятдесят тисяч чотириста п'ятнадцять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</si>
  <si>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</si>
  <si>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лютий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</si>
  <si>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</si>
  <si>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</si>
  <si>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</si>
  <si>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</si>
  <si>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</si>
  <si>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</si>
  <si>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r>
      <rPr>
        <sz val="10"/>
        <color indexed="8"/>
        <rFont val="Times New Roman"/>
        <charset val="204"/>
      </rP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charset val="204"/>
      </rPr>
      <t>(</t>
    </r>
    <r>
      <rPr>
        <b/>
        <sz val="10"/>
        <color theme="1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 за кодом ДК 021:2015  642100001 -Послуги телефонного зв'язку та передач даних   </t>
    </r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</si>
  <si>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
(64210000-1 -Послуги телефонного зв'язку та передачі даних)</t>
    </r>
  </si>
  <si>
    <t>грудень 2023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</si>
  <si>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під очікувану вартість на 2024 рік</t>
    </r>
    <r>
      <rPr>
        <sz val="10"/>
        <color indexed="8"/>
        <rFont val="Times New Roman"/>
        <charset val="204"/>
      </rPr>
      <t>)</t>
    </r>
  </si>
  <si>
    <t xml:space="preserve">грн.(чотирнадцять  мільйонів  триста тридцять тисяч п'ять  гривень 00 коп.)                           </t>
  </si>
  <si>
    <r>
      <rPr>
        <sz val="10"/>
        <color indexed="8"/>
        <rFont val="Times New Roman"/>
        <charset val="204"/>
      </rP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charset val="204"/>
      </rPr>
      <t>(резервний канал</t>
    </r>
    <r>
      <rPr>
        <sz val="10"/>
        <color indexed="8"/>
        <rFont val="Times New Roman"/>
        <charset val="204"/>
      </rPr>
      <t xml:space="preserve">) за кодом ДК 021:2015  642100001 -Послуги телефонного зв'язку та передач даних      </t>
    </r>
  </si>
  <si>
    <t>грудень2023 рік</t>
  </si>
  <si>
    <t xml:space="preserve">грн.(сім  мільйони вісімсот сімнадцять  тисяч чотириста шістдесят вісім гривень 33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</si>
  <si>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</si>
  <si>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>Код ДК 021:2015  72320000-4 Послуги, пов’язані з базами даних</t>
  </si>
  <si>
    <t>грудень</t>
  </si>
  <si>
    <t xml:space="preserve">грн.(дев'яносто одна  тисяча п'ятсот шістдесят гривні 00 коп.)                           </t>
  </si>
  <si>
    <t>відповідно пп5.13 Особливостей</t>
  </si>
  <si>
    <r>
      <rPr>
        <sz val="10"/>
        <color indexed="8"/>
        <rFont val="Times New Roman"/>
        <charset val="204"/>
      </rP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charset val="204"/>
      </rPr>
      <t xml:space="preserve"> (резервий канал)  </t>
    </r>
    <r>
      <rPr>
        <sz val="10"/>
        <color indexed="8"/>
        <rFont val="Times New Roman"/>
        <charset val="204"/>
      </rPr>
      <t>(</t>
    </r>
    <r>
      <rPr>
        <b/>
        <sz val="10"/>
        <color indexed="8"/>
        <rFont val="Times New Roman"/>
        <charset val="204"/>
      </rPr>
      <t>Послуги</t>
    </r>
    <r>
      <rPr>
        <sz val="10"/>
        <color indexed="8"/>
        <rFont val="Times New Roman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charset val="204"/>
      </rPr>
      <t>(резервний канал)</t>
    </r>
    <r>
      <rPr>
        <sz val="10"/>
        <color indexed="8"/>
        <rFont val="Times New Roman"/>
        <charset val="204"/>
      </rPr>
      <t xml:space="preserve"> ДК 021:2015  642100001 -Послуги телефонного зв'язку та передач даних ) </t>
    </r>
  </si>
  <si>
    <t>загальний фонд КПКВ 3506010 0</t>
  </si>
  <si>
    <t xml:space="preserve">грн.(три  мільйонів шістдесят сім тисяч вісімсот п'ятдесят три гривні 10 коп.)                           </t>
  </si>
  <si>
    <r>
      <rPr>
        <sz val="10"/>
        <color indexed="8"/>
        <rFont val="Times New Roman"/>
        <charset val="204"/>
      </rP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charset val="204"/>
      </rPr>
      <t>(</t>
    </r>
    <r>
      <rPr>
        <b/>
        <sz val="10"/>
        <color theme="1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charset val="204"/>
      </rPr>
      <t>резервний канал)</t>
    </r>
    <r>
      <rPr>
        <sz val="10"/>
        <color indexed="8"/>
        <rFont val="Times New Roman"/>
        <charset val="204"/>
      </rPr>
      <t xml:space="preserve"> (ДК 021:2015  642100001 -Послуги телефонного зв'язку та передач даних)      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</si>
  <si>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</si>
  <si>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</si>
  <si>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rPr>
        <b/>
        <sz val="10"/>
        <color indexed="8"/>
        <rFont val="Times New Roman"/>
        <charset val="204"/>
      </rPr>
      <t>Код ДК 021:2015   72720000-3 -</t>
    </r>
    <r>
      <rPr>
        <sz val="10"/>
        <color indexed="8"/>
        <rFont val="Times New Roman"/>
        <charset val="204"/>
      </rPr>
      <t>Послуги у сфері глобальних мереж (72720000-3 -Послуги у сфері глобальних мереж)</t>
    </r>
  </si>
  <si>
    <t xml:space="preserve">грн. (п'ядесят чотири тисяч  гривень 00 коп.)                            </t>
  </si>
  <si>
    <r>
      <rPr>
        <sz val="10"/>
        <color indexed="8"/>
        <rFont val="Times New Roman"/>
        <charset val="204"/>
      </rP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</si>
  <si>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</si>
  <si>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під очікувану вартість на 2024 рік)</t>
    </r>
  </si>
  <si>
    <t xml:space="preserve">грн.(два мільйони  чотири тисячі двісті п'ятдесят чотири гривні 80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</si>
  <si>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</si>
  <si>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t xml:space="preserve">грн.(п'ятдесят вісім тисяч шістсот сорок п'ять  гривень 20 коп.)                      </t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</si>
  <si>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</si>
  <si>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</si>
  <si>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t>листопад 2023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</si>
  <si>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2024рік</t>
    </r>
    <r>
      <rPr>
        <sz val="10"/>
        <color indexed="8"/>
        <rFont val="Times New Roman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</si>
  <si>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</si>
  <si>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</si>
  <si>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t>листопад на 2023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</si>
  <si>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2024рік</t>
    </r>
    <r>
      <rPr>
        <sz val="10"/>
        <color indexed="8"/>
        <rFont val="Times New Roman"/>
        <charset val="204"/>
      </rPr>
      <t>)</t>
    </r>
  </si>
  <si>
    <t xml:space="preserve">грн.(шістсот двадцять тисяч шістсот п'ять гривні 00 коп.)                                    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</si>
  <si>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</si>
  <si>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>Код ДК 021:2015 70220000-9 -Послуги з надання в в оренду чи лізингу нежитлової нерухомості</t>
  </si>
  <si>
    <r>
      <rPr>
        <sz val="10"/>
        <color indexed="8"/>
        <rFont val="Times New Roman"/>
        <charset val="204"/>
      </rP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charset val="204"/>
      </rPr>
      <t xml:space="preserve"> потреба на 2024 рік</t>
    </r>
  </si>
  <si>
    <t xml:space="preserve">грн.(чорок тисяч вісімсот шістдесят сім гривень 20 коп.)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</si>
  <si>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</si>
  <si>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</si>
  <si>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t xml:space="preserve">загальний фонд КПКВ 3506010   </t>
  </si>
  <si>
    <t xml:space="preserve">грн.(сорок п'ять тисяч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</si>
  <si>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</si>
  <si>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</si>
  <si>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r>
      <rPr>
        <sz val="10"/>
        <color indexed="8"/>
        <rFont val="Times New Roman"/>
        <charset val="204"/>
      </rPr>
      <t xml:space="preserve">загальний фонд КПКВ 3506010           </t>
    </r>
    <r>
      <rPr>
        <b/>
        <sz val="10"/>
        <color indexed="8"/>
        <rFont val="Times New Roman"/>
        <charset val="204"/>
      </rPr>
      <t xml:space="preserve">відповідно до пп.6 п.13  постанови 1178 Особливостей  </t>
    </r>
  </si>
  <si>
    <t xml:space="preserve">грн. (вісімсот дві тисячі п'ятсот гривень 00 коп.)  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</si>
  <si>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</si>
  <si>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charset val="204"/>
      </rPr>
      <t>спеціальний фонд</t>
    </r>
    <r>
      <rPr>
        <sz val="10"/>
        <color indexed="8"/>
        <rFont val="Times New Roman"/>
        <charset val="204"/>
      </rPr>
      <t xml:space="preserve"> КПКВ 3506010 </t>
    </r>
  </si>
  <si>
    <t xml:space="preserve">грн.(дванадцять мільйонів двісті тридцять дві тисячі двісті гривень 00 коп.)      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</si>
  <si>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</si>
  <si>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r>
      <rPr>
        <b/>
        <sz val="10"/>
        <color indexed="8"/>
        <rFont val="Times New Roman"/>
        <charset val="204"/>
      </rPr>
      <t xml:space="preserve">Код ДК 021:2015   50310000-1 -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</si>
  <si>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(два мільйона п'ятсот тисячь  гривень 00коп)                     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</si>
  <si>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</si>
  <si>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</si>
  <si>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</si>
  <si>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</si>
  <si>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</si>
  <si>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(два мільйона чотириста дев'ять тисяч триста дванадцять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</si>
  <si>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</si>
  <si>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</si>
  <si>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 (погодження Мінцифри)</t>
    </r>
  </si>
  <si>
    <t xml:space="preserve">грн. (0 гривень 00коп)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</si>
  <si>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</si>
  <si>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r>
      <rPr>
        <b/>
        <sz val="10"/>
        <color indexed="8"/>
        <rFont val="Times New Roman"/>
        <charset val="204"/>
      </rPr>
      <t>спеціальний фонд</t>
    </r>
    <r>
      <rPr>
        <sz val="10"/>
        <color indexed="8"/>
        <rFont val="Times New Roman"/>
        <charset val="204"/>
      </rPr>
      <t xml:space="preserve"> КПКВ 3506010 0</t>
    </r>
  </si>
  <si>
    <t xml:space="preserve">грн.(шість  мільйонів сімсот шістдесят сім тисяч вісімсот гривень 00 коп.)                           </t>
  </si>
  <si>
    <t>Послуги з доступу до електронної бази даних цінової інформації</t>
  </si>
  <si>
    <r>
      <rPr>
        <b/>
        <sz val="10"/>
        <color indexed="8"/>
        <rFont val="Times New Roman"/>
        <charset val="204"/>
      </rPr>
      <t>Код ДК 021:2015   72320000-4 -</t>
    </r>
    <r>
      <rPr>
        <sz val="10"/>
        <color indexed="8"/>
        <rFont val="Times New Roman"/>
        <charset val="204"/>
      </rPr>
      <t>Послуги, пов'язані з базами даних</t>
    </r>
  </si>
  <si>
    <t xml:space="preserve">грн.(один мільйон триста шісдесят три тисячі чотириста двадцять гривень 00 коп.)                           </t>
  </si>
  <si>
    <t>Відкриті торги</t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</si>
  <si>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</si>
  <si>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r>
      <rPr>
        <b/>
        <sz val="10"/>
        <color indexed="8"/>
        <rFont val="Times New Roman"/>
        <charset val="204"/>
      </rPr>
      <t>Код ДК 021:2015   48410000-5 -</t>
    </r>
    <r>
      <rPr>
        <sz val="10"/>
        <color indexed="8"/>
        <rFont val="Times New Roman"/>
        <charset val="204"/>
      </rPr>
      <t>пакети програмного забезпечення для управління інвестиціями та підготовки податкової звітності</t>
    </r>
  </si>
  <si>
    <t>звіт про договір про звіт</t>
  </si>
  <si>
    <t xml:space="preserve">грн.(дві тисячі гривень 00 коп.)                           </t>
  </si>
  <si>
    <t xml:space="preserve">Відновлення систем контролю доступу та відеонагляду </t>
  </si>
  <si>
    <r>
      <rPr>
        <b/>
        <sz val="10"/>
        <rFont val="Times New Roman"/>
        <charset val="204"/>
      </rPr>
      <t>Код ДК 021:2015   45310000-3</t>
    </r>
    <r>
      <rPr>
        <sz val="10"/>
        <rFont val="Times New Roman"/>
        <charset val="204"/>
      </rPr>
      <t>-"Електромонтажні роботи"</t>
    </r>
  </si>
  <si>
    <t xml:space="preserve">грн. тридцять дві тисячі двісті шість  гривень 50 коп.)                           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</si>
  <si>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</si>
  <si>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>переговорна процедура закупівлі</t>
  </si>
  <si>
    <t xml:space="preserve">грн.(дев'ятсот дев'яносто п'ять  тисяч сімсот гривень 00 коп.)                           </t>
  </si>
  <si>
    <t>Прокат пасажирських транспортних засобів із водієм (автотранспортні послуги)</t>
  </si>
  <si>
    <r>
      <rPr>
        <b/>
        <sz val="10"/>
        <color indexed="8"/>
        <rFont val="Times New Roman"/>
        <charset val="204"/>
      </rPr>
      <t xml:space="preserve">Код ДК 021:2015   60170000-0 – </t>
    </r>
    <r>
      <rPr>
        <sz val="10"/>
        <color indexed="8"/>
        <rFont val="Times New Roman"/>
        <charset val="204"/>
      </rPr>
      <t>Прокат пасажирських транспортних засобів із водієм (автотранспортні послуги)</t>
    </r>
  </si>
  <si>
    <t xml:space="preserve">грн.(0 гривень 00 коп.)                           </t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</si>
  <si>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</si>
  <si>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r>
      <rPr>
        <b/>
        <sz val="10"/>
        <color indexed="8"/>
        <rFont val="Times New Roman"/>
        <charset val="204"/>
      </rPr>
      <t xml:space="preserve">Код ДК 021:2015   50410000-2 – 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</si>
  <si>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 xml:space="preserve">грн.(сорок дев'ять тисяч сто двадцять вісім гривень 00 коп.)                           </t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</si>
  <si>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</si>
  <si>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r>
      <rPr>
        <b/>
        <sz val="10"/>
        <color indexed="8"/>
        <rFont val="Times New Roman"/>
        <charset val="204"/>
      </rPr>
      <t xml:space="preserve">Код ДК 021:2015   79530000-8 – </t>
    </r>
    <r>
      <rPr>
        <sz val="10"/>
        <color indexed="8"/>
        <rFont val="Times New Roman"/>
        <charset val="204"/>
      </rPr>
      <t xml:space="preserve">Послуги з письмового перекладу 
(79530000-8 – Послуги з письмового перекладу )
</t>
    </r>
  </si>
  <si>
    <t xml:space="preserve">грн.(сімдесят п'ять тисяч гривень 00 коп.)                           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</si>
  <si>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</si>
  <si>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rPr>
        <b/>
        <sz val="10"/>
        <color indexed="8"/>
        <rFont val="Times New Roman"/>
        <charset val="204"/>
      </rPr>
      <t xml:space="preserve">Код ДК 021:2015   50750000-7 – </t>
    </r>
    <r>
      <rPr>
        <sz val="10"/>
        <color indexed="8"/>
        <rFont val="Times New Roman"/>
        <charset val="204"/>
      </rPr>
      <t>Послуги з технічного обслуговування ліфтів
(50750000-7 – Послуги з технічного обслуговування ліфтів)</t>
    </r>
  </si>
  <si>
    <t xml:space="preserve">грн.(двісті  тисяч гривень 00 коп.)                           </t>
  </si>
  <si>
    <t>Послуги з оренди фісного обладнання     (ДК 021:2015 РА02-0 оренда)</t>
  </si>
  <si>
    <t>Код ДК 021:2015  98360000-3 –Інші послуги</t>
  </si>
  <si>
    <t xml:space="preserve">грн.(сорок вісім тисяч вісімсот тридцять шість гривень 00 коп.)                           </t>
  </si>
  <si>
    <t>Послуги з прання і сухого чищення (хімчистка килимового покриття)</t>
  </si>
  <si>
    <r>
      <rPr>
        <b/>
        <sz val="10"/>
        <color indexed="8"/>
        <rFont val="Times New Roman"/>
        <charset val="204"/>
      </rPr>
      <t xml:space="preserve">Код ДК 021:2015  98310000-9– </t>
    </r>
    <r>
      <rPr>
        <sz val="10"/>
        <color indexed="8"/>
        <rFont val="Times New Roman"/>
        <charset val="204"/>
      </rPr>
      <t>Послуги з прання і сухого чищення</t>
    </r>
  </si>
  <si>
    <t xml:space="preserve">грн.(шість   тисяч вісімсот тридцять сім гривень 60 коп.)                           </t>
  </si>
  <si>
    <t>Встановлення систем аварійної сигналізації та антен ДК 021:2015 45312000-7</t>
  </si>
  <si>
    <r>
      <rPr>
        <b/>
        <sz val="10"/>
        <color indexed="8"/>
        <rFont val="Times New Roman"/>
        <charset val="204"/>
      </rPr>
      <t xml:space="preserve">Код ДК 021:2015 45310000-3 </t>
    </r>
    <r>
      <rPr>
        <sz val="10"/>
        <color indexed="8"/>
        <rFont val="Times New Roman"/>
        <charset val="204"/>
      </rPr>
      <t>Електромонтажні роботи</t>
    </r>
  </si>
  <si>
    <t xml:space="preserve">грн.(двадцять дві тисячі дев'ятсот дев'яносто дві  гривні 10 коп.)                           </t>
  </si>
  <si>
    <t>Перевезення пасажирів та їх багажу до місць роботи</t>
  </si>
  <si>
    <r>
      <rPr>
        <b/>
        <sz val="10"/>
        <color indexed="8"/>
        <rFont val="Times New Roman"/>
        <charset val="204"/>
      </rPr>
      <t xml:space="preserve">Код ДК 021:2015   60140000-1 – </t>
    </r>
    <r>
      <rPr>
        <sz val="10"/>
        <color indexed="8"/>
        <rFont val="Times New Roman"/>
        <charset val="204"/>
      </rPr>
      <t>Нерегулярні пасажирські перевезення (Транспортні послуги)</t>
    </r>
  </si>
  <si>
    <t>Звіт про укладений договір</t>
  </si>
  <si>
    <t xml:space="preserve">грн.(стодев'яносто три тисячі двісті гривень 00 коп.)                           </t>
  </si>
  <si>
    <t>Послуги спеціальних автомобільних перевезень пасажирів (транспортні послуги з перевезення працівників ДМСУ)</t>
  </si>
  <si>
    <r>
      <rPr>
        <b/>
        <sz val="10"/>
        <color indexed="8"/>
        <rFont val="Times New Roman"/>
        <charset val="204"/>
      </rPr>
      <t xml:space="preserve">Код ДК 021:2015   60130000-8 – </t>
    </r>
    <r>
      <rPr>
        <sz val="10"/>
        <color indexed="8"/>
        <rFont val="Times New Roman"/>
        <charset val="204"/>
      </rPr>
      <t>Послуги спеціальних автомобільних перевезень пасажирів</t>
    </r>
  </si>
  <si>
    <t xml:space="preserve">грн.(сто дев'яносто три тисячі двісті гривень 00 коп.)                           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</si>
  <si>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</si>
  <si>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</si>
  <si>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 </t>
    </r>
    <r>
      <rPr>
        <b/>
        <sz val="10"/>
        <rFont val="Times New Roman"/>
        <charset val="204"/>
      </rPr>
      <t>УСС</t>
    </r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</si>
  <si>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>погодження Мінцифри) (</t>
    </r>
    <r>
      <rPr>
        <i/>
        <sz val="10"/>
        <rFont val="Times New Roman"/>
        <charset val="204"/>
      </rPr>
      <t>зміни до кошторису с/з від 24.07.2024 № 22/22-02-01//687</t>
    </r>
    <r>
      <rPr>
        <b/>
        <sz val="10"/>
        <rFont val="Times New Roman"/>
        <charset val="204"/>
      </rPr>
      <t>)</t>
    </r>
  </si>
  <si>
    <t xml:space="preserve">грн. (чотири мільйони двісті сім тисяч сто десять гривень 00 коп.) 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</si>
  <si>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</si>
  <si>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</si>
  <si>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</si>
  <si>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</si>
  <si>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</si>
  <si>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</si>
  <si>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</si>
  <si>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</si>
  <si>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</si>
  <si>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</si>
  <si>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 (чотириста двадцять п'ять тисяч двісті гривень 00 коп.)                            </t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</si>
  <si>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</si>
  <si>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</si>
  <si>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(п'ятсот сімдесят чотири тисячі сімсот сорок гривень 00 коп.)                            </t>
  </si>
  <si>
    <t xml:space="preserve"> (погодження Мінцифри)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</si>
  <si>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</si>
  <si>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2210                        2240</t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</si>
  <si>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</si>
  <si>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два мільйони дев'ятсот дев'яносто сім тисяч гривень 00 коп.)                            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</si>
  <si>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</si>
  <si>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r>
      <rPr>
        <sz val="10"/>
        <color indexed="8"/>
        <rFont val="Times New Roman"/>
        <charset val="204"/>
      </rP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</si>
  <si>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</si>
  <si>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r>
      <rPr>
        <sz val="10"/>
        <color indexed="8"/>
        <rFont val="Times New Roman"/>
        <charset val="204"/>
      </rPr>
      <t xml:space="preserve"> </t>
    </r>
    <r>
      <rPr>
        <b/>
        <sz val="10"/>
        <color indexed="8"/>
        <rFont val="Times New Roman"/>
        <charset val="204"/>
      </rPr>
      <t>(погодження Мінцифри</t>
    </r>
    <r>
      <rPr>
        <sz val="10"/>
        <color indexed="8"/>
        <rFont val="Times New Roman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</si>
  <si>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</si>
  <si>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</si>
  <si>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</si>
  <si>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</si>
  <si>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</si>
  <si>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</si>
  <si>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rPr>
        <b/>
        <sz val="10"/>
        <color indexed="8"/>
        <rFont val="Times New Roman"/>
        <charset val="204"/>
      </rPr>
      <t>Код ДК 021:2015   ДК 021:2015   72260000-5</t>
    </r>
    <r>
      <rPr>
        <sz val="10"/>
        <color indexed="8"/>
        <rFont val="Times New Roman"/>
        <charset val="204"/>
      </rPr>
      <t xml:space="preserve"> Послуги, пов'язані з програмним забезпеченням</t>
    </r>
  </si>
  <si>
    <r>
      <rPr>
        <sz val="10"/>
        <color indexed="8"/>
        <rFont val="Times New Roman"/>
        <charset val="204"/>
      </rPr>
      <t xml:space="preserve"> відкриті торги (</t>
    </r>
    <r>
      <rPr>
        <i/>
        <sz val="10"/>
        <color indexed="8"/>
        <rFont val="Times New Roman"/>
        <charset val="204"/>
      </rPr>
      <t>з урахуванням собливостей</t>
    </r>
    <r>
      <rPr>
        <b/>
        <sz val="10"/>
        <color indexed="8"/>
        <rFont val="Times New Roman"/>
        <charset val="204"/>
      </rPr>
      <t xml:space="preserve">) </t>
    </r>
  </si>
  <si>
    <t xml:space="preserve">грн. (три мільйони чотириста вісімдесят  тисяч  гривень 00 коп.)                            </t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</si>
  <si>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</si>
  <si>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</si>
  <si>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  <r>
      <rPr>
        <b/>
        <i/>
        <sz val="10"/>
        <color indexed="8"/>
        <rFont val="Times New Roman"/>
        <charset val="204"/>
      </rPr>
      <t>с/з про зміни до кошторису від20.08.2024 №22/22-02-01/12927</t>
    </r>
  </si>
  <si>
    <t xml:space="preserve">грн. (дев'ятсот п'ятнадцять тисяч сімсот вісімдесят чотири  гривні 00 коп.)                            </t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</si>
  <si>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</si>
  <si>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rPr>
        <b/>
        <sz val="10"/>
        <color indexed="8"/>
        <rFont val="Times New Roman"/>
        <charset val="204"/>
      </rPr>
      <t xml:space="preserve">Код ДК 021:2015   72260000-5 -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</si>
  <si>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</si>
  <si>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r>
      <rPr>
        <sz val="10"/>
        <color indexed="8"/>
        <rFont val="Times New Roman"/>
        <charset val="204"/>
      </rPr>
      <t>загальний фонд КПКВ 3506010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</t>
    </r>
  </si>
  <si>
    <t xml:space="preserve">грн. (один мільйон п'ятсот тисяч гривень 00 коп.)                          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</si>
  <si>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</si>
  <si>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r>
      <rPr>
        <sz val="10"/>
        <rFont val="Times New Roman"/>
        <charset val="204"/>
      </rPr>
      <t>відкриті торги</t>
    </r>
    <r>
      <rPr>
        <i/>
        <sz val="10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</si>
  <si>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</t>
    </r>
    <r>
      <rPr>
        <sz val="10"/>
        <color indexed="8"/>
        <rFont val="Times New Roman"/>
        <charset val="204"/>
      </rPr>
      <t>)</t>
    </r>
    <r>
      <rPr>
        <i/>
        <sz val="10"/>
        <color indexed="8"/>
        <rFont val="Times New Roman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</si>
  <si>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</si>
  <si>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</si>
  <si>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r>
      <rPr>
        <b/>
        <sz val="10"/>
        <rFont val="Times New Roman"/>
        <charset val="204"/>
      </rPr>
      <t>Код ДК 021:2015 72220000-3 -</t>
    </r>
    <r>
      <rPr>
        <sz val="10"/>
        <rFont val="Times New Roman"/>
        <charset val="204"/>
      </rPr>
      <t>Консультаційні послуги з питань систем та з технічних питань</t>
    </r>
  </si>
  <si>
    <t xml:space="preserve">грн. (чотириста п'ятдесят одна  тисяча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</si>
  <si>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</si>
  <si>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>Код ДК 021:2015  72220000-3 -Консультаційні послуги з питань систем та з технічних питань</t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</si>
  <si>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</si>
  <si>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 xml:space="preserve">загальний фонд КПКВ 3506010
</t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</si>
  <si>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</si>
  <si>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</si>
  <si>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</si>
  <si>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</si>
  <si>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загальний фонд КПКВ 3506010 пп1, п5 ст3 Закону України
</t>
  </si>
  <si>
    <t xml:space="preserve">грн. (сімдесят шість тисяч вісімсот дев'яносто шість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</si>
  <si>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</si>
  <si>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  <r>
      <rPr>
        <i/>
        <sz val="10"/>
        <color indexed="8"/>
        <rFont val="Times New Roman"/>
        <charset val="204"/>
      </rPr>
      <t>с/з про зміни до кошторису від20.08.2024 №22/22-02-01/12927</t>
    </r>
  </si>
  <si>
    <t xml:space="preserve">грн. (вісімдесят сім  тисяч гривень 00 коп.) 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</si>
  <si>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</si>
  <si>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</si>
  <si>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>загальний фонд КПКВ 3506010 с/з про зміни до кошторису від20.08.2024 №22/22-02-01/12927</t>
  </si>
  <si>
    <t xml:space="preserve">грн. (сто дев'яносто дев'ять тисяч двісті шістдесять шість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</si>
  <si>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</si>
  <si>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</si>
  <si>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</si>
  <si>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</si>
  <si>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</si>
  <si>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</si>
  <si>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</si>
  <si>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</si>
  <si>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</si>
  <si>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(шістсот шісдесят вісім тисяч дев'ятсот сімнадцять  гривень 00 коп.)                             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</si>
  <si>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</si>
  <si>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</si>
  <si>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 xml:space="preserve"> УСС</t>
    </r>
  </si>
  <si>
    <t xml:space="preserve">листопад </t>
  </si>
  <si>
    <t>загальний фонд КПКВ 3506010 (с/з про зміни до кошторису від20.08.2024 №22/22-02-01/12927)</t>
  </si>
  <si>
    <t xml:space="preserve">грн. (п'ять тисяч вісімсот сорок  дві гривень 00 коп.)                           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</si>
  <si>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</si>
  <si>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</si>
  <si>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 xml:space="preserve">грн. (дев'ять тисяч чотириста гривень 00 коп.)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</si>
  <si>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</si>
  <si>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</si>
  <si>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грн. (сто дев'яносто тисяч гривні 00 коп.)                            </t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</si>
  <si>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</si>
  <si>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 xml:space="preserve">грн. (шістдесят дві тисячі п'ятсот гривень 00 коп.)                            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</si>
  <si>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</si>
  <si>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r>
      <rPr>
        <b/>
        <sz val="10"/>
        <color indexed="8"/>
        <rFont val="Times New Roman"/>
        <charset val="204"/>
      </rPr>
      <t xml:space="preserve">Код ДК 021:2015 50410000-2 </t>
    </r>
    <r>
      <rPr>
        <sz val="10"/>
        <color indexed="8"/>
        <rFont val="Times New Roman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</si>
  <si>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 xml:space="preserve">грн. (п'ятдесят тисячігривень 00 коп.)                            </t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</si>
  <si>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</si>
  <si>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sz val="10"/>
        <color indexed="8"/>
        <rFont val="Times New Roman"/>
        <charset val="204"/>
      </rPr>
      <t xml:space="preserve"> </t>
    </r>
  </si>
  <si>
    <t xml:space="preserve">грн. (чотириста вісімдесят тисяч  гривень 00 коп.)                            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</si>
  <si>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</si>
  <si>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>загальний фонд КПКВ 35060100</t>
  </si>
  <si>
    <t xml:space="preserve">грн. (два мільйони триста дві  тисячі чотириста  гривень 00 коп.)                            </t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</si>
  <si>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</si>
  <si>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r>
      <rPr>
        <b/>
        <sz val="10"/>
        <color indexed="8"/>
        <rFont val="Times New Roman"/>
        <charset val="204"/>
      </rPr>
      <t>Код ДК 021:2015 73220000-0 -</t>
    </r>
    <r>
      <rPr>
        <sz val="10"/>
        <color indexed="8"/>
        <rFont val="Times New Roman"/>
        <charset val="204"/>
      </rPr>
      <t xml:space="preserve"> Консультаційні послуги у сфері розробок</t>
    </r>
  </si>
  <si>
    <t xml:space="preserve">грн. (чотириста вісімнадцять тисяч  гривень 00 коп.)                            </t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</si>
  <si>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</si>
  <si>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r>
      <rPr>
        <b/>
        <sz val="10"/>
        <color indexed="8"/>
        <rFont val="Times New Roman"/>
        <charset val="204"/>
      </rPr>
      <t xml:space="preserve">Код ДК 021:2015   85110000-3 </t>
    </r>
    <r>
      <rPr>
        <sz val="10"/>
        <color indexed="8"/>
        <rFont val="Times New Roman"/>
        <charset val="204"/>
      </rPr>
      <t>Послуги лікувальних закладів та супутні послуги</t>
    </r>
  </si>
  <si>
    <t xml:space="preserve">грн. (чотири  тисячі  гривень 00 коп.)                            </t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</si>
  <si>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</si>
  <si>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r>
      <rPr>
        <b/>
        <sz val="10"/>
        <color indexed="8"/>
        <rFont val="Times New Roman"/>
        <charset val="204"/>
      </rPr>
      <t xml:space="preserve">Код ДК 021:2015   71310000-4 </t>
    </r>
    <r>
      <rPr>
        <sz val="10"/>
        <color indexed="8"/>
        <rFont val="Times New Roman"/>
        <charset val="204"/>
      </rPr>
      <t>Консультаційні послуги у галузях інженерії та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</si>
  <si>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</si>
  <si>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</si>
  <si>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</si>
  <si>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 xml:space="preserve">грн. (п'ятсот тисяч  гривень 00 коп.) 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</si>
  <si>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</si>
  <si>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</si>
  <si>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>кредиторська заборгованість</t>
  </si>
  <si>
    <r>
      <rPr>
        <sz val="10"/>
        <color indexed="8"/>
        <rFont val="Times New Roman"/>
        <charset val="204"/>
      </rP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charset val="204"/>
      </rPr>
      <t>інформація внесена для врахування</t>
    </r>
    <r>
      <rPr>
        <sz val="10"/>
        <color indexed="8"/>
        <rFont val="Times New Roman"/>
        <charset val="204"/>
      </rPr>
      <t xml:space="preserve">) </t>
    </r>
  </si>
  <si>
    <t xml:space="preserve">грн. (сто дев'яносто одна   тисяча сто вісімнадцять  гривень 00 коп.)                            </t>
  </si>
  <si>
    <t>Поточний ремонт абміністративної будівлі за адресою: м.Київ, вул.Дегтярівська,11Г</t>
  </si>
  <si>
    <r>
      <rPr>
        <b/>
        <sz val="10"/>
        <rFont val="Times New Roman"/>
        <charset val="204"/>
      </rPr>
      <t>Код ДК 021:2015   452600000-7</t>
    </r>
    <r>
      <rPr>
        <sz val="10"/>
        <rFont val="Times New Roman"/>
        <charset val="204"/>
      </rPr>
      <t xml:space="preserve"> -"Покрівельні роботи та інші спеціалізовані будівельні роботи"</t>
    </r>
  </si>
  <si>
    <t xml:space="preserve">грн. (сорок сім тисяч тисяч шістсот гривень 00 коп.)                            </t>
  </si>
  <si>
    <t xml:space="preserve">грн. сімнадцять тисяч тристасорок чотири тисячі гривень 77 коп.)                            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</si>
  <si>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</si>
  <si>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r>
      <rPr>
        <b/>
        <sz val="10"/>
        <rFont val="Times New Roman"/>
        <charset val="204"/>
      </rPr>
      <t>Код ДК 021:2015 45230000-8</t>
    </r>
    <r>
      <rPr>
        <sz val="10"/>
        <rFont val="Times New Roman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</si>
  <si>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t xml:space="preserve">грн. (п'ятдесят тисяч гривень 00 коп.)                            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</si>
  <si>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</si>
  <si>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r>
      <rPr>
        <b/>
        <sz val="10"/>
        <rFont val="Times New Roman"/>
        <charset val="204"/>
      </rPr>
      <t>Код ДК 021:2015 71630000-3</t>
    </r>
    <r>
      <rPr>
        <sz val="10"/>
        <rFont val="Times New Roman"/>
        <charset val="204"/>
      </rPr>
      <t>-Послуги з технічного огляду та випробувань
(71631300-3 Технічного огляду будівель)</t>
    </r>
  </si>
  <si>
    <t xml:space="preserve">грн. (двісті  тисяч 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</si>
  <si>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</si>
  <si>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r>
      <rPr>
        <b/>
        <sz val="10"/>
        <rFont val="Times New Roman"/>
        <charset val="204"/>
      </rPr>
      <t>Код ДК 021:2015   50410000-2</t>
    </r>
    <r>
      <rPr>
        <sz val="10"/>
        <rFont val="Times New Roman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</si>
  <si>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</si>
  <si>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</si>
  <si>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r>
      <rPr>
        <b/>
        <sz val="10"/>
        <color theme="1"/>
        <rFont val="Times New Roman"/>
        <charset val="204"/>
      </rPr>
      <t>Код ДК 021:2015   50530000-9</t>
    </r>
    <r>
      <rPr>
        <sz val="10"/>
        <color theme="1"/>
        <rFont val="Times New Roman"/>
        <charset val="204"/>
      </rPr>
      <t>-Послуги з ремонту і технічного обслуговування техніки</t>
    </r>
  </si>
  <si>
    <t>переговорна процедура</t>
  </si>
  <si>
    <t xml:space="preserve">грн.( шістнадцять мільйонів  дев'яносто  тисяч   гривні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</si>
  <si>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</si>
  <si>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</si>
  <si>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charset val="204"/>
      </rPr>
      <t>Код ДК 021:2015 45450000-1</t>
    </r>
    <r>
      <rPr>
        <sz val="10"/>
        <rFont val="Times New Roman"/>
        <charset val="204"/>
      </rPr>
      <t>- Інші завершальні будівельні роботи
(45451200-5 Оббивальні/обшивальні роботи)</t>
    </r>
  </si>
  <si>
    <t xml:space="preserve">грн.( вісімдесят чотири тисячі триста десять гривень 00 коп.)                            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</si>
  <si>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</si>
  <si>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rPr>
        <b/>
        <sz val="10"/>
        <rFont val="Times New Roman"/>
        <charset val="204"/>
      </rPr>
      <t>Код ДК 021:2015  45440000-3</t>
    </r>
    <r>
      <rPr>
        <sz val="10"/>
        <rFont val="Times New Roman"/>
        <charset val="204"/>
      </rPr>
      <t>-Фарбування та скління
(45442000-7 Нанесення захисного покриття)</t>
    </r>
  </si>
  <si>
    <t xml:space="preserve">грн.( двісті вісімдесят одна тисяч чотириста гривень 00 коп.)                            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</si>
  <si>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</si>
  <si>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charset val="204"/>
      </rPr>
      <t xml:space="preserve">Код ДК 021:2015  71240000-2 </t>
    </r>
    <r>
      <rPr>
        <sz val="10"/>
        <rFont val="Times New Roman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</si>
  <si>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 xml:space="preserve">грн.( чотириста вісімнадцять тисяч сто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</si>
  <si>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</si>
  <si>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charset val="204"/>
      </rPr>
      <t>Код ДК 021:2015   50730000-1</t>
    </r>
    <r>
      <rPr>
        <sz val="10"/>
        <rFont val="Times New Roman"/>
        <charset val="204"/>
      </rPr>
      <t>-Послуги з ремонту і технічного обслуговування охолоджувальних установок</t>
    </r>
  </si>
  <si>
    <t xml:space="preserve">грн.( дев'яносто п'ять тисяч гривень 00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</si>
  <si>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</si>
  <si>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charset val="204"/>
      </rPr>
      <t>Код ДК 021:2015   90510000-5</t>
    </r>
    <r>
      <rPr>
        <sz val="10"/>
        <rFont val="Times New Roman"/>
        <charset val="204"/>
      </rPr>
      <t>-Утилізація сміття та поводженння зі сміттям
(90510000-5-Утилізація сміття та поводженння зі сміттям)</t>
    </r>
  </si>
  <si>
    <t xml:space="preserve">грн.( п'ятдесят тисяч гривень 00 коп.)                            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</si>
  <si>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</si>
  <si>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charset val="204"/>
      </rPr>
      <t>Код ДК 021:2015  45260000-6</t>
    </r>
    <r>
      <rPr>
        <sz val="10"/>
        <rFont val="Times New Roman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</si>
  <si>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t xml:space="preserve">грн.( сто п'ять тисяч гривень 00 коп.)                            </t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</si>
  <si>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</si>
  <si>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rPr>
        <b/>
        <sz val="10"/>
        <rFont val="Times New Roman"/>
        <charset val="204"/>
      </rPr>
      <t>Код ДК 021:2015  79110000-8</t>
    </r>
    <r>
      <rPr>
        <sz val="10"/>
        <rFont val="Times New Roman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</si>
  <si>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 xml:space="preserve">грн.(десять тисяч гривень 00 коп.)                            </t>
  </si>
  <si>
    <t>Технічна підтримка серверного обладнання за кодом ДК 021:2015   50310000-1 - Технічне обслуговування і ремонт офісної техніки</t>
  </si>
  <si>
    <t>продовження дії договору 2023рік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</si>
  <si>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</si>
  <si>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</si>
  <si>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</si>
  <si>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r>
      <rPr>
        <b/>
        <sz val="10"/>
        <color indexed="8"/>
        <rFont val="Times New Roman"/>
        <charset val="204"/>
      </rPr>
      <t xml:space="preserve">Код ДК 021:2015   71630000-3 - </t>
    </r>
    <r>
      <rPr>
        <sz val="10"/>
        <color indexed="8"/>
        <rFont val="Times New Roman"/>
        <charset val="204"/>
      </rPr>
      <t>Послуги з  технічного огляду та випробувань</t>
    </r>
  </si>
  <si>
    <t xml:space="preserve">грн. (тридцять  тисяч чотириста гривень 00коп)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</si>
  <si>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</si>
  <si>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</si>
  <si>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(п'ятдесят тисяч чотириста двадцять п'ять  гривні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</si>
  <si>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</si>
  <si>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 xml:space="preserve">грн. (два мільйона вісімсот двадцять шість тисяч сто шісдесят чотири  гривні 00коп)                     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</si>
  <si>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</si>
  <si>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</si>
  <si>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 xml:space="preserve">грн. (чотири мільйони чотириста дев'яносто чотири тисячі сто п'ятдесят чотири гривні 00коп)                     </t>
  </si>
  <si>
    <t>с/з про зміни до кошторису від20.08.2024 №22/22-02-01/12925; довідка про зміни до кошторису від 19.08.2024 №146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</si>
  <si>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</si>
  <si>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r>
      <rPr>
        <sz val="10"/>
        <color indexed="8"/>
        <rFont val="Times New Roman"/>
        <charset val="204"/>
      </rP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</t>
    </r>
  </si>
  <si>
    <t xml:space="preserve">грн. (десять мільйонів сто сорок дві тисячі двісті шістдесят тисяч гривень 00 коп.)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</si>
  <si>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</si>
  <si>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</si>
  <si>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</si>
  <si>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 xml:space="preserve">грн. (п'ятсот сімдесят чотири тисячі дев'ятсот двадцять гривень 00 коп.)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</si>
  <si>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</si>
  <si>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</si>
  <si>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>Листопад</t>
  </si>
  <si>
    <t xml:space="preserve">гривень (два мільйони чотириста п'ятдесят дві тисячі чотириста шістдесят чотири гривні 00 коп.)                                                                  </t>
  </si>
  <si>
    <t xml:space="preserve"> (лист від 08.11.2024 №1/22-01/5.1/7716 ; від 15.11.2024 №22/22-02-01/5.1/1007;від 26.11.2024 №3/23-03-03/5.1/8075)</t>
  </si>
  <si>
    <t>Постачання корпоративної ліцензії програмного забезпечення Microsoft Office LTSC Standard  2024 для 350 користувачів за кодом ДК 021:2015-72260000-5 Послуги, пов’язані з програмним забезпеченням</t>
  </si>
  <si>
    <t>Код ДК 021:2015-72260000-5 Послуги, пов’язані з програмним забезпеченням</t>
  </si>
  <si>
    <t>Грудень</t>
  </si>
  <si>
    <t xml:space="preserve">гривень (сім  мільйонів сімсот вісім  тисяч шістсот тридцять три  гривні 70 коп.)                                                                  </t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</si>
  <si>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</si>
  <si>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</si>
  <si>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</si>
  <si>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</si>
  <si>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</si>
  <si>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</si>
  <si>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</si>
  <si>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</si>
  <si>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rPr>
        <b/>
        <sz val="10"/>
        <color indexed="8"/>
        <rFont val="Times New Roman"/>
        <charset val="204"/>
      </rPr>
      <t>Код ДК 021:2015   80520000-5 -</t>
    </r>
    <r>
      <rPr>
        <sz val="10"/>
        <color indexed="8"/>
        <rFont val="Times New Roman"/>
        <charset val="204"/>
      </rPr>
      <t>Навчальні засоби</t>
    </r>
  </si>
  <si>
    <t>Погашення кредиторської заборгованості, що утварилась станом на 01.01.2023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</si>
  <si>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</si>
  <si>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</si>
  <si>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</si>
  <si>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</si>
  <si>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</si>
  <si>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</si>
  <si>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</si>
  <si>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</si>
  <si>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</si>
  <si>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</si>
  <si>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i/>
        <sz val="10"/>
        <color indexed="8"/>
        <rFont val="Times New Roman"/>
        <charset val="204"/>
      </rPr>
      <t>зміни до кошторису с/з 22/22-02-01/12377 від 08.08.2024)</t>
    </r>
  </si>
  <si>
    <t xml:space="preserve">грн. (два мільйони сто шістдесят сім  тисяч шістсот сімнадцять  гривень 12 коп.)                            </t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</si>
  <si>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</si>
  <si>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</si>
  <si>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Мінцифри)(</t>
    </r>
    <r>
      <rPr>
        <i/>
        <sz val="10"/>
        <color indexed="8"/>
        <rFont val="Times New Roman"/>
        <charset val="204"/>
      </rPr>
      <t>зміни до кошторису с/з 22/22-02-01/12377 від 08.08.2024)</t>
    </r>
  </si>
  <si>
    <t xml:space="preserve">грн. (п'ять мільйонів сім тисяч гривень 00 коп.)                            </t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</si>
  <si>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</si>
  <si>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</si>
  <si>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</si>
  <si>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i/>
        <sz val="10"/>
        <color indexed="8"/>
        <rFont val="Times New Roman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</si>
  <si>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 xml:space="preserve">грн. (сорок шість  мільйонів чотириста п'ятдесят  тисяч  гривень 00 коп.)                            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</si>
  <si>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</si>
  <si>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</si>
  <si>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>загальний фонд КПКВ 3506010 (погодження Мінцифри)</t>
    </r>
    <r>
      <rPr>
        <i/>
        <sz val="10"/>
        <color indexed="8"/>
        <rFont val="Times New Roman"/>
        <charset val="204"/>
      </rPr>
      <t>(зміни до кошторису с/з 22/22-02-01/12377 від 08.08.2024)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</si>
  <si>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</si>
  <si>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Контакт-центр</t>
  </si>
  <si>
    <r>
      <rPr>
        <b/>
        <sz val="10"/>
        <color indexed="8"/>
        <rFont val="Times New Roman"/>
        <charset val="204"/>
      </rPr>
      <t xml:space="preserve">Код ДК 021:2015  72250000-2 - </t>
    </r>
    <r>
      <rPr>
        <sz val="10"/>
        <color indexed="8"/>
        <rFont val="Times New Roman"/>
        <charset val="204"/>
      </rPr>
      <t>Послуги, пов'язані із системами та підтримкою</t>
    </r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</si>
  <si>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</si>
  <si>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(0гривень 00 коп.)                            </t>
  </si>
  <si>
    <t>(анг.мова)</t>
  </si>
  <si>
    <t>Комплекс відеоконференцзв'язку</t>
  </si>
  <si>
    <r>
      <rPr>
        <b/>
        <sz val="10"/>
        <color indexed="8"/>
        <rFont val="Times New Roman"/>
        <charset val="204"/>
      </rPr>
      <t>Код ДК 021:2015  32230000-4 -</t>
    </r>
    <r>
      <rPr>
        <sz val="10"/>
        <color indexed="8"/>
        <rFont val="Times New Roman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</si>
  <si>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</si>
  <si>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</si>
  <si>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rPr>
        <b/>
        <sz val="10"/>
        <color indexed="8"/>
        <rFont val="Times New Roman"/>
        <charset val="204"/>
      </rPr>
      <t>Код ДК 021:2015  30230000-0 -</t>
    </r>
    <r>
      <rPr>
        <sz val="10"/>
        <color indexed="8"/>
        <rFont val="Times New Roman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</si>
  <si>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</si>
  <si>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</si>
  <si>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rPr>
        <b/>
        <sz val="10"/>
        <color indexed="8"/>
        <rFont val="Times New Roman"/>
        <charset val="204"/>
      </rPr>
      <t>Код ДК 021:2015  32320000-2 -</t>
    </r>
    <r>
      <rPr>
        <sz val="10"/>
        <color indexed="8"/>
        <rFont val="Times New Roman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</si>
  <si>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</si>
  <si>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</si>
  <si>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</si>
  <si>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rPr>
        <b/>
        <sz val="10"/>
        <color indexed="8"/>
        <rFont val="Times New Roman"/>
        <charset val="204"/>
      </rPr>
      <t>Код ДК 021:2015  35120000-1 -</t>
    </r>
    <r>
      <rPr>
        <sz val="10"/>
        <color indexed="8"/>
        <rFont val="Times New Roman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</si>
  <si>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</si>
  <si>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</si>
  <si>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rPr>
        <b/>
        <sz val="10"/>
        <rFont val="Times New Roman"/>
        <charset val="204"/>
      </rPr>
      <t>Код ДК 021:2015  39100000-3-</t>
    </r>
    <r>
      <rPr>
        <sz val="10"/>
        <rFont val="Times New Roman"/>
        <charset val="204"/>
      </rPr>
      <t>Меблі</t>
    </r>
  </si>
  <si>
    <t xml:space="preserve">гривень (сто тисяч гривень 00 коп.)                                                                  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</si>
  <si>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</si>
  <si>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rPr>
        <b/>
        <sz val="10"/>
        <rFont val="Times New Roman"/>
        <charset val="204"/>
      </rPr>
      <t>Код ДК 021:2015  38580000-4 -</t>
    </r>
    <r>
      <rPr>
        <sz val="10"/>
        <rFont val="Times New Roman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</si>
  <si>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</si>
  <si>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</si>
  <si>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r>
      <rPr>
        <b/>
        <sz val="10"/>
        <color indexed="8"/>
        <rFont val="Times New Roman"/>
        <charset val="204"/>
      </rPr>
      <t>Код ДК 021:2015 38540000-2 -</t>
    </r>
    <r>
      <rPr>
        <sz val="10"/>
        <color indexed="8"/>
        <rFont val="Times New Roman"/>
        <charset val="204"/>
      </rPr>
      <t>Випробувальні та вимірювальні пристрої і апарати</t>
    </r>
  </si>
  <si>
    <r>
      <rPr>
        <sz val="10"/>
        <color indexed="8"/>
        <rFont val="Times New Roman"/>
        <charset val="204"/>
      </rPr>
      <t>відкриті торги(</t>
    </r>
    <r>
      <rPr>
        <i/>
        <sz val="10"/>
        <color indexed="8"/>
        <rFont val="Times New Roman"/>
        <charset val="204"/>
      </rPr>
      <t xml:space="preserve">з урахуванням собливостей) </t>
    </r>
  </si>
  <si>
    <t xml:space="preserve">грн. (один мільйон чотириста двадцять три тисячі п'ятсот 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</si>
  <si>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</si>
  <si>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rPr>
        <b/>
        <sz val="10"/>
        <color indexed="8"/>
        <rFont val="Times New Roman"/>
        <charset val="204"/>
      </rPr>
      <t>Код ДК 021: 2015 35120000-1</t>
    </r>
    <r>
      <rPr>
        <sz val="10"/>
        <color indexed="8"/>
        <rFont val="Times New Roman"/>
        <charset val="204"/>
      </rPr>
      <t xml:space="preserve"> Системи та пристрої нагляду та охорони</t>
    </r>
  </si>
  <si>
    <t xml:space="preserve">грн. (десять мільйонів чотириста дев'ять  тисяч триста гривень 00 коп.)                            </t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</si>
  <si>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</si>
  <si>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r>
      <rPr>
        <b/>
        <sz val="10"/>
        <color indexed="8"/>
        <rFont val="Times New Roman"/>
        <charset val="204"/>
      </rPr>
      <t xml:space="preserve">Код ДК 021: 2015 35120000-1 </t>
    </r>
    <r>
      <rPr>
        <sz val="10"/>
        <color indexed="8"/>
        <rFont val="Times New Roman"/>
        <charset val="204"/>
      </rPr>
      <t>Системи та пристрої нагляду та охорони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</si>
  <si>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собливостей</t>
    </r>
    <r>
      <rPr>
        <sz val="10"/>
        <rFont val="Times New Roman"/>
        <charset val="204"/>
      </rPr>
      <t xml:space="preserve">) </t>
    </r>
  </si>
  <si>
    <t xml:space="preserve">грн. (один мільйон дванадцять тисяч триста  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</si>
  <si>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</si>
  <si>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rPr>
        <b/>
        <sz val="10"/>
        <color indexed="8"/>
        <rFont val="Times New Roman"/>
        <charset val="204"/>
      </rPr>
      <t>Код ДК 021:2015 38430000-8-</t>
    </r>
    <r>
      <rPr>
        <sz val="10"/>
        <color indexed="8"/>
        <rFont val="Times New Roman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</si>
  <si>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</si>
  <si>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</si>
  <si>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rPr>
        <b/>
        <sz val="10"/>
        <color indexed="8"/>
        <rFont val="Times New Roman"/>
        <charset val="204"/>
      </rPr>
      <t xml:space="preserve">Код ДК 021:2015  35810000-5 - </t>
    </r>
    <r>
      <rPr>
        <sz val="10"/>
        <color indexed="8"/>
        <rFont val="Times New Roman"/>
        <charset val="204"/>
      </rPr>
      <t>Індивідуальне обмундирування</t>
    </r>
  </si>
  <si>
    <t xml:space="preserve">грн. (сімдесят дві тисячі гривень 00коп)                     </t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</si>
  <si>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</si>
  <si>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r>
      <rPr>
        <b/>
        <sz val="10"/>
        <rFont val="Times New Roman"/>
        <charset val="204"/>
      </rPr>
      <t xml:space="preserve">Код ДК 021:2015  38420000-5 </t>
    </r>
    <r>
      <rPr>
        <sz val="10"/>
        <rFont val="Times New Roman"/>
        <charset val="204"/>
      </rPr>
      <t>Прилади для вимірювання витрати, рівня та тиску рідин і газів</t>
    </r>
  </si>
  <si>
    <t xml:space="preserve">грн. (шістдесят чотири тисячі вісімсот  гривень 00коп)                     </t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</si>
  <si>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</si>
  <si>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color indexed="8"/>
        <rFont val="Times New Roman"/>
        <charset val="204"/>
      </rPr>
      <t>Код ДК 021:2015  38580000-4 -</t>
    </r>
    <r>
      <rPr>
        <sz val="10"/>
        <color indexed="8"/>
        <rFont val="Times New Roman"/>
        <charset val="204"/>
      </rPr>
      <t>Рентгенологічне та радіологічне обладнання немедичного призначення</t>
    </r>
  </si>
  <si>
    <r>
      <rPr>
        <sz val="10"/>
        <color indexed="8"/>
        <rFont val="Times New Roman"/>
        <charset val="204"/>
      </rPr>
      <t>відкриті торги(</t>
    </r>
    <r>
      <rPr>
        <i/>
        <sz val="10"/>
        <color indexed="8"/>
        <rFont val="Times New Roman"/>
        <charset val="204"/>
      </rPr>
      <t>з урахуванням собливостей</t>
    </r>
    <r>
      <rPr>
        <sz val="10"/>
        <color indexed="8"/>
        <rFont val="Times New Roman"/>
        <charset val="204"/>
      </rPr>
      <t xml:space="preserve">) </t>
    </r>
  </si>
  <si>
    <r>
      <rPr>
        <sz val="10"/>
        <color indexed="8"/>
        <rFont val="Times New Roman"/>
        <charset val="204"/>
      </rPr>
      <t>загальний фонд КПКВ</t>
    </r>
    <r>
      <rPr>
        <b/>
        <sz val="10"/>
        <color indexed="8"/>
        <rFont val="Times New Roman"/>
        <charset val="204"/>
      </rPr>
      <t xml:space="preserve"> 3506100</t>
    </r>
  </si>
  <si>
    <t xml:space="preserve">грн. (шістсот шістдесят два мільйони чотириста тисяч гривень 00коп)                     </t>
  </si>
  <si>
    <t>Серверне обладнання для зберігання даних на стрічкових носіях</t>
  </si>
  <si>
    <r>
      <rPr>
        <b/>
        <sz val="10"/>
        <color indexed="8"/>
        <rFont val="Times New Roman"/>
        <charset val="204"/>
      </rPr>
      <t>Код ДК 021:2015  30210000-4 -</t>
    </r>
    <r>
      <rPr>
        <sz val="10"/>
        <color indexed="8"/>
        <rFont val="Times New Roman"/>
        <charset val="204"/>
      </rPr>
      <t>Машини для обробки даних (апаратна частина)</t>
    </r>
  </si>
  <si>
    <t>відкриті торги  (анг.мова)</t>
  </si>
  <si>
    <t>спеціальний фонд КПКВ 3506090</t>
  </si>
  <si>
    <t xml:space="preserve">грн. (п'ятнадцять мільйонів сто дев'яносто п'ять тисяч дев'ятсот   гривень 00коп)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</si>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</sst>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84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9"/>
      <color theme="1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sz val="12"/>
      <color indexed="8"/>
      <name val="Times New Roman"/>
      <charset val="204"/>
    </font>
    <font>
      <i/>
      <sz val="10"/>
      <color indexed="8"/>
      <name val="Times New Roman"/>
      <charset val="204"/>
    </font>
    <font>
      <b/>
      <sz val="12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i/>
      <sz val="12"/>
      <color indexed="8"/>
      <name val="Times New Roman"/>
      <charset val="204"/>
    </font>
    <font>
      <sz val="10"/>
      <color rgb="FFFF0000"/>
      <name val="Times New Roman"/>
      <charset val="204"/>
    </font>
    <font>
      <b/>
      <sz val="12"/>
      <color rgb="FFFF0000"/>
      <name val="Times New Roman"/>
      <charset val="204"/>
    </font>
    <font>
      <sz val="11"/>
      <color rgb="FF00B050"/>
      <name val="Calibri"/>
      <charset val="204"/>
      <scheme val="minor"/>
    </font>
    <font>
      <u/>
      <sz val="12"/>
      <color indexed="8"/>
      <name val="Times New Roman"/>
      <charset val="204"/>
    </font>
    <font>
      <b/>
      <u/>
      <sz val="10"/>
      <color indexed="8"/>
      <name val="Times New Roman"/>
      <charset val="204"/>
    </font>
    <font>
      <u/>
      <sz val="10"/>
      <color indexed="8"/>
      <name val="Times New Roman"/>
      <charset val="204"/>
    </font>
    <font>
      <sz val="12"/>
      <color theme="1"/>
      <name val="Times New Roman"/>
      <charset val="204"/>
    </font>
    <font>
      <sz val="11"/>
      <color rgb="FFFF0000"/>
      <name val="Times New Roman"/>
      <charset val="204"/>
    </font>
    <font>
      <b/>
      <sz val="11"/>
      <color theme="1"/>
      <name val="Times New Roman"/>
      <charset val="204"/>
    </font>
    <font>
      <sz val="10"/>
      <color indexed="8"/>
      <name val="Calibri"/>
      <charset val="204"/>
    </font>
    <font>
      <sz val="11"/>
      <color rgb="FFFFFF00"/>
      <name val="Calibri"/>
      <charset val="204"/>
      <scheme val="minor"/>
    </font>
    <font>
      <sz val="11"/>
      <color indexed="8"/>
      <name val="Calibri"/>
      <charset val="204"/>
    </font>
    <font>
      <sz val="10"/>
      <color rgb="FF000000"/>
      <name val="Times New Roman"/>
      <charset val="204"/>
    </font>
    <font>
      <b/>
      <sz val="13"/>
      <color indexed="8"/>
      <name val="Times New Roman"/>
      <charset val="204"/>
    </font>
    <font>
      <sz val="11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u/>
      <sz val="11"/>
      <color indexed="8"/>
      <name val="Times New Roman"/>
      <charset val="204"/>
    </font>
    <font>
      <u/>
      <sz val="10"/>
      <name val="Times New Roman"/>
      <charset val="204"/>
    </font>
    <font>
      <b/>
      <i/>
      <sz val="10"/>
      <color indexed="8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indexed="8"/>
      <name val="Times New Roman"/>
      <charset val="204"/>
    </font>
    <font>
      <b/>
      <sz val="10"/>
      <name val="Times New Roman"/>
      <charset val="204"/>
    </font>
    <font>
      <sz val="10"/>
      <color indexed="8"/>
      <name val="Times New Roman"/>
      <charset val="204"/>
    </font>
    <font>
      <b/>
      <sz val="12"/>
      <color theme="1"/>
      <name val="Times New Roman"/>
      <charset val="204"/>
    </font>
    <font>
      <b/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name val="Times New Roman"/>
      <charset val="204"/>
    </font>
    <font>
      <sz val="8"/>
      <name val="Times New Roman"/>
      <charset val="204"/>
    </font>
    <font>
      <b/>
      <sz val="11"/>
      <color rgb="FFFF0000"/>
      <name val="Times New Roman"/>
      <charset val="204"/>
    </font>
    <font>
      <sz val="14"/>
      <color rgb="FFFF0000"/>
      <name val="Calibri"/>
      <charset val="204"/>
      <scheme val="minor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b/>
      <sz val="11"/>
      <color theme="3" tint="0.399975585192419"/>
      <name val="Times New Roman"/>
      <charset val="204"/>
    </font>
    <font>
      <sz val="18"/>
      <color rgb="FFFFFF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u/>
      <sz val="11"/>
      <color rgb="FFFF0000"/>
      <name val="Times New Roman"/>
      <charset val="204"/>
    </font>
    <font>
      <i/>
      <sz val="9"/>
      <color indexed="8"/>
      <name val="Times New Roman"/>
      <charset val="20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9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42" fontId="5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11" borderId="55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56" applyNumberFormat="0" applyFill="0" applyAlignment="0" applyProtection="0">
      <alignment vertical="center"/>
    </xf>
    <xf numFmtId="0" fontId="66" fillId="0" borderId="56" applyNumberFormat="0" applyFill="0" applyAlignment="0" applyProtection="0">
      <alignment vertical="center"/>
    </xf>
    <xf numFmtId="0" fontId="67" fillId="0" borderId="5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12" borderId="58" applyNumberFormat="0" applyAlignment="0" applyProtection="0">
      <alignment vertical="center"/>
    </xf>
    <xf numFmtId="0" fontId="69" fillId="13" borderId="59" applyNumberFormat="0" applyAlignment="0" applyProtection="0">
      <alignment vertical="center"/>
    </xf>
    <xf numFmtId="0" fontId="70" fillId="13" borderId="58" applyNumberFormat="0" applyAlignment="0" applyProtection="0">
      <alignment vertical="center"/>
    </xf>
    <xf numFmtId="0" fontId="71" fillId="14" borderId="60" applyNumberFormat="0" applyAlignment="0" applyProtection="0">
      <alignment vertical="center"/>
    </xf>
    <xf numFmtId="0" fontId="72" fillId="0" borderId="61" applyNumberFormat="0" applyFill="0" applyAlignment="0" applyProtection="0">
      <alignment vertical="center"/>
    </xf>
    <xf numFmtId="0" fontId="73" fillId="0" borderId="62" applyNumberFormat="0" applyFill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</cellStyleXfs>
  <cellXfs count="690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4" borderId="12" xfId="0" applyNumberFormat="1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left" vertical="top" wrapText="1"/>
    </xf>
    <xf numFmtId="0" fontId="8" fillId="4" borderId="16" xfId="0" applyNumberFormat="1" applyFont="1" applyFill="1" applyBorder="1" applyAlignment="1">
      <alignment horizontal="left" vertical="top" wrapText="1"/>
    </xf>
    <xf numFmtId="0" fontId="9" fillId="4" borderId="17" xfId="0" applyFont="1" applyFill="1" applyBorder="1" applyAlignment="1">
      <alignment horizontal="left" vertical="top" wrapText="1"/>
    </xf>
    <xf numFmtId="0" fontId="10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center" wrapText="1"/>
    </xf>
    <xf numFmtId="49" fontId="8" fillId="4" borderId="19" xfId="0" applyNumberFormat="1" applyFont="1" applyFill="1" applyBorder="1" applyAlignment="1">
      <alignment horizontal="left" vertical="top" wrapText="1"/>
    </xf>
    <xf numFmtId="0" fontId="8" fillId="0" borderId="12" xfId="0" applyNumberFormat="1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left" vertical="top" wrapText="1"/>
    </xf>
    <xf numFmtId="0" fontId="8" fillId="0" borderId="16" xfId="0" applyNumberFormat="1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left" vertical="top" wrapText="1"/>
    </xf>
    <xf numFmtId="0" fontId="13" fillId="4" borderId="18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14" fillId="4" borderId="21" xfId="0" applyFont="1" applyFill="1" applyBorder="1" applyAlignment="1">
      <alignment horizontal="center" vertical="center" wrapText="1"/>
    </xf>
    <xf numFmtId="4" fontId="15" fillId="4" borderId="17" xfId="0" applyNumberFormat="1" applyFont="1" applyFill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vertical="top" wrapText="1"/>
    </xf>
    <xf numFmtId="0" fontId="14" fillId="4" borderId="20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center" vertical="center" wrapText="1"/>
    </xf>
    <xf numFmtId="4" fontId="11" fillId="2" borderId="28" xfId="0" applyNumberFormat="1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vertical="top" wrapText="1"/>
    </xf>
    <xf numFmtId="0" fontId="8" fillId="2" borderId="18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center" vertical="center" wrapText="1"/>
    </xf>
    <xf numFmtId="4" fontId="18" fillId="2" borderId="18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7" fillId="0" borderId="17" xfId="0" applyFont="1" applyBorder="1" applyAlignment="1">
      <alignment vertical="center" wrapText="1"/>
    </xf>
    <xf numFmtId="49" fontId="7" fillId="0" borderId="19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9" fillId="0" borderId="28" xfId="0" applyFont="1" applyFill="1" applyBorder="1" applyAlignment="1">
      <alignment horizontal="left" vertical="top" wrapText="1"/>
    </xf>
    <xf numFmtId="0" fontId="20" fillId="2" borderId="27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31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center" vertical="center" wrapText="1"/>
    </xf>
    <xf numFmtId="49" fontId="7" fillId="2" borderId="19" xfId="0" applyNumberFormat="1" applyFont="1" applyFill="1" applyBorder="1" applyAlignment="1">
      <alignment vertical="center" wrapText="1"/>
    </xf>
    <xf numFmtId="0" fontId="20" fillId="2" borderId="18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top" wrapText="1"/>
    </xf>
    <xf numFmtId="0" fontId="6" fillId="0" borderId="30" xfId="0" applyFont="1" applyBorder="1" applyAlignment="1">
      <alignment vertical="top" wrapText="1"/>
    </xf>
    <xf numFmtId="4" fontId="11" fillId="2" borderId="18" xfId="0" applyNumberFormat="1" applyFont="1" applyFill="1" applyBorder="1" applyAlignment="1">
      <alignment horizontal="center" vertical="top" wrapText="1"/>
    </xf>
    <xf numFmtId="49" fontId="7" fillId="0" borderId="29" xfId="0" applyNumberFormat="1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top" wrapText="1"/>
    </xf>
    <xf numFmtId="0" fontId="6" fillId="0" borderId="17" xfId="0" applyFont="1" applyBorder="1" applyAlignment="1">
      <alignment vertical="top" wrapText="1"/>
    </xf>
    <xf numFmtId="0" fontId="21" fillId="0" borderId="17" xfId="0" applyFont="1" applyBorder="1" applyAlignment="1">
      <alignment vertical="center" wrapText="1"/>
    </xf>
    <xf numFmtId="0" fontId="8" fillId="2" borderId="28" xfId="0" applyFont="1" applyFill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top" wrapText="1"/>
    </xf>
    <xf numFmtId="4" fontId="19" fillId="2" borderId="1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center" vertical="top" wrapText="1"/>
    </xf>
    <xf numFmtId="0" fontId="7" fillId="5" borderId="27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center" vertical="center" wrapText="1"/>
    </xf>
    <xf numFmtId="4" fontId="11" fillId="2" borderId="32" xfId="0" applyNumberFormat="1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" fontId="18" fillId="2" borderId="32" xfId="0" applyNumberFormat="1" applyFont="1" applyFill="1" applyBorder="1" applyAlignment="1">
      <alignment horizontal="center" vertical="top" wrapText="1"/>
    </xf>
    <xf numFmtId="49" fontId="22" fillId="0" borderId="22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49" fontId="7" fillId="2" borderId="29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top" wrapText="1"/>
    </xf>
    <xf numFmtId="49" fontId="7" fillId="2" borderId="19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vertical="top" wrapText="1"/>
    </xf>
    <xf numFmtId="0" fontId="16" fillId="2" borderId="3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vertical="top" wrapText="1"/>
    </xf>
    <xf numFmtId="0" fontId="16" fillId="2" borderId="17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top" wrapText="1"/>
    </xf>
    <xf numFmtId="0" fontId="14" fillId="2" borderId="21" xfId="0" applyFont="1" applyFill="1" applyBorder="1" applyAlignment="1">
      <alignment vertical="center" wrapText="1"/>
    </xf>
    <xf numFmtId="0" fontId="20" fillId="2" borderId="12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7" fillId="2" borderId="29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vertical="top" wrapText="1"/>
    </xf>
    <xf numFmtId="0" fontId="16" fillId="2" borderId="16" xfId="0" applyFont="1" applyFill="1" applyBorder="1" applyAlignment="1">
      <alignment vertical="top" wrapText="1"/>
    </xf>
    <xf numFmtId="0" fontId="20" fillId="2" borderId="35" xfId="0" applyFont="1" applyFill="1" applyBorder="1" applyAlignment="1">
      <alignment horizontal="left" vertical="top" wrapText="1"/>
    </xf>
    <xf numFmtId="0" fontId="20" fillId="2" borderId="36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6" fillId="2" borderId="17" xfId="0" applyFont="1" applyFill="1" applyBorder="1" applyAlignment="1">
      <alignment horizontal="center" vertical="center" wrapText="1"/>
    </xf>
    <xf numFmtId="4" fontId="23" fillId="2" borderId="18" xfId="0" applyNumberFormat="1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16" fillId="2" borderId="27" xfId="0" applyFont="1" applyFill="1" applyBorder="1" applyAlignment="1">
      <alignment vertical="top" wrapText="1"/>
    </xf>
    <xf numFmtId="0" fontId="6" fillId="2" borderId="21" xfId="0" applyFont="1" applyFill="1" applyBorder="1" applyAlignment="1">
      <alignment horizontal="left" vertical="top" wrapText="1"/>
    </xf>
    <xf numFmtId="0" fontId="16" fillId="2" borderId="2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 wrapText="1"/>
    </xf>
    <xf numFmtId="0" fontId="7" fillId="2" borderId="21" xfId="0" applyFont="1" applyFill="1" applyBorder="1" applyAlignment="1">
      <alignment horizontal="left" vertical="top" wrapText="1"/>
    </xf>
    <xf numFmtId="0" fontId="25" fillId="2" borderId="12" xfId="0" applyFont="1" applyFill="1" applyBorder="1" applyAlignment="1">
      <alignment vertical="top" wrapText="1"/>
    </xf>
    <xf numFmtId="0" fontId="26" fillId="2" borderId="33" xfId="0" applyFont="1" applyFill="1" applyBorder="1" applyAlignment="1">
      <alignment vertical="top" wrapText="1"/>
    </xf>
    <xf numFmtId="0" fontId="25" fillId="2" borderId="30" xfId="0" applyFont="1" applyFill="1" applyBorder="1" applyAlignment="1">
      <alignment vertical="center" wrapText="1"/>
    </xf>
    <xf numFmtId="0" fontId="27" fillId="2" borderId="30" xfId="0" applyFont="1" applyFill="1" applyBorder="1" applyAlignment="1">
      <alignment horizontal="center" vertical="center" wrapText="1"/>
    </xf>
    <xf numFmtId="49" fontId="27" fillId="2" borderId="29" xfId="0" applyNumberFormat="1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vertical="top" wrapText="1"/>
    </xf>
    <xf numFmtId="0" fontId="26" fillId="2" borderId="37" xfId="0" applyFont="1" applyFill="1" applyBorder="1" applyAlignment="1">
      <alignment vertical="top" wrapText="1"/>
    </xf>
    <xf numFmtId="0" fontId="25" fillId="2" borderId="17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horizontal="center" vertical="center" wrapText="1"/>
    </xf>
    <xf numFmtId="49" fontId="27" fillId="2" borderId="19" xfId="0" applyNumberFormat="1" applyFont="1" applyFill="1" applyBorder="1" applyAlignment="1">
      <alignment horizontal="center" vertical="center" wrapText="1"/>
    </xf>
    <xf numFmtId="4" fontId="18" fillId="2" borderId="17" xfId="0" applyNumberFormat="1" applyFont="1" applyFill="1" applyBorder="1" applyAlignment="1">
      <alignment horizontal="center" vertical="top" wrapText="1"/>
    </xf>
    <xf numFmtId="49" fontId="20" fillId="2" borderId="22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top" wrapText="1"/>
    </xf>
    <xf numFmtId="4" fontId="11" fillId="2" borderId="17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49" fontId="7" fillId="2" borderId="22" xfId="0" applyNumberFormat="1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top" wrapText="1"/>
    </xf>
    <xf numFmtId="0" fontId="16" fillId="2" borderId="21" xfId="0" applyFont="1" applyFill="1" applyBorder="1" applyAlignment="1">
      <alignment vertical="center" wrapText="1"/>
    </xf>
    <xf numFmtId="4" fontId="18" fillId="2" borderId="28" xfId="0" applyNumberFormat="1" applyFont="1" applyFill="1" applyBorder="1" applyAlignment="1">
      <alignment horizontal="center" vertical="top" wrapText="1"/>
    </xf>
    <xf numFmtId="49" fontId="10" fillId="2" borderId="30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top" wrapText="1"/>
    </xf>
    <xf numFmtId="49" fontId="29" fillId="2" borderId="17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top" wrapText="1"/>
    </xf>
    <xf numFmtId="0" fontId="7" fillId="4" borderId="27" xfId="0" applyFont="1" applyFill="1" applyBorder="1" applyAlignment="1">
      <alignment horizontal="left" vertical="top" wrapText="1"/>
    </xf>
    <xf numFmtId="0" fontId="6" fillId="4" borderId="30" xfId="0" applyFont="1" applyFill="1" applyBorder="1" applyAlignment="1">
      <alignment horizontal="left" vertical="top" wrapText="1"/>
    </xf>
    <xf numFmtId="49" fontId="10" fillId="4" borderId="30" xfId="0" applyNumberFormat="1" applyFont="1" applyFill="1" applyBorder="1" applyAlignment="1">
      <alignment horizontal="center" vertical="center" wrapText="1"/>
    </xf>
    <xf numFmtId="4" fontId="11" fillId="4" borderId="28" xfId="0" applyNumberFormat="1" applyFont="1" applyFill="1" applyBorder="1" applyAlignment="1">
      <alignment horizontal="center" vertical="top" wrapText="1"/>
    </xf>
    <xf numFmtId="0" fontId="7" fillId="4" borderId="30" xfId="0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49" fontId="29" fillId="4" borderId="17" xfId="0" applyNumberFormat="1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top" wrapText="1"/>
    </xf>
    <xf numFmtId="49" fontId="7" fillId="4" borderId="19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top" wrapText="1"/>
    </xf>
    <xf numFmtId="0" fontId="14" fillId="0" borderId="30" xfId="0" applyFont="1" applyFill="1" applyBorder="1" applyAlignment="1">
      <alignment horizontal="center" vertical="center" wrapText="1"/>
    </xf>
    <xf numFmtId="4" fontId="11" fillId="0" borderId="28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vertical="top" wrapText="1"/>
    </xf>
    <xf numFmtId="0" fontId="14" fillId="0" borderId="20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0" fontId="7" fillId="4" borderId="12" xfId="0" applyNumberFormat="1" applyFont="1" applyFill="1" applyBorder="1" applyAlignment="1">
      <alignment horizontal="left" vertical="top" wrapText="1"/>
    </xf>
    <xf numFmtId="0" fontId="6" fillId="4" borderId="30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vertical="top" wrapText="1"/>
    </xf>
    <xf numFmtId="4" fontId="18" fillId="4" borderId="28" xfId="0" applyNumberFormat="1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vertical="top" wrapText="1"/>
    </xf>
    <xf numFmtId="0" fontId="6" fillId="4" borderId="31" xfId="0" applyFont="1" applyFill="1" applyBorder="1" applyAlignment="1">
      <alignment horizontal="left" vertical="top" wrapText="1"/>
    </xf>
    <xf numFmtId="0" fontId="14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9" fillId="6" borderId="30" xfId="0" applyFont="1" applyFill="1" applyBorder="1" applyAlignment="1">
      <alignment horizontal="left" vertical="center" wrapText="1"/>
    </xf>
    <xf numFmtId="0" fontId="7" fillId="6" borderId="30" xfId="0" applyFont="1" applyFill="1" applyBorder="1" applyAlignment="1">
      <alignment horizontal="center" vertical="center" wrapText="1"/>
    </xf>
    <xf numFmtId="4" fontId="18" fillId="6" borderId="28" xfId="0" applyNumberFormat="1" applyFont="1" applyFill="1" applyBorder="1" applyAlignment="1">
      <alignment horizontal="center" vertical="top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top" wrapText="1"/>
    </xf>
    <xf numFmtId="0" fontId="7" fillId="6" borderId="1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top" wrapText="1"/>
    </xf>
    <xf numFmtId="0" fontId="16" fillId="0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0" fontId="8" fillId="0" borderId="18" xfId="0" applyFont="1" applyFill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" fontId="30" fillId="2" borderId="18" xfId="0" applyNumberFormat="1" applyFont="1" applyFill="1" applyBorder="1" applyAlignment="1">
      <alignment horizontal="center" vertical="top" wrapText="1"/>
    </xf>
    <xf numFmtId="0" fontId="16" fillId="0" borderId="2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vertical="top" wrapText="1"/>
    </xf>
    <xf numFmtId="0" fontId="16" fillId="0" borderId="30" xfId="0" applyFont="1" applyFill="1" applyBorder="1" applyAlignment="1">
      <alignment vertical="center" wrapText="1"/>
    </xf>
    <xf numFmtId="4" fontId="23" fillId="0" borderId="18" xfId="0" applyNumberFormat="1" applyFont="1" applyFill="1" applyBorder="1" applyAlignment="1">
      <alignment horizontal="center" vertical="top" wrapText="1"/>
    </xf>
    <xf numFmtId="0" fontId="16" fillId="0" borderId="2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top" wrapText="1"/>
    </xf>
    <xf numFmtId="4" fontId="18" fillId="0" borderId="18" xfId="0" applyNumberFormat="1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vertical="top" wrapText="1"/>
    </xf>
    <xf numFmtId="0" fontId="7" fillId="5" borderId="12" xfId="0" applyFont="1" applyFill="1" applyBorder="1" applyAlignment="1">
      <alignment horizontal="left" vertical="top" wrapText="1"/>
    </xf>
    <xf numFmtId="0" fontId="14" fillId="5" borderId="30" xfId="0" applyFont="1" applyFill="1" applyBorder="1" applyAlignment="1">
      <alignment horizontal="center" vertical="center" wrapText="1"/>
    </xf>
    <xf numFmtId="4" fontId="15" fillId="2" borderId="18" xfId="0" applyNumberFormat="1" applyFont="1" applyFill="1" applyBorder="1" applyAlignment="1">
      <alignment horizontal="center" vertical="justify" wrapText="1"/>
    </xf>
    <xf numFmtId="0" fontId="7" fillId="0" borderId="30" xfId="0" applyFont="1" applyFill="1" applyBorder="1" applyAlignment="1">
      <alignment horizontal="center" vertical="top" wrapText="1"/>
    </xf>
    <xf numFmtId="0" fontId="14" fillId="5" borderId="21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31" fillId="7" borderId="11" xfId="0" applyFont="1" applyFill="1" applyBorder="1" applyAlignment="1">
      <alignment vertical="top" wrapText="1"/>
    </xf>
    <xf numFmtId="4" fontId="3" fillId="7" borderId="9" xfId="0" applyNumberFormat="1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vertical="top" wrapText="1"/>
    </xf>
    <xf numFmtId="0" fontId="31" fillId="7" borderId="10" xfId="0" applyFont="1" applyFill="1" applyBorder="1" applyAlignment="1">
      <alignment vertical="top" wrapText="1"/>
    </xf>
    <xf numFmtId="0" fontId="32" fillId="0" borderId="0" xfId="0" applyFont="1"/>
    <xf numFmtId="0" fontId="7" fillId="8" borderId="27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vertical="top" wrapText="1"/>
    </xf>
    <xf numFmtId="0" fontId="33" fillId="0" borderId="21" xfId="0" applyFont="1" applyFill="1" applyBorder="1" applyAlignment="1">
      <alignment horizontal="center" vertical="center" wrapText="1"/>
    </xf>
    <xf numFmtId="4" fontId="15" fillId="8" borderId="17" xfId="0" applyNumberFormat="1" applyFont="1" applyFill="1" applyBorder="1" applyAlignment="1">
      <alignment horizontal="center" vertical="top" wrapText="1"/>
    </xf>
    <xf numFmtId="0" fontId="7" fillId="5" borderId="38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vertical="top" wrapText="1"/>
    </xf>
    <xf numFmtId="0" fontId="33" fillId="0" borderId="17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top" wrapText="1"/>
    </xf>
    <xf numFmtId="0" fontId="7" fillId="5" borderId="3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vertical="top" wrapText="1"/>
    </xf>
    <xf numFmtId="0" fontId="33" fillId="0" borderId="30" xfId="0" applyFont="1" applyFill="1" applyBorder="1" applyAlignment="1">
      <alignment horizontal="center" vertical="center" wrapText="1"/>
    </xf>
    <xf numFmtId="4" fontId="15" fillId="8" borderId="18" xfId="0" applyNumberFormat="1" applyFont="1" applyFill="1" applyBorder="1" applyAlignment="1">
      <alignment horizontal="center" vertical="top" wrapText="1"/>
    </xf>
    <xf numFmtId="0" fontId="33" fillId="0" borderId="17" xfId="0" applyFont="1" applyFill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8" borderId="12" xfId="0" applyFont="1" applyFill="1" applyBorder="1" applyAlignment="1">
      <alignment vertical="center" wrapText="1"/>
    </xf>
    <xf numFmtId="0" fontId="33" fillId="5" borderId="30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0" fontId="7" fillId="8" borderId="16" xfId="0" applyFont="1" applyFill="1" applyBorder="1" applyAlignment="1">
      <alignment vertical="center" wrapText="1"/>
    </xf>
    <xf numFmtId="0" fontId="33" fillId="5" borderId="17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top" wrapText="1"/>
    </xf>
    <xf numFmtId="0" fontId="34" fillId="0" borderId="35" xfId="0" applyFont="1" applyBorder="1" applyAlignment="1">
      <alignment vertical="top"/>
    </xf>
    <xf numFmtId="4" fontId="15" fillId="2" borderId="18" xfId="0" applyNumberFormat="1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top" wrapText="1"/>
    </xf>
    <xf numFmtId="0" fontId="7" fillId="5" borderId="27" xfId="0" applyFont="1" applyFill="1" applyBorder="1" applyAlignment="1">
      <alignment vertical="center" wrapText="1"/>
    </xf>
    <xf numFmtId="0" fontId="6" fillId="5" borderId="30" xfId="0" applyFont="1" applyFill="1" applyBorder="1" applyAlignment="1">
      <alignment horizontal="left" vertical="top" wrapText="1"/>
    </xf>
    <xf numFmtId="4" fontId="11" fillId="5" borderId="28" xfId="0" applyNumberFormat="1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left" vertical="top" wrapText="1"/>
    </xf>
    <xf numFmtId="49" fontId="7" fillId="5" borderId="29" xfId="0" applyNumberFormat="1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top" wrapText="1"/>
    </xf>
    <xf numFmtId="0" fontId="16" fillId="5" borderId="0" xfId="0" applyFont="1" applyFill="1" applyBorder="1"/>
    <xf numFmtId="49" fontId="7" fillId="5" borderId="19" xfId="0" applyNumberFormat="1" applyFont="1" applyFill="1" applyBorder="1" applyAlignment="1">
      <alignment horizontal="center" vertical="center" wrapText="1"/>
    </xf>
    <xf numFmtId="4" fontId="15" fillId="0" borderId="18" xfId="0" applyNumberFormat="1" applyFont="1" applyFill="1" applyBorder="1" applyAlignment="1">
      <alignment horizontal="center" vertical="top" wrapText="1"/>
    </xf>
    <xf numFmtId="0" fontId="7" fillId="5" borderId="21" xfId="0" applyFont="1" applyFill="1" applyBorder="1" applyAlignment="1">
      <alignment horizontal="center" vertical="center" wrapText="1"/>
    </xf>
    <xf numFmtId="49" fontId="35" fillId="5" borderId="5" xfId="0" applyNumberFormat="1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top" wrapText="1"/>
    </xf>
    <xf numFmtId="4" fontId="11" fillId="4" borderId="28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vertical="top" wrapText="1"/>
    </xf>
    <xf numFmtId="0" fontId="34" fillId="2" borderId="27" xfId="0" applyFont="1" applyFill="1" applyBorder="1" applyAlignment="1">
      <alignment horizontal="left" vertical="top" wrapText="1"/>
    </xf>
    <xf numFmtId="49" fontId="36" fillId="2" borderId="21" xfId="0" applyNumberFormat="1" applyFont="1" applyFill="1" applyBorder="1" applyAlignment="1">
      <alignment horizontal="center" vertical="center" wrapText="1"/>
    </xf>
    <xf numFmtId="4" fontId="15" fillId="0" borderId="14" xfId="0" applyNumberFormat="1" applyFont="1" applyFill="1" applyBorder="1" applyAlignment="1">
      <alignment horizontal="center" vertical="top" wrapText="1"/>
    </xf>
    <xf numFmtId="49" fontId="8" fillId="2" borderId="22" xfId="0" applyNumberFormat="1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left" vertical="top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vertical="center" wrapText="1"/>
    </xf>
    <xf numFmtId="4" fontId="15" fillId="5" borderId="18" xfId="0" applyNumberFormat="1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center" wrapText="1"/>
    </xf>
    <xf numFmtId="4" fontId="11" fillId="9" borderId="18" xfId="0" applyNumberFormat="1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vertical="top" wrapText="1"/>
    </xf>
    <xf numFmtId="0" fontId="8" fillId="9" borderId="28" xfId="0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33" fillId="5" borderId="21" xfId="0" applyFont="1" applyFill="1" applyBorder="1" applyAlignment="1">
      <alignment horizontal="center" vertical="center" wrapText="1"/>
    </xf>
    <xf numFmtId="4" fontId="15" fillId="9" borderId="18" xfId="0" applyNumberFormat="1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4" fontId="18" fillId="4" borderId="18" xfId="0" applyNumberFormat="1" applyFont="1" applyFill="1" applyBorder="1" applyAlignment="1">
      <alignment horizontal="center" vertical="top" wrapText="1"/>
    </xf>
    <xf numFmtId="49" fontId="7" fillId="4" borderId="41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top" wrapText="1"/>
    </xf>
    <xf numFmtId="0" fontId="12" fillId="4" borderId="28" xfId="0" applyFont="1" applyFill="1" applyBorder="1" applyAlignment="1">
      <alignment horizontal="center" vertical="top" wrapText="1"/>
    </xf>
    <xf numFmtId="49" fontId="7" fillId="4" borderId="4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4" fontId="11" fillId="4" borderId="18" xfId="0" applyNumberFormat="1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center" vertical="top" wrapText="1"/>
    </xf>
    <xf numFmtId="0" fontId="6" fillId="4" borderId="30" xfId="0" applyFont="1" applyFill="1" applyBorder="1" applyAlignment="1">
      <alignment horizontal="center" vertical="top" wrapText="1"/>
    </xf>
    <xf numFmtId="4" fontId="30" fillId="4" borderId="18" xfId="0" applyNumberFormat="1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top" wrapText="1"/>
    </xf>
    <xf numFmtId="4" fontId="15" fillId="2" borderId="28" xfId="0" applyNumberFormat="1" applyFont="1" applyFill="1" applyBorder="1" applyAlignment="1">
      <alignment horizontal="center" vertical="top" wrapText="1"/>
    </xf>
    <xf numFmtId="49" fontId="7" fillId="2" borderId="41" xfId="0" applyNumberFormat="1" applyFont="1" applyFill="1" applyBorder="1" applyAlignment="1">
      <alignment horizontal="center" vertical="center" wrapText="1"/>
    </xf>
    <xf numFmtId="49" fontId="7" fillId="2" borderId="42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top" wrapText="1"/>
    </xf>
    <xf numFmtId="49" fontId="29" fillId="2" borderId="21" xfId="0" applyNumberFormat="1" applyFont="1" applyFill="1" applyBorder="1" applyAlignment="1">
      <alignment horizontal="center" vertical="center" wrapText="1"/>
    </xf>
    <xf numFmtId="4" fontId="30" fillId="2" borderId="17" xfId="0" applyNumberFormat="1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7" fillId="4" borderId="30" xfId="0" applyFont="1" applyFill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top" wrapText="1"/>
    </xf>
    <xf numFmtId="0" fontId="6" fillId="4" borderId="3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vertical="top" wrapText="1"/>
    </xf>
    <xf numFmtId="0" fontId="33" fillId="4" borderId="21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left" vertical="top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top" wrapText="1"/>
    </xf>
    <xf numFmtId="4" fontId="30" fillId="4" borderId="17" xfId="0" applyNumberFormat="1" applyFont="1" applyFill="1" applyBorder="1" applyAlignment="1">
      <alignment horizontal="center" vertical="top" wrapText="1"/>
    </xf>
    <xf numFmtId="0" fontId="33" fillId="2" borderId="2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top" wrapText="1"/>
    </xf>
    <xf numFmtId="0" fontId="12" fillId="2" borderId="32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vertical="top" wrapText="1"/>
    </xf>
    <xf numFmtId="0" fontId="33" fillId="2" borderId="17" xfId="0" applyFont="1" applyFill="1" applyBorder="1" applyAlignment="1">
      <alignment horizontal="center" vertical="center" wrapText="1"/>
    </xf>
    <xf numFmtId="4" fontId="15" fillId="0" borderId="28" xfId="0" applyNumberFormat="1" applyFont="1" applyFill="1" applyBorder="1" applyAlignment="1">
      <alignment horizontal="center" vertical="top" wrapText="1"/>
    </xf>
    <xf numFmtId="0" fontId="12" fillId="0" borderId="28" xfId="0" applyFont="1" applyFill="1" applyBorder="1" applyAlignment="1">
      <alignment horizontal="center" vertical="top" wrapText="1"/>
    </xf>
    <xf numFmtId="0" fontId="7" fillId="2" borderId="28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center" vertical="top" wrapText="1"/>
    </xf>
    <xf numFmtId="0" fontId="7" fillId="2" borderId="31" xfId="0" applyFont="1" applyFill="1" applyBorder="1" applyAlignment="1">
      <alignment horizontal="left" vertical="top" wrapText="1"/>
    </xf>
    <xf numFmtId="0" fontId="19" fillId="2" borderId="31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center" vertical="top" wrapText="1"/>
    </xf>
    <xf numFmtId="0" fontId="20" fillId="4" borderId="18" xfId="0" applyFont="1" applyFill="1" applyBorder="1" applyAlignment="1">
      <alignment horizontal="left" vertical="top" wrapText="1"/>
    </xf>
    <xf numFmtId="0" fontId="38" fillId="4" borderId="0" xfId="0" applyFont="1" applyFill="1" applyAlignment="1">
      <alignment wrapText="1"/>
    </xf>
    <xf numFmtId="4" fontId="15" fillId="4" borderId="18" xfId="0" applyNumberFormat="1" applyFont="1" applyFill="1" applyBorder="1" applyAlignment="1">
      <alignment horizontal="center" vertical="justify" wrapText="1"/>
    </xf>
    <xf numFmtId="0" fontId="7" fillId="4" borderId="30" xfId="0" applyFont="1" applyFill="1" applyBorder="1" applyAlignment="1">
      <alignment horizontal="left" vertical="center" wrapText="1"/>
    </xf>
    <xf numFmtId="0" fontId="19" fillId="4" borderId="17" xfId="0" applyFont="1" applyFill="1" applyBorder="1" applyAlignment="1">
      <alignment horizontal="left" vertical="top" wrapText="1"/>
    </xf>
    <xf numFmtId="0" fontId="7" fillId="4" borderId="17" xfId="0" applyFont="1" applyFill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20" fillId="0" borderId="31" xfId="0" applyFont="1" applyBorder="1" applyAlignment="1">
      <alignment horizontal="left" vertical="top" wrapText="1"/>
    </xf>
    <xf numFmtId="0" fontId="19" fillId="2" borderId="14" xfId="0" applyFont="1" applyFill="1" applyBorder="1" applyAlignment="1">
      <alignment horizontal="left" vertical="top" wrapText="1"/>
    </xf>
    <xf numFmtId="0" fontId="7" fillId="2" borderId="12" xfId="0" applyNumberFormat="1" applyFont="1" applyFill="1" applyBorder="1" applyAlignment="1">
      <alignment horizontal="left" vertical="center" wrapText="1"/>
    </xf>
    <xf numFmtId="0" fontId="7" fillId="2" borderId="16" xfId="0" applyNumberFormat="1" applyFont="1" applyFill="1" applyBorder="1" applyAlignment="1">
      <alignment horizontal="left" vertical="center" wrapText="1"/>
    </xf>
    <xf numFmtId="0" fontId="7" fillId="5" borderId="12" xfId="0" applyNumberFormat="1" applyFont="1" applyFill="1" applyBorder="1" applyAlignment="1">
      <alignment horizontal="left" vertical="center" wrapText="1"/>
    </xf>
    <xf numFmtId="4" fontId="30" fillId="2" borderId="28" xfId="0" applyNumberFormat="1" applyFont="1" applyFill="1" applyBorder="1" applyAlignment="1">
      <alignment horizontal="center" vertical="top" wrapText="1"/>
    </xf>
    <xf numFmtId="0" fontId="7" fillId="5" borderId="16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vertical="top" wrapText="1"/>
    </xf>
    <xf numFmtId="4" fontId="18" fillId="2" borderId="14" xfId="0" applyNumberFormat="1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vertical="center" wrapText="1"/>
    </xf>
    <xf numFmtId="0" fontId="33" fillId="5" borderId="17" xfId="0" applyFont="1" applyFill="1" applyBorder="1" applyAlignment="1">
      <alignment vertical="center" wrapText="1"/>
    </xf>
    <xf numFmtId="0" fontId="7" fillId="5" borderId="12" xfId="0" applyNumberFormat="1" applyFont="1" applyFill="1" applyBorder="1" applyAlignment="1">
      <alignment horizontal="center" vertical="center" wrapText="1"/>
    </xf>
    <xf numFmtId="0" fontId="7" fillId="5" borderId="16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0" fontId="8" fillId="0" borderId="30" xfId="0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7" fillId="0" borderId="23" xfId="0" applyNumberFormat="1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center" vertical="center" wrapText="1"/>
    </xf>
    <xf numFmtId="49" fontId="8" fillId="0" borderId="43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vertical="top" wrapText="1"/>
    </xf>
    <xf numFmtId="0" fontId="7" fillId="0" borderId="23" xfId="0" applyNumberFormat="1" applyFont="1" applyFill="1" applyBorder="1" applyAlignment="1">
      <alignment vertical="top" wrapText="1"/>
    </xf>
    <xf numFmtId="0" fontId="7" fillId="0" borderId="27" xfId="0" applyNumberFormat="1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center" wrapText="1"/>
    </xf>
    <xf numFmtId="49" fontId="8" fillId="0" borderId="42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7" fillId="0" borderId="16" xfId="0" applyNumberFormat="1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top" wrapText="1"/>
    </xf>
    <xf numFmtId="4" fontId="15" fillId="2" borderId="44" xfId="0" applyNumberFormat="1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27" fillId="0" borderId="16" xfId="0" applyNumberFormat="1" applyFont="1" applyFill="1" applyBorder="1" applyAlignment="1">
      <alignment horizontal="left" vertical="top" wrapText="1"/>
    </xf>
    <xf numFmtId="0" fontId="26" fillId="0" borderId="17" xfId="0" applyFont="1" applyFill="1" applyBorder="1" applyAlignment="1">
      <alignment horizontal="center" vertical="top" wrapText="1"/>
    </xf>
    <xf numFmtId="0" fontId="39" fillId="0" borderId="17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0" fontId="7" fillId="5" borderId="12" xfId="0" applyNumberFormat="1" applyFont="1" applyFill="1" applyBorder="1" applyAlignment="1">
      <alignment horizontal="left" vertical="top" wrapText="1"/>
    </xf>
    <xf numFmtId="49" fontId="7" fillId="0" borderId="41" xfId="0" applyNumberFormat="1" applyFont="1" applyBorder="1" applyAlignment="1">
      <alignment horizontal="center" vertical="top" wrapText="1"/>
    </xf>
    <xf numFmtId="0" fontId="7" fillId="5" borderId="16" xfId="0" applyNumberFormat="1" applyFont="1" applyFill="1" applyBorder="1" applyAlignment="1">
      <alignment horizontal="left" vertical="top" wrapText="1"/>
    </xf>
    <xf numFmtId="49" fontId="7" fillId="0" borderId="42" xfId="0" applyNumberFormat="1" applyFont="1" applyBorder="1" applyAlignment="1">
      <alignment horizontal="center" vertical="top" wrapText="1"/>
    </xf>
    <xf numFmtId="0" fontId="9" fillId="4" borderId="30" xfId="0" applyFont="1" applyFill="1" applyBorder="1" applyAlignment="1">
      <alignment horizontal="left" vertical="top" wrapText="1"/>
    </xf>
    <xf numFmtId="0" fontId="10" fillId="4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49" fontId="8" fillId="4" borderId="22" xfId="0" applyNumberFormat="1" applyFont="1" applyFill="1" applyBorder="1" applyAlignment="1">
      <alignment horizontal="left" vertical="top" wrapText="1"/>
    </xf>
    <xf numFmtId="0" fontId="33" fillId="2" borderId="30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49" fontId="7" fillId="2" borderId="29" xfId="0" applyNumberFormat="1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center" vertical="center" wrapText="1"/>
    </xf>
    <xf numFmtId="49" fontId="6" fillId="4" borderId="19" xfId="0" applyNumberFormat="1" applyFont="1" applyFill="1" applyBorder="1" applyAlignment="1">
      <alignment vertical="center" wrapText="1"/>
    </xf>
    <xf numFmtId="3" fontId="33" fillId="4" borderId="21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vertical="center" wrapText="1"/>
    </xf>
    <xf numFmtId="49" fontId="7" fillId="4" borderId="29" xfId="0" applyNumberFormat="1" applyFont="1" applyFill="1" applyBorder="1" applyAlignment="1">
      <alignment vertical="center" wrapText="1"/>
    </xf>
    <xf numFmtId="0" fontId="41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vertical="center" wrapText="1"/>
    </xf>
    <xf numFmtId="49" fontId="17" fillId="4" borderId="19" xfId="0" applyNumberFormat="1" applyFont="1" applyFill="1" applyBorder="1" applyAlignment="1">
      <alignment vertical="center" wrapText="1"/>
    </xf>
    <xf numFmtId="49" fontId="7" fillId="4" borderId="19" xfId="0" applyNumberFormat="1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49" fontId="7" fillId="0" borderId="29" xfId="0" applyNumberFormat="1" applyFont="1" applyBorder="1" applyAlignment="1">
      <alignment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vertical="center" wrapText="1"/>
    </xf>
    <xf numFmtId="49" fontId="6" fillId="0" borderId="22" xfId="0" applyNumberFormat="1" applyFont="1" applyBorder="1" applyAlignment="1">
      <alignment vertical="center" wrapText="1"/>
    </xf>
    <xf numFmtId="0" fontId="7" fillId="4" borderId="30" xfId="0" applyFont="1" applyFill="1" applyBorder="1" applyAlignment="1">
      <alignment vertical="center" wrapText="1"/>
    </xf>
    <xf numFmtId="0" fontId="33" fillId="4" borderId="17" xfId="0" applyFont="1" applyFill="1" applyBorder="1" applyAlignment="1">
      <alignment vertical="center" wrapText="1"/>
    </xf>
    <xf numFmtId="49" fontId="7" fillId="4" borderId="19" xfId="0" applyNumberFormat="1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center" vertical="top" wrapText="1"/>
    </xf>
    <xf numFmtId="49" fontId="7" fillId="4" borderId="15" xfId="0" applyNumberFormat="1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vertical="top" wrapText="1"/>
    </xf>
    <xf numFmtId="0" fontId="8" fillId="4" borderId="12" xfId="0" applyFont="1" applyFill="1" applyBorder="1" applyAlignment="1">
      <alignment horizontal="left" vertical="top" wrapText="1"/>
    </xf>
    <xf numFmtId="49" fontId="8" fillId="4" borderId="29" xfId="0" applyNumberFormat="1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top" wrapText="1"/>
    </xf>
    <xf numFmtId="49" fontId="8" fillId="4" borderId="19" xfId="0" applyNumberFormat="1" applyFont="1" applyFill="1" applyBorder="1" applyAlignment="1">
      <alignment horizontal="left" vertical="center" wrapText="1"/>
    </xf>
    <xf numFmtId="0" fontId="7" fillId="5" borderId="45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14" fillId="5" borderId="13" xfId="0" applyFont="1" applyFill="1" applyBorder="1" applyAlignment="1">
      <alignment horizontal="center" vertical="center" wrapText="1"/>
    </xf>
    <xf numFmtId="4" fontId="15" fillId="2" borderId="34" xfId="0" applyNumberFormat="1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left" vertical="top" wrapText="1"/>
    </xf>
    <xf numFmtId="0" fontId="6" fillId="5" borderId="20" xfId="0" applyFont="1" applyFill="1" applyBorder="1" applyAlignment="1">
      <alignment horizontal="left" vertical="top" wrapText="1"/>
    </xf>
    <xf numFmtId="0" fontId="14" fillId="5" borderId="20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14" fillId="4" borderId="13" xfId="0" applyFont="1" applyFill="1" applyBorder="1" applyAlignment="1">
      <alignment horizontal="center" vertical="center" wrapText="1"/>
    </xf>
    <xf numFmtId="4" fontId="15" fillId="4" borderId="34" xfId="0" applyNumberFormat="1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49" fontId="7" fillId="4" borderId="15" xfId="0" applyNumberFormat="1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top" wrapText="1"/>
    </xf>
    <xf numFmtId="4" fontId="15" fillId="2" borderId="14" xfId="0" applyNumberFormat="1" applyFont="1" applyFill="1" applyBorder="1" applyAlignment="1">
      <alignment horizontal="center" vertical="top" wrapText="1"/>
    </xf>
    <xf numFmtId="0" fontId="33" fillId="5" borderId="21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49" fontId="7" fillId="0" borderId="41" xfId="0" applyNumberFormat="1" applyFont="1" applyFill="1" applyBorder="1" applyAlignment="1">
      <alignment horizontal="left" vertical="center" wrapText="1"/>
    </xf>
    <xf numFmtId="49" fontId="7" fillId="0" borderId="42" xfId="0" applyNumberFormat="1" applyFont="1" applyFill="1" applyBorder="1" applyAlignment="1">
      <alignment horizontal="left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49" fontId="7" fillId="0" borderId="42" xfId="0" applyNumberFormat="1" applyFont="1" applyFill="1" applyBorder="1" applyAlignment="1">
      <alignment horizontal="center" vertical="center" wrapText="1"/>
    </xf>
    <xf numFmtId="4" fontId="11" fillId="0" borderId="28" xfId="0" applyNumberFormat="1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center" vertical="top" wrapText="1"/>
    </xf>
    <xf numFmtId="49" fontId="7" fillId="0" borderId="29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0" fontId="7" fillId="2" borderId="12" xfId="0" applyNumberFormat="1" applyFont="1" applyFill="1" applyBorder="1" applyAlignment="1">
      <alignment horizontal="left" vertical="top" wrapText="1"/>
    </xf>
    <xf numFmtId="0" fontId="7" fillId="2" borderId="16" xfId="0" applyNumberFormat="1" applyFont="1" applyFill="1" applyBorder="1" applyAlignment="1">
      <alignment horizontal="left" vertical="top" wrapText="1"/>
    </xf>
    <xf numFmtId="49" fontId="7" fillId="2" borderId="19" xfId="0" applyNumberFormat="1" applyFont="1" applyFill="1" applyBorder="1" applyAlignment="1">
      <alignment horizontal="left" vertical="center" wrapText="1"/>
    </xf>
    <xf numFmtId="49" fontId="7" fillId="0" borderId="30" xfId="0" applyNumberFormat="1" applyFont="1" applyFill="1" applyBorder="1" applyAlignment="1">
      <alignment horizontal="left" vertical="center" wrapText="1"/>
    </xf>
    <xf numFmtId="49" fontId="7" fillId="0" borderId="17" xfId="0" applyNumberFormat="1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center" vertical="center" wrapText="1"/>
    </xf>
    <xf numFmtId="49" fontId="6" fillId="0" borderId="30" xfId="0" applyNumberFormat="1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0" xfId="0" applyNumberFormat="1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vertical="top" wrapText="1"/>
    </xf>
    <xf numFmtId="0" fontId="9" fillId="0" borderId="30" xfId="0" applyFont="1" applyFill="1" applyBorder="1" applyAlignment="1">
      <alignment horizontal="left" vertical="center" wrapText="1"/>
    </xf>
    <xf numFmtId="0" fontId="20" fillId="5" borderId="30" xfId="0" applyFont="1" applyFill="1" applyBorder="1" applyAlignment="1">
      <alignment vertical="top" wrapText="1"/>
    </xf>
    <xf numFmtId="0" fontId="8" fillId="0" borderId="30" xfId="0" applyNumberFormat="1" applyFont="1" applyFill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vertical="top" wrapText="1"/>
    </xf>
    <xf numFmtId="4" fontId="18" fillId="0" borderId="14" xfId="0" applyNumberFormat="1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8" fillId="9" borderId="30" xfId="0" applyFont="1" applyFill="1" applyBorder="1" applyAlignment="1">
      <alignment horizontal="left" vertical="center" wrapText="1"/>
    </xf>
    <xf numFmtId="0" fontId="33" fillId="9" borderId="21" xfId="0" applyFont="1" applyFill="1" applyBorder="1" applyAlignment="1">
      <alignment horizontal="center" vertical="center" wrapText="1"/>
    </xf>
    <xf numFmtId="4" fontId="18" fillId="9" borderId="14" xfId="0" applyNumberFormat="1" applyFont="1" applyFill="1" applyBorder="1" applyAlignment="1">
      <alignment horizontal="center" vertical="top" wrapText="1"/>
    </xf>
    <xf numFmtId="0" fontId="7" fillId="9" borderId="38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49" fontId="7" fillId="9" borderId="22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left" vertical="center" wrapText="1"/>
    </xf>
    <xf numFmtId="0" fontId="8" fillId="9" borderId="17" xfId="0" applyFont="1" applyFill="1" applyBorder="1" applyAlignment="1">
      <alignment horizontal="left" vertical="center" wrapText="1"/>
    </xf>
    <xf numFmtId="0" fontId="33" fillId="9" borderId="17" xfId="0" applyFont="1" applyFill="1" applyBorder="1" applyAlignment="1">
      <alignment vertical="center" wrapText="1"/>
    </xf>
    <xf numFmtId="0" fontId="13" fillId="9" borderId="18" xfId="0" applyFont="1" applyFill="1" applyBorder="1" applyAlignment="1">
      <alignment horizontal="center" vertical="top" wrapText="1"/>
    </xf>
    <xf numFmtId="0" fontId="7" fillId="9" borderId="39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49" fontId="7" fillId="9" borderId="19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top" wrapText="1"/>
    </xf>
    <xf numFmtId="0" fontId="14" fillId="4" borderId="30" xfId="0" applyFont="1" applyFill="1" applyBorder="1" applyAlignment="1">
      <alignment horizontal="center" vertical="top" wrapText="1"/>
    </xf>
    <xf numFmtId="0" fontId="6" fillId="4" borderId="40" xfId="0" applyFont="1" applyFill="1" applyBorder="1" applyAlignment="1">
      <alignment horizontal="center" vertical="top" wrapText="1"/>
    </xf>
    <xf numFmtId="0" fontId="7" fillId="4" borderId="28" xfId="0" applyFont="1" applyFill="1" applyBorder="1" applyAlignment="1">
      <alignment horizontal="center" vertical="top" wrapText="1"/>
    </xf>
    <xf numFmtId="49" fontId="7" fillId="4" borderId="30" xfId="0" applyNumberFormat="1" applyFont="1" applyFill="1" applyBorder="1" applyAlignment="1">
      <alignment horizontal="left" vertical="center" wrapText="1"/>
    </xf>
    <xf numFmtId="0" fontId="19" fillId="4" borderId="31" xfId="0" applyFont="1" applyFill="1" applyBorder="1" applyAlignment="1">
      <alignment horizontal="left" vertical="top" wrapText="1"/>
    </xf>
    <xf numFmtId="0" fontId="14" fillId="4" borderId="17" xfId="0" applyFont="1" applyFill="1" applyBorder="1" applyAlignment="1">
      <alignment horizontal="center" vertical="top" wrapText="1"/>
    </xf>
    <xf numFmtId="0" fontId="7" fillId="4" borderId="39" xfId="0" applyFont="1" applyFill="1" applyBorder="1" applyAlignment="1">
      <alignment horizontal="center" vertical="top" wrapText="1"/>
    </xf>
    <xf numFmtId="0" fontId="7" fillId="4" borderId="31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left" vertical="top" wrapText="1"/>
    </xf>
    <xf numFmtId="0" fontId="12" fillId="5" borderId="18" xfId="0" applyFont="1" applyFill="1" applyBorder="1" applyAlignment="1">
      <alignment horizontal="center" vertical="top" wrapText="1"/>
    </xf>
    <xf numFmtId="0" fontId="8" fillId="4" borderId="29" xfId="0" applyFont="1" applyFill="1" applyBorder="1" applyAlignment="1">
      <alignment horizontal="center" vertical="center" wrapText="1"/>
    </xf>
    <xf numFmtId="0" fontId="42" fillId="0" borderId="0" xfId="0" applyFont="1"/>
    <xf numFmtId="0" fontId="7" fillId="0" borderId="27" xfId="0" applyFont="1" applyFill="1" applyBorder="1" applyAlignment="1">
      <alignment horizontal="left" vertical="top" wrapText="1"/>
    </xf>
    <xf numFmtId="0" fontId="43" fillId="0" borderId="12" xfId="0" applyFont="1" applyBorder="1" applyAlignment="1">
      <alignment horizontal="left" vertical="top" wrapText="1"/>
    </xf>
    <xf numFmtId="0" fontId="44" fillId="0" borderId="14" xfId="0" applyFont="1" applyFill="1" applyBorder="1" applyAlignment="1">
      <alignment horizontal="left" vertical="top" wrapText="1"/>
    </xf>
    <xf numFmtId="0" fontId="45" fillId="0" borderId="30" xfId="0" applyFont="1" applyBorder="1" applyAlignment="1">
      <alignment horizontal="center" vertical="center" wrapText="1"/>
    </xf>
    <xf numFmtId="4" fontId="46" fillId="2" borderId="18" xfId="0" applyNumberFormat="1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left" vertical="top" wrapText="1"/>
    </xf>
    <xf numFmtId="0" fontId="48" fillId="0" borderId="31" xfId="0" applyFont="1" applyBorder="1" applyAlignment="1">
      <alignment horizontal="left" vertical="top" wrapText="1"/>
    </xf>
    <xf numFmtId="0" fontId="45" fillId="0" borderId="17" xfId="0" applyFont="1" applyBorder="1" applyAlignment="1">
      <alignment horizontal="center" vertical="center" wrapText="1"/>
    </xf>
    <xf numFmtId="0" fontId="49" fillId="2" borderId="18" xfId="0" applyFont="1" applyFill="1" applyBorder="1" applyAlignment="1">
      <alignment horizontal="center" vertical="top" wrapText="1"/>
    </xf>
    <xf numFmtId="0" fontId="45" fillId="0" borderId="17" xfId="0" applyFont="1" applyBorder="1" applyAlignment="1">
      <alignment vertical="center" wrapText="1"/>
    </xf>
    <xf numFmtId="49" fontId="45" fillId="0" borderId="19" xfId="0" applyNumberFormat="1" applyFont="1" applyBorder="1" applyAlignment="1">
      <alignment vertical="center" wrapText="1"/>
    </xf>
    <xf numFmtId="0" fontId="6" fillId="7" borderId="46" xfId="0" applyFont="1" applyFill="1" applyBorder="1" applyAlignment="1">
      <alignment horizontal="left" vertical="center" wrapText="1"/>
    </xf>
    <xf numFmtId="0" fontId="6" fillId="7" borderId="25" xfId="0" applyFont="1" applyFill="1" applyBorder="1" applyAlignment="1">
      <alignment vertical="center" wrapText="1"/>
    </xf>
    <xf numFmtId="0" fontId="31" fillId="7" borderId="25" xfId="0" applyFont="1" applyFill="1" applyBorder="1" applyAlignment="1">
      <alignment vertical="top" wrapText="1"/>
    </xf>
    <xf numFmtId="4" fontId="3" fillId="7" borderId="25" xfId="0" applyNumberFormat="1" applyFont="1" applyFill="1" applyBorder="1" applyAlignment="1">
      <alignment horizontal="center" vertical="center" wrapText="1"/>
    </xf>
    <xf numFmtId="0" fontId="31" fillId="7" borderId="47" xfId="0" applyFont="1" applyFill="1" applyBorder="1" applyAlignment="1">
      <alignment vertical="top" wrapText="1"/>
    </xf>
    <xf numFmtId="4" fontId="42" fillId="0" borderId="0" xfId="0" applyNumberFormat="1" applyFont="1"/>
    <xf numFmtId="0" fontId="7" fillId="5" borderId="4" xfId="0" applyFont="1" applyFill="1" applyBorder="1" applyAlignment="1">
      <alignment vertical="center" wrapText="1"/>
    </xf>
    <xf numFmtId="0" fontId="6" fillId="5" borderId="38" xfId="0" applyFont="1" applyFill="1" applyBorder="1" applyAlignment="1">
      <alignment vertical="top" wrapText="1"/>
    </xf>
    <xf numFmtId="4" fontId="11" fillId="5" borderId="31" xfId="0" applyNumberFormat="1" applyFont="1" applyFill="1" applyBorder="1" applyAlignment="1">
      <alignment horizontal="center" vertical="top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vertical="top" wrapText="1"/>
    </xf>
    <xf numFmtId="4" fontId="22" fillId="0" borderId="0" xfId="0" applyNumberFormat="1" applyFont="1" applyAlignment="1">
      <alignment horizontal="left" vertical="top"/>
    </xf>
    <xf numFmtId="0" fontId="6" fillId="7" borderId="35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vertical="center" wrapText="1"/>
    </xf>
    <xf numFmtId="0" fontId="31" fillId="7" borderId="18" xfId="0" applyFont="1" applyFill="1" applyBorder="1" applyAlignment="1">
      <alignment vertical="top" wrapText="1"/>
    </xf>
    <xf numFmtId="4" fontId="3" fillId="7" borderId="32" xfId="0" applyNumberFormat="1" applyFont="1" applyFill="1" applyBorder="1" applyAlignment="1">
      <alignment horizontal="center" vertical="center" wrapText="1"/>
    </xf>
    <xf numFmtId="0" fontId="31" fillId="7" borderId="49" xfId="0" applyFont="1" applyFill="1" applyBorder="1" applyAlignment="1">
      <alignment vertical="top" wrapText="1"/>
    </xf>
    <xf numFmtId="4" fontId="11" fillId="2" borderId="28" xfId="0" applyNumberFormat="1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4" fontId="15" fillId="4" borderId="14" xfId="0" applyNumberFormat="1" applyFont="1" applyFill="1" applyBorder="1" applyAlignment="1">
      <alignment horizontal="center" vertical="top" wrapText="1"/>
    </xf>
    <xf numFmtId="0" fontId="6" fillId="4" borderId="50" xfId="0" applyFont="1" applyFill="1" applyBorder="1" applyAlignment="1">
      <alignment horizontal="left" vertical="center" wrapText="1"/>
    </xf>
    <xf numFmtId="0" fontId="50" fillId="4" borderId="18" xfId="0" applyFont="1" applyFill="1" applyBorder="1" applyAlignment="1">
      <alignment horizontal="center" vertical="top" wrapText="1"/>
    </xf>
    <xf numFmtId="49" fontId="7" fillId="4" borderId="22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50" fillId="4" borderId="28" xfId="0" applyFont="1" applyFill="1" applyBorder="1" applyAlignment="1">
      <alignment horizontal="center" vertical="top" wrapText="1"/>
    </xf>
    <xf numFmtId="4" fontId="15" fillId="4" borderId="28" xfId="0" applyNumberFormat="1" applyFont="1" applyFill="1" applyBorder="1" applyAlignment="1">
      <alignment horizontal="center" vertical="top" wrapText="1"/>
    </xf>
    <xf numFmtId="0" fontId="41" fillId="4" borderId="17" xfId="0" applyFont="1" applyFill="1" applyBorder="1" applyAlignment="1">
      <alignment horizontal="center" vertical="top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center" vertical="top" wrapText="1"/>
    </xf>
    <xf numFmtId="4" fontId="15" fillId="5" borderId="28" xfId="0" applyNumberFormat="1" applyFont="1" applyFill="1" applyBorder="1" applyAlignment="1">
      <alignment horizontal="center" vertical="top" wrapText="1"/>
    </xf>
    <xf numFmtId="0" fontId="7" fillId="5" borderId="30" xfId="0" applyFont="1" applyFill="1" applyBorder="1" applyAlignment="1">
      <alignment horizontal="center" vertical="top" wrapText="1"/>
    </xf>
    <xf numFmtId="4" fontId="51" fillId="5" borderId="28" xfId="0" applyNumberFormat="1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14" fillId="5" borderId="21" xfId="0" applyFont="1" applyFill="1" applyBorder="1" applyAlignment="1">
      <alignment horizontal="center" vertical="top" wrapText="1"/>
    </xf>
    <xf numFmtId="4" fontId="18" fillId="5" borderId="28" xfId="0" applyNumberFormat="1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left" vertical="top" wrapText="1"/>
    </xf>
    <xf numFmtId="49" fontId="7" fillId="0" borderId="29" xfId="0" applyNumberFormat="1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top" wrapText="1"/>
    </xf>
    <xf numFmtId="49" fontId="7" fillId="0" borderId="19" xfId="0" applyNumberFormat="1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center" vertical="top" wrapText="1"/>
    </xf>
    <xf numFmtId="0" fontId="14" fillId="5" borderId="17" xfId="0" applyFont="1" applyFill="1" applyBorder="1" applyAlignment="1">
      <alignment horizontal="center" vertical="top" wrapText="1"/>
    </xf>
    <xf numFmtId="4" fontId="15" fillId="5" borderId="18" xfId="0" applyNumberFormat="1" applyFont="1" applyFill="1" applyBorder="1" applyAlignment="1">
      <alignment horizontal="center" vertical="justify" wrapText="1"/>
    </xf>
    <xf numFmtId="0" fontId="7" fillId="0" borderId="29" xfId="0" applyFont="1" applyBorder="1" applyAlignment="1">
      <alignment horizontal="left" vertical="center" wrapText="1"/>
    </xf>
    <xf numFmtId="0" fontId="19" fillId="5" borderId="17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center" wrapText="1"/>
    </xf>
    <xf numFmtId="0" fontId="9" fillId="2" borderId="30" xfId="0" applyFont="1" applyFill="1" applyBorder="1" applyAlignment="1">
      <alignment vertical="top" wrapText="1"/>
    </xf>
    <xf numFmtId="0" fontId="6" fillId="7" borderId="51" xfId="0" applyFont="1" applyFill="1" applyBorder="1" applyAlignment="1">
      <alignment vertical="center" wrapText="1"/>
    </xf>
    <xf numFmtId="0" fontId="6" fillId="7" borderId="32" xfId="0" applyFont="1" applyFill="1" applyBorder="1" applyAlignment="1">
      <alignment vertical="center" wrapText="1"/>
    </xf>
    <xf numFmtId="4" fontId="3" fillId="7" borderId="18" xfId="0" applyNumberFormat="1" applyFont="1" applyFill="1" applyBorder="1" applyAlignment="1">
      <alignment horizontal="center" vertical="center" wrapText="1"/>
    </xf>
    <xf numFmtId="4" fontId="52" fillId="0" borderId="0" xfId="0" applyNumberFormat="1" applyFont="1"/>
    <xf numFmtId="0" fontId="8" fillId="2" borderId="30" xfId="0" applyFont="1" applyFill="1" applyBorder="1" applyAlignment="1">
      <alignment horizontal="left" vertical="top" wrapText="1"/>
    </xf>
    <xf numFmtId="4" fontId="18" fillId="0" borderId="18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top" wrapText="1"/>
    </xf>
    <xf numFmtId="4" fontId="18" fillId="9" borderId="18" xfId="0" applyNumberFormat="1" applyFont="1" applyFill="1" applyBorder="1" applyAlignment="1">
      <alignment horizontal="center" vertical="center" wrapText="1"/>
    </xf>
    <xf numFmtId="49" fontId="7" fillId="2" borderId="30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vertical="center" wrapText="1"/>
    </xf>
    <xf numFmtId="0" fontId="53" fillId="10" borderId="18" xfId="0" applyFont="1" applyFill="1" applyBorder="1" applyAlignment="1">
      <alignment vertical="center" wrapText="1"/>
    </xf>
    <xf numFmtId="0" fontId="54" fillId="10" borderId="18" xfId="0" applyFont="1" applyFill="1" applyBorder="1" applyAlignment="1">
      <alignment vertical="top" wrapText="1"/>
    </xf>
    <xf numFmtId="4" fontId="55" fillId="10" borderId="18" xfId="0" applyNumberFormat="1" applyFont="1" applyFill="1" applyBorder="1" applyAlignment="1">
      <alignment horizontal="center" vertical="center" wrapText="1"/>
    </xf>
    <xf numFmtId="4" fontId="56" fillId="10" borderId="18" xfId="0" applyNumberFormat="1" applyFont="1" applyFill="1" applyBorder="1" applyAlignment="1">
      <alignment vertical="top" wrapText="1"/>
    </xf>
    <xf numFmtId="0" fontId="54" fillId="10" borderId="49" xfId="0" applyFont="1" applyFill="1" applyBorder="1" applyAlignment="1">
      <alignment vertical="top" wrapText="1"/>
    </xf>
    <xf numFmtId="0" fontId="7" fillId="2" borderId="30" xfId="0" applyFont="1" applyFill="1" applyBorder="1" applyAlignment="1">
      <alignment horizontal="left" vertical="top" wrapText="1"/>
    </xf>
    <xf numFmtId="0" fontId="20" fillId="2" borderId="30" xfId="0" applyFont="1" applyFill="1" applyBorder="1" applyAlignment="1">
      <alignment horizontal="left" vertical="top" wrapText="1"/>
    </xf>
    <xf numFmtId="0" fontId="20" fillId="2" borderId="30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0" fontId="28" fillId="2" borderId="5" xfId="0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0" fontId="25" fillId="0" borderId="5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1" fillId="0" borderId="4" xfId="0" applyFont="1" applyBorder="1" applyAlignment="1">
      <alignment vertical="top" wrapText="1"/>
    </xf>
    <xf numFmtId="0" fontId="31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16" fillId="0" borderId="53" xfId="0" applyFont="1" applyBorder="1" applyAlignment="1">
      <alignment vertical="center" wrapText="1"/>
    </xf>
    <xf numFmtId="0" fontId="16" fillId="0" borderId="54" xfId="0" applyFont="1" applyBorder="1" applyAlignment="1">
      <alignment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right" vertical="center" wrapText="1"/>
    </xf>
    <xf numFmtId="0" fontId="7" fillId="0" borderId="43" xfId="0" applyFont="1" applyBorder="1" applyAlignment="1">
      <alignment horizontal="right" vertical="center" wrapText="1"/>
    </xf>
    <xf numFmtId="4" fontId="57" fillId="0" borderId="0" xfId="0" applyNumberFormat="1" applyFont="1"/>
    <xf numFmtId="0" fontId="58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"/>
  <sheetViews>
    <sheetView tabSelected="1" view="pageBreakPreview" zoomScale="90" zoomScaleNormal="100" topLeftCell="A357" workbookViewId="0">
      <selection activeCell="A405" sqref="A405:A406"/>
    </sheetView>
  </sheetViews>
  <sheetFormatPr defaultColWidth="9" defaultRowHeight="15" outlineLevelCol="7"/>
  <cols>
    <col min="1" max="1" width="79.1428571428571" customWidth="1"/>
    <col min="2" max="2" width="48" customWidth="1"/>
    <col min="3" max="3" width="12.4285714285714" customWidth="1"/>
    <col min="4" max="4" width="25.1428571428571" customWidth="1"/>
    <col min="5" max="5" width="19" customWidth="1"/>
    <col min="6" max="6" width="14.2857142857143" customWidth="1"/>
    <col min="7" max="7" width="31.1428571428571" customWidth="1"/>
    <col min="8" max="8" width="19.5714285714286" customWidth="1"/>
    <col min="9" max="10" width="9" hidden="1" customWidth="1"/>
  </cols>
  <sheetData>
    <row r="1" ht="78.75" customHeight="1" spans="1:7">
      <c r="A1" s="4" t="s">
        <v>0</v>
      </c>
      <c r="B1" s="5"/>
      <c r="C1" s="5"/>
      <c r="D1" s="5"/>
      <c r="E1" s="5"/>
      <c r="F1" s="5"/>
      <c r="G1" s="6"/>
    </row>
    <row r="2" ht="20.25" spans="1:7">
      <c r="A2" s="7" t="s">
        <v>1</v>
      </c>
      <c r="B2" s="8"/>
      <c r="C2" s="8"/>
      <c r="D2" s="8"/>
      <c r="E2" s="8"/>
      <c r="F2" s="8"/>
      <c r="G2" s="9" t="s">
        <v>2</v>
      </c>
    </row>
    <row r="3" ht="18.75" spans="1:7">
      <c r="A3" s="10" t="s">
        <v>3</v>
      </c>
      <c r="B3" s="11"/>
      <c r="C3" s="11"/>
      <c r="D3" s="11"/>
      <c r="E3" s="11"/>
      <c r="F3" s="11"/>
      <c r="G3" s="12"/>
    </row>
    <row r="4" ht="18.75" spans="1:7">
      <c r="A4" s="13"/>
      <c r="B4" s="11" t="s">
        <v>4</v>
      </c>
      <c r="C4" s="11"/>
      <c r="D4" s="11"/>
      <c r="E4" s="11"/>
      <c r="F4" s="14"/>
      <c r="G4" s="15"/>
    </row>
    <row r="5" spans="1:7">
      <c r="A5" s="16" t="s">
        <v>5</v>
      </c>
      <c r="B5" s="17"/>
      <c r="C5" s="17"/>
      <c r="D5" s="17"/>
      <c r="E5" s="17"/>
      <c r="F5" s="17"/>
      <c r="G5" s="18"/>
    </row>
    <row r="6" ht="81.75" customHeight="1" spans="1:7">
      <c r="A6" s="19" t="s">
        <v>6</v>
      </c>
      <c r="B6" s="20" t="s">
        <v>7</v>
      </c>
      <c r="C6" s="20" t="s">
        <v>8</v>
      </c>
      <c r="D6" s="20" t="s">
        <v>9</v>
      </c>
      <c r="E6" s="20" t="s">
        <v>10</v>
      </c>
      <c r="F6" s="20" t="s">
        <v>11</v>
      </c>
      <c r="G6" s="21" t="s">
        <v>12</v>
      </c>
    </row>
    <row r="7" ht="19.5" customHeight="1" spans="1:7">
      <c r="A7" s="22">
        <v>1</v>
      </c>
      <c r="B7" s="23">
        <v>2</v>
      </c>
      <c r="C7" s="23">
        <v>3</v>
      </c>
      <c r="D7" s="24">
        <v>4</v>
      </c>
      <c r="E7" s="23">
        <v>5</v>
      </c>
      <c r="F7" s="25">
        <v>6</v>
      </c>
      <c r="G7" s="24">
        <v>7</v>
      </c>
    </row>
    <row r="8" ht="27" customHeight="1" spans="1:7">
      <c r="A8" s="26" t="s">
        <v>13</v>
      </c>
      <c r="B8" s="27" t="s">
        <v>14</v>
      </c>
      <c r="C8" s="28">
        <v>2210</v>
      </c>
      <c r="D8" s="29">
        <f>4200+7000-550</f>
        <v>10650</v>
      </c>
      <c r="E8" s="30" t="s">
        <v>15</v>
      </c>
      <c r="F8" s="30" t="s">
        <v>16</v>
      </c>
      <c r="G8" s="31" t="s">
        <v>17</v>
      </c>
    </row>
    <row r="9" ht="34.5" customHeight="1" spans="1:7">
      <c r="A9" s="32"/>
      <c r="B9" s="33"/>
      <c r="C9" s="34"/>
      <c r="D9" s="35" t="s">
        <v>18</v>
      </c>
      <c r="E9" s="36"/>
      <c r="F9" s="36"/>
      <c r="G9" s="37" t="s">
        <v>19</v>
      </c>
    </row>
    <row r="10" ht="45" customHeight="1" spans="1:7">
      <c r="A10" s="38" t="s">
        <v>20</v>
      </c>
      <c r="B10" s="39" t="s">
        <v>21</v>
      </c>
      <c r="C10" s="40">
        <v>2210</v>
      </c>
      <c r="D10" s="41">
        <v>1800</v>
      </c>
      <c r="E10" s="42" t="s">
        <v>22</v>
      </c>
      <c r="F10" s="43" t="s">
        <v>23</v>
      </c>
      <c r="G10" s="44" t="s">
        <v>17</v>
      </c>
    </row>
    <row r="11" ht="45" customHeight="1" spans="1:7">
      <c r="A11" s="45"/>
      <c r="B11" s="46"/>
      <c r="C11" s="47"/>
      <c r="D11" s="48" t="s">
        <v>24</v>
      </c>
      <c r="E11" s="49"/>
      <c r="F11" s="50"/>
      <c r="G11" s="51"/>
    </row>
    <row r="12" ht="45" customHeight="1" spans="1:7">
      <c r="A12" s="26" t="s">
        <v>25</v>
      </c>
      <c r="B12" s="27" t="s">
        <v>26</v>
      </c>
      <c r="C12" s="28">
        <v>2210</v>
      </c>
      <c r="D12" s="29">
        <f>1000+810+5900-288</f>
        <v>7422</v>
      </c>
      <c r="E12" s="30" t="s">
        <v>15</v>
      </c>
      <c r="F12" s="30" t="s">
        <v>16</v>
      </c>
      <c r="G12" s="31" t="s">
        <v>27</v>
      </c>
    </row>
    <row r="13" ht="32.25" customHeight="1" spans="1:7">
      <c r="A13" s="32"/>
      <c r="B13" s="33"/>
      <c r="C13" s="34"/>
      <c r="D13" s="52" t="s">
        <v>28</v>
      </c>
      <c r="E13" s="36"/>
      <c r="F13" s="36"/>
      <c r="G13" s="37"/>
    </row>
    <row r="14" ht="48.75" customHeight="1" spans="1:7">
      <c r="A14" s="53" t="s">
        <v>29</v>
      </c>
      <c r="B14" s="54" t="s">
        <v>30</v>
      </c>
      <c r="C14" s="55">
        <v>2210</v>
      </c>
      <c r="D14" s="56">
        <f>90000+5000+5000+10000+6000+1800+8000+3000+1000+4500+6000+500+800+800-17710-11624.28</f>
        <v>113065.72</v>
      </c>
      <c r="E14" s="57" t="s">
        <v>22</v>
      </c>
      <c r="F14" s="58" t="s">
        <v>23</v>
      </c>
      <c r="G14" s="59" t="s">
        <v>27</v>
      </c>
    </row>
    <row r="15" ht="50.25" customHeight="1" spans="1:7">
      <c r="A15" s="60"/>
      <c r="B15" s="61"/>
      <c r="C15" s="62"/>
      <c r="D15" s="63" t="s">
        <v>31</v>
      </c>
      <c r="E15" s="64" t="s">
        <v>32</v>
      </c>
      <c r="F15" s="65"/>
      <c r="G15" s="66"/>
    </row>
    <row r="16" ht="37.5" customHeight="1" spans="1:7">
      <c r="A16" s="67" t="s">
        <v>33</v>
      </c>
      <c r="B16" s="68" t="s">
        <v>26</v>
      </c>
      <c r="C16" s="69">
        <v>2210</v>
      </c>
      <c r="D16" s="70">
        <v>3629</v>
      </c>
      <c r="E16" s="71" t="s">
        <v>34</v>
      </c>
      <c r="F16" s="72" t="s">
        <v>35</v>
      </c>
      <c r="G16" s="73" t="s">
        <v>36</v>
      </c>
    </row>
    <row r="17" ht="37.5" customHeight="1" spans="1:7">
      <c r="A17" s="67"/>
      <c r="B17" s="74"/>
      <c r="C17" s="69"/>
      <c r="D17" s="75" t="s">
        <v>37</v>
      </c>
      <c r="E17" s="76"/>
      <c r="F17" s="76"/>
      <c r="G17" s="77"/>
    </row>
    <row r="18" ht="26.25" customHeight="1" spans="1:7">
      <c r="A18" s="78" t="s">
        <v>38</v>
      </c>
      <c r="B18" s="68" t="s">
        <v>39</v>
      </c>
      <c r="C18" s="79">
        <v>2210</v>
      </c>
      <c r="D18" s="80">
        <f>14081+4839</f>
        <v>18920</v>
      </c>
      <c r="E18" s="71" t="s">
        <v>34</v>
      </c>
      <c r="F18" s="81" t="s">
        <v>40</v>
      </c>
      <c r="G18" s="82" t="s">
        <v>41</v>
      </c>
    </row>
    <row r="19" ht="37.5" customHeight="1" spans="1:7">
      <c r="A19" s="83"/>
      <c r="B19" s="84"/>
      <c r="C19" s="76"/>
      <c r="D19" s="75" t="s">
        <v>42</v>
      </c>
      <c r="E19" s="76"/>
      <c r="F19" s="85"/>
      <c r="G19" s="86" t="s">
        <v>43</v>
      </c>
    </row>
    <row r="20" ht="28.5" hidden="1" customHeight="1" spans="1:7">
      <c r="A20" s="87" t="s">
        <v>44</v>
      </c>
      <c r="B20" s="68" t="s">
        <v>45</v>
      </c>
      <c r="C20" s="79">
        <v>2210</v>
      </c>
      <c r="D20" s="80">
        <v>0</v>
      </c>
      <c r="E20" s="79" t="s">
        <v>15</v>
      </c>
      <c r="F20" s="79" t="s">
        <v>46</v>
      </c>
      <c r="G20" s="82" t="s">
        <v>41</v>
      </c>
    </row>
    <row r="21" ht="37.5" hidden="1" customHeight="1" spans="1:7">
      <c r="A21" s="88"/>
      <c r="B21" s="84"/>
      <c r="C21" s="76"/>
      <c r="D21" s="75" t="s">
        <v>47</v>
      </c>
      <c r="E21" s="76"/>
      <c r="F21" s="85"/>
      <c r="G21" s="86"/>
    </row>
    <row r="22" ht="37.5" hidden="1" customHeight="1" spans="1:7">
      <c r="A22" s="87" t="s">
        <v>48</v>
      </c>
      <c r="B22" s="68" t="s">
        <v>49</v>
      </c>
      <c r="C22" s="79">
        <v>2210</v>
      </c>
      <c r="D22" s="80">
        <v>0</v>
      </c>
      <c r="E22" s="79" t="s">
        <v>15</v>
      </c>
      <c r="F22" s="79" t="s">
        <v>46</v>
      </c>
      <c r="G22" s="82" t="s">
        <v>41</v>
      </c>
    </row>
    <row r="23" ht="37.5" hidden="1" customHeight="1" spans="1:7">
      <c r="A23" s="88"/>
      <c r="B23" s="84"/>
      <c r="C23" s="76"/>
      <c r="D23" s="75" t="s">
        <v>50</v>
      </c>
      <c r="E23" s="76"/>
      <c r="F23" s="85"/>
      <c r="G23" s="86"/>
    </row>
    <row r="24" ht="37.5" hidden="1" customHeight="1" spans="1:7">
      <c r="A24" s="87" t="s">
        <v>51</v>
      </c>
      <c r="B24" s="89" t="s">
        <v>52</v>
      </c>
      <c r="C24" s="79">
        <v>2210</v>
      </c>
      <c r="D24" s="80">
        <v>0</v>
      </c>
      <c r="E24" s="79" t="s">
        <v>15</v>
      </c>
      <c r="F24" s="79" t="s">
        <v>46</v>
      </c>
      <c r="G24" s="82" t="s">
        <v>41</v>
      </c>
    </row>
    <row r="25" ht="25.5" hidden="1" customHeight="1" spans="1:7">
      <c r="A25" s="88"/>
      <c r="B25" s="84"/>
      <c r="C25" s="76"/>
      <c r="D25" s="75" t="s">
        <v>53</v>
      </c>
      <c r="E25" s="76"/>
      <c r="F25" s="85"/>
      <c r="G25" s="86"/>
    </row>
    <row r="26" ht="37.5" hidden="1" customHeight="1" spans="1:7">
      <c r="A26" s="90" t="s">
        <v>54</v>
      </c>
      <c r="B26" s="91" t="s">
        <v>55</v>
      </c>
      <c r="C26" s="72">
        <v>2210</v>
      </c>
      <c r="D26" s="92">
        <v>0</v>
      </c>
      <c r="E26" s="72" t="s">
        <v>15</v>
      </c>
      <c r="F26" s="72" t="s">
        <v>16</v>
      </c>
      <c r="G26" s="93" t="s">
        <v>41</v>
      </c>
    </row>
    <row r="27" ht="37.5" hidden="1" customHeight="1" spans="1:7">
      <c r="A27" s="94"/>
      <c r="B27" s="95"/>
      <c r="C27" s="96"/>
      <c r="D27" s="75" t="s">
        <v>56</v>
      </c>
      <c r="E27" s="96"/>
      <c r="F27" s="96"/>
      <c r="G27" s="97"/>
    </row>
    <row r="28" ht="37.5" hidden="1" customHeight="1" spans="1:7">
      <c r="A28" s="87" t="s">
        <v>57</v>
      </c>
      <c r="B28" s="68" t="s">
        <v>49</v>
      </c>
      <c r="C28" s="79">
        <v>2210</v>
      </c>
      <c r="D28" s="80">
        <v>0</v>
      </c>
      <c r="E28" s="79" t="s">
        <v>15</v>
      </c>
      <c r="F28" s="79" t="s">
        <v>16</v>
      </c>
      <c r="G28" s="82" t="s">
        <v>41</v>
      </c>
    </row>
    <row r="29" ht="37.5" hidden="1" customHeight="1" spans="1:7">
      <c r="A29" s="88"/>
      <c r="B29" s="84"/>
      <c r="C29" s="76"/>
      <c r="D29" s="98" t="s">
        <v>58</v>
      </c>
      <c r="E29" s="76"/>
      <c r="F29" s="85"/>
      <c r="G29" s="86"/>
    </row>
    <row r="30" ht="27.75" hidden="1" customHeight="1" spans="1:7">
      <c r="A30" s="99" t="s">
        <v>59</v>
      </c>
      <c r="B30" s="100" t="s">
        <v>60</v>
      </c>
      <c r="C30" s="79">
        <v>2210</v>
      </c>
      <c r="D30" s="101">
        <v>0</v>
      </c>
      <c r="E30" s="79" t="s">
        <v>61</v>
      </c>
      <c r="F30" s="79" t="s">
        <v>62</v>
      </c>
      <c r="G30" s="102" t="s">
        <v>41</v>
      </c>
    </row>
    <row r="31" ht="37.5" hidden="1" customHeight="1" spans="1:7">
      <c r="A31" s="103"/>
      <c r="B31" s="104"/>
      <c r="C31" s="105"/>
      <c r="D31" s="106" t="s">
        <v>63</v>
      </c>
      <c r="E31" s="76"/>
      <c r="F31" s="85"/>
      <c r="G31" s="107"/>
    </row>
    <row r="32" ht="37.5" hidden="1" customHeight="1" spans="1:7">
      <c r="A32" s="99" t="s">
        <v>64</v>
      </c>
      <c r="B32" s="108" t="s">
        <v>65</v>
      </c>
      <c r="C32" s="79">
        <v>2210</v>
      </c>
      <c r="D32" s="109">
        <v>0</v>
      </c>
      <c r="E32" s="79" t="s">
        <v>66</v>
      </c>
      <c r="F32" s="79" t="s">
        <v>35</v>
      </c>
      <c r="G32" s="82" t="s">
        <v>41</v>
      </c>
    </row>
    <row r="33" ht="37.5" hidden="1" customHeight="1" spans="1:7">
      <c r="A33" s="110"/>
      <c r="B33" s="84"/>
      <c r="C33" s="76"/>
      <c r="D33" s="111" t="s">
        <v>67</v>
      </c>
      <c r="E33" s="76"/>
      <c r="F33" s="76"/>
      <c r="G33" s="107"/>
    </row>
    <row r="34" ht="37.5" hidden="1" customHeight="1" spans="1:7">
      <c r="A34" s="112" t="s">
        <v>68</v>
      </c>
      <c r="B34" s="113" t="s">
        <v>69</v>
      </c>
      <c r="C34" s="81">
        <v>2210</v>
      </c>
      <c r="D34" s="101">
        <f>73600-73600</f>
        <v>0</v>
      </c>
      <c r="E34" s="79" t="s">
        <v>66</v>
      </c>
      <c r="F34" s="81" t="s">
        <v>62</v>
      </c>
      <c r="G34" s="82" t="s">
        <v>41</v>
      </c>
    </row>
    <row r="35" ht="37.5" hidden="1" customHeight="1" spans="1:7">
      <c r="A35" s="114"/>
      <c r="B35" s="115"/>
      <c r="C35" s="81"/>
      <c r="D35" s="75" t="s">
        <v>70</v>
      </c>
      <c r="E35" s="76"/>
      <c r="F35" s="81"/>
      <c r="G35" s="107"/>
    </row>
    <row r="36" ht="54.75" hidden="1" customHeight="1" spans="1:7">
      <c r="A36" s="87" t="s">
        <v>71</v>
      </c>
      <c r="B36" s="113" t="s">
        <v>72</v>
      </c>
      <c r="C36" s="116">
        <v>2210</v>
      </c>
      <c r="D36" s="117">
        <v>0</v>
      </c>
      <c r="E36" s="79" t="s">
        <v>73</v>
      </c>
      <c r="F36" s="79" t="s">
        <v>74</v>
      </c>
      <c r="G36" s="82" t="s">
        <v>41</v>
      </c>
    </row>
    <row r="37" ht="45" hidden="1" customHeight="1" spans="1:7">
      <c r="A37" s="118"/>
      <c r="B37" s="119"/>
      <c r="C37" s="120"/>
      <c r="D37" s="75" t="s">
        <v>75</v>
      </c>
      <c r="E37" s="76"/>
      <c r="F37" s="76"/>
      <c r="G37" s="121"/>
    </row>
    <row r="38" ht="37.5" hidden="1" customHeight="1" spans="1:7">
      <c r="A38" s="87" t="s">
        <v>76</v>
      </c>
      <c r="B38" s="113" t="s">
        <v>77</v>
      </c>
      <c r="C38" s="116">
        <v>2210</v>
      </c>
      <c r="D38" s="122">
        <v>0</v>
      </c>
      <c r="E38" s="79" t="s">
        <v>61</v>
      </c>
      <c r="F38" s="79" t="s">
        <v>78</v>
      </c>
      <c r="G38" s="82" t="s">
        <v>41</v>
      </c>
    </row>
    <row r="39" ht="37.5" hidden="1" customHeight="1" spans="1:7">
      <c r="A39" s="118"/>
      <c r="B39" s="119"/>
      <c r="C39" s="120"/>
      <c r="D39" s="75" t="s">
        <v>79</v>
      </c>
      <c r="E39" s="76"/>
      <c r="F39" s="76"/>
      <c r="G39" s="123"/>
    </row>
    <row r="40" ht="39" hidden="1" customHeight="1" spans="1:7">
      <c r="A40" s="124" t="s">
        <v>80</v>
      </c>
      <c r="B40" s="125" t="s">
        <v>81</v>
      </c>
      <c r="C40" s="126">
        <v>2210</v>
      </c>
      <c r="D40" s="117">
        <v>0</v>
      </c>
      <c r="E40" s="127" t="s">
        <v>15</v>
      </c>
      <c r="F40" s="127" t="s">
        <v>78</v>
      </c>
      <c r="G40" s="128" t="s">
        <v>41</v>
      </c>
    </row>
    <row r="41" ht="28.5" hidden="1" customHeight="1" spans="1:7">
      <c r="A41" s="129"/>
      <c r="B41" s="130"/>
      <c r="C41" s="131"/>
      <c r="D41" s="132" t="s">
        <v>82</v>
      </c>
      <c r="E41" s="96"/>
      <c r="F41" s="96"/>
      <c r="G41" s="133"/>
    </row>
    <row r="42" ht="24.75" hidden="1" customHeight="1" spans="1:7">
      <c r="A42" s="134" t="s">
        <v>83</v>
      </c>
      <c r="B42" s="135" t="s">
        <v>84</v>
      </c>
      <c r="C42" s="136">
        <v>2210</v>
      </c>
      <c r="D42" s="101">
        <v>0</v>
      </c>
      <c r="E42" s="127" t="s">
        <v>61</v>
      </c>
      <c r="F42" s="127" t="s">
        <v>62</v>
      </c>
      <c r="G42" s="128" t="s">
        <v>85</v>
      </c>
    </row>
    <row r="43" ht="37.5" hidden="1" customHeight="1" spans="1:7">
      <c r="A43" s="137"/>
      <c r="B43" s="138"/>
      <c r="C43" s="139"/>
      <c r="D43" s="106" t="s">
        <v>86</v>
      </c>
      <c r="E43" s="96"/>
      <c r="F43" s="96"/>
      <c r="G43" s="133"/>
    </row>
    <row r="44" ht="37.5" hidden="1" customHeight="1" spans="1:7">
      <c r="A44" s="134" t="s">
        <v>87</v>
      </c>
      <c r="B44" s="135" t="s">
        <v>88</v>
      </c>
      <c r="C44" s="126">
        <v>2210</v>
      </c>
      <c r="D44" s="101">
        <v>0</v>
      </c>
      <c r="E44" s="127" t="s">
        <v>89</v>
      </c>
      <c r="F44" s="127" t="s">
        <v>62</v>
      </c>
      <c r="G44" s="128" t="s">
        <v>17</v>
      </c>
    </row>
    <row r="45" ht="29.25" hidden="1" customHeight="1" spans="1:7">
      <c r="A45" s="137"/>
      <c r="B45" s="138"/>
      <c r="C45" s="131"/>
      <c r="D45" s="106" t="s">
        <v>90</v>
      </c>
      <c r="E45" s="96"/>
      <c r="F45" s="96"/>
      <c r="G45" s="133"/>
    </row>
    <row r="46" ht="29.25" hidden="1" customHeight="1" spans="1:7">
      <c r="A46" s="134" t="s">
        <v>91</v>
      </c>
      <c r="B46" s="140" t="s">
        <v>92</v>
      </c>
      <c r="C46" s="136">
        <v>2210</v>
      </c>
      <c r="D46" s="141">
        <v>0</v>
      </c>
      <c r="E46" s="142" t="s">
        <v>93</v>
      </c>
      <c r="F46" s="127" t="s">
        <v>23</v>
      </c>
      <c r="G46" s="128" t="s">
        <v>17</v>
      </c>
    </row>
    <row r="47" ht="63" hidden="1" customHeight="1" spans="1:7">
      <c r="A47" s="137"/>
      <c r="B47" s="143"/>
      <c r="C47" s="139"/>
      <c r="D47" s="75" t="s">
        <v>94</v>
      </c>
      <c r="E47" s="144"/>
      <c r="F47" s="96"/>
      <c r="G47" s="133"/>
    </row>
    <row r="48" ht="63" hidden="1" customHeight="1" spans="1:7">
      <c r="A48" s="134" t="s">
        <v>95</v>
      </c>
      <c r="B48" s="140" t="s">
        <v>92</v>
      </c>
      <c r="C48" s="126">
        <v>2210</v>
      </c>
      <c r="D48" s="141">
        <v>0</v>
      </c>
      <c r="E48" s="142" t="s">
        <v>96</v>
      </c>
      <c r="F48" s="127" t="s">
        <v>23</v>
      </c>
      <c r="G48" s="128" t="s">
        <v>17</v>
      </c>
    </row>
    <row r="49" ht="42.75" hidden="1" customHeight="1" spans="1:7">
      <c r="A49" s="137"/>
      <c r="B49" s="143"/>
      <c r="C49" s="145"/>
      <c r="D49" s="75" t="s">
        <v>97</v>
      </c>
      <c r="E49" s="144"/>
      <c r="F49" s="96"/>
      <c r="G49" s="133"/>
    </row>
    <row r="50" ht="29.25" hidden="1" customHeight="1" spans="1:7">
      <c r="A50" s="146" t="s">
        <v>98</v>
      </c>
      <c r="B50" s="140" t="s">
        <v>60</v>
      </c>
      <c r="C50" s="147">
        <v>2210</v>
      </c>
      <c r="D50" s="141">
        <v>0</v>
      </c>
      <c r="E50" s="142" t="s">
        <v>93</v>
      </c>
      <c r="F50" s="127" t="s">
        <v>99</v>
      </c>
      <c r="G50" s="102" t="s">
        <v>17</v>
      </c>
    </row>
    <row r="51" ht="52.5" hidden="1" customHeight="1" spans="1:7">
      <c r="A51" s="146"/>
      <c r="B51" s="148"/>
      <c r="C51" s="149"/>
      <c r="D51" s="75" t="s">
        <v>100</v>
      </c>
      <c r="E51" s="144"/>
      <c r="F51" s="96"/>
      <c r="G51" s="107"/>
    </row>
    <row r="52" ht="63" hidden="1" customHeight="1" spans="1:7">
      <c r="A52" s="150" t="s">
        <v>101</v>
      </c>
      <c r="B52" s="151" t="s">
        <v>102</v>
      </c>
      <c r="C52" s="126">
        <v>2210</v>
      </c>
      <c r="D52" s="141">
        <v>0</v>
      </c>
      <c r="E52" s="127" t="s">
        <v>15</v>
      </c>
      <c r="F52" s="127" t="s">
        <v>103</v>
      </c>
      <c r="G52" s="152" t="s">
        <v>104</v>
      </c>
    </row>
    <row r="53" ht="63" hidden="1" customHeight="1" spans="1:7">
      <c r="A53" s="153"/>
      <c r="B53" s="154"/>
      <c r="C53" s="131"/>
      <c r="D53" s="155" t="s">
        <v>105</v>
      </c>
      <c r="E53" s="96"/>
      <c r="F53" s="96"/>
      <c r="G53" s="156"/>
    </row>
    <row r="54" ht="26.25" hidden="1" customHeight="1" spans="1:7">
      <c r="A54" s="150" t="s">
        <v>106</v>
      </c>
      <c r="B54" s="151" t="s">
        <v>107</v>
      </c>
      <c r="C54" s="126">
        <v>2210</v>
      </c>
      <c r="D54" s="141">
        <v>0</v>
      </c>
      <c r="E54" s="142" t="s">
        <v>93</v>
      </c>
      <c r="F54" s="127" t="s">
        <v>23</v>
      </c>
      <c r="G54" s="152" t="s">
        <v>108</v>
      </c>
    </row>
    <row r="55" ht="63" hidden="1" customHeight="1" spans="1:7">
      <c r="A55" s="153"/>
      <c r="B55" s="154"/>
      <c r="C55" s="131"/>
      <c r="D55" s="155" t="s">
        <v>109</v>
      </c>
      <c r="E55" s="144"/>
      <c r="F55" s="96"/>
      <c r="G55" s="156"/>
    </row>
    <row r="56" ht="44.25" hidden="1" customHeight="1" spans="1:7">
      <c r="A56" s="157" t="s">
        <v>110</v>
      </c>
      <c r="B56" s="140" t="s">
        <v>111</v>
      </c>
      <c r="C56" s="126">
        <v>2210</v>
      </c>
      <c r="D56" s="141">
        <v>0</v>
      </c>
      <c r="E56" s="142" t="s">
        <v>96</v>
      </c>
      <c r="F56" s="127" t="s">
        <v>99</v>
      </c>
      <c r="G56" s="128" t="s">
        <v>112</v>
      </c>
    </row>
    <row r="57" ht="54.75" hidden="1" customHeight="1" spans="1:7">
      <c r="A57" s="158"/>
      <c r="B57" s="138"/>
      <c r="C57" s="145"/>
      <c r="D57" s="75" t="s">
        <v>113</v>
      </c>
      <c r="E57" s="144"/>
      <c r="F57" s="96"/>
      <c r="G57" s="133"/>
    </row>
    <row r="58" ht="29.25" hidden="1" customHeight="1" spans="1:7">
      <c r="A58" s="159" t="s">
        <v>114</v>
      </c>
      <c r="B58" s="140" t="s">
        <v>115</v>
      </c>
      <c r="C58" s="126">
        <v>2210</v>
      </c>
      <c r="D58" s="141">
        <v>0</v>
      </c>
      <c r="E58" s="142" t="s">
        <v>93</v>
      </c>
      <c r="F58" s="127" t="s">
        <v>99</v>
      </c>
      <c r="G58" s="128" t="s">
        <v>17</v>
      </c>
    </row>
    <row r="59" ht="75" hidden="1" customHeight="1" spans="1:7">
      <c r="A59" s="160"/>
      <c r="B59" s="138"/>
      <c r="C59" s="145"/>
      <c r="D59" s="75" t="s">
        <v>116</v>
      </c>
      <c r="E59" s="144"/>
      <c r="F59" s="96"/>
      <c r="G59" s="133"/>
    </row>
    <row r="60" ht="49.5" hidden="1" customHeight="1" spans="1:7">
      <c r="A60" s="161" t="s">
        <v>117</v>
      </c>
      <c r="B60" s="140" t="s">
        <v>118</v>
      </c>
      <c r="C60" s="126">
        <v>2210</v>
      </c>
      <c r="D60" s="141">
        <v>0</v>
      </c>
      <c r="E60" s="142" t="s">
        <v>93</v>
      </c>
      <c r="F60" s="127" t="s">
        <v>103</v>
      </c>
      <c r="G60" s="128" t="s">
        <v>119</v>
      </c>
    </row>
    <row r="61" ht="49.5" hidden="1" customHeight="1" spans="1:7">
      <c r="A61" s="158"/>
      <c r="B61" s="162"/>
      <c r="C61" s="139"/>
      <c r="D61" s="75" t="s">
        <v>120</v>
      </c>
      <c r="E61" s="144"/>
      <c r="F61" s="96"/>
      <c r="G61" s="133"/>
    </row>
    <row r="62" ht="49.5" hidden="1" customHeight="1" spans="1:7">
      <c r="A62" s="161" t="s">
        <v>121</v>
      </c>
      <c r="B62" s="140" t="s">
        <v>122</v>
      </c>
      <c r="C62" s="136">
        <v>2210</v>
      </c>
      <c r="D62" s="141">
        <v>0</v>
      </c>
      <c r="E62" s="142" t="s">
        <v>96</v>
      </c>
      <c r="F62" s="127" t="s">
        <v>123</v>
      </c>
      <c r="G62" s="128" t="s">
        <v>124</v>
      </c>
    </row>
    <row r="63" ht="49.5" hidden="1" customHeight="1" spans="1:7">
      <c r="A63" s="158"/>
      <c r="B63" s="162"/>
      <c r="C63" s="163"/>
      <c r="D63" s="75" t="s">
        <v>125</v>
      </c>
      <c r="E63" s="144"/>
      <c r="F63" s="96"/>
      <c r="G63" s="133"/>
    </row>
    <row r="64" ht="49.5" hidden="1" customHeight="1" spans="1:7">
      <c r="A64" s="161" t="s">
        <v>126</v>
      </c>
      <c r="B64" s="140" t="s">
        <v>127</v>
      </c>
      <c r="C64" s="136">
        <v>2210</v>
      </c>
      <c r="D64" s="141">
        <v>0</v>
      </c>
      <c r="E64" s="142" t="s">
        <v>93</v>
      </c>
      <c r="F64" s="127" t="s">
        <v>62</v>
      </c>
      <c r="G64" s="128" t="s">
        <v>119</v>
      </c>
    </row>
    <row r="65" ht="49.5" hidden="1" customHeight="1" spans="1:7">
      <c r="A65" s="158"/>
      <c r="B65" s="162"/>
      <c r="C65" s="163"/>
      <c r="D65" s="75" t="s">
        <v>128</v>
      </c>
      <c r="E65" s="144"/>
      <c r="F65" s="96"/>
      <c r="G65" s="133"/>
    </row>
    <row r="66" ht="49.5" hidden="1" customHeight="1" spans="1:7">
      <c r="A66" s="161" t="s">
        <v>129</v>
      </c>
      <c r="B66" s="140" t="s">
        <v>130</v>
      </c>
      <c r="C66" s="136">
        <v>2210</v>
      </c>
      <c r="D66" s="164">
        <f>50000-500-2490-47010</f>
        <v>0</v>
      </c>
      <c r="E66" s="165" t="s">
        <v>131</v>
      </c>
      <c r="F66" s="127" t="s">
        <v>123</v>
      </c>
      <c r="G66" s="166" t="s">
        <v>132</v>
      </c>
    </row>
    <row r="67" ht="16.5" hidden="1" customHeight="1" spans="1:7">
      <c r="A67" s="158"/>
      <c r="B67" s="162"/>
      <c r="C67" s="163"/>
      <c r="D67" s="75" t="s">
        <v>133</v>
      </c>
      <c r="E67" s="165"/>
      <c r="F67" s="96"/>
      <c r="G67" s="167"/>
    </row>
    <row r="68" ht="49.5" hidden="1" customHeight="1" spans="1:7">
      <c r="A68" s="168" t="s">
        <v>134</v>
      </c>
      <c r="B68" s="169" t="s">
        <v>135</v>
      </c>
      <c r="C68" s="170">
        <v>2210</v>
      </c>
      <c r="D68" s="141">
        <v>0</v>
      </c>
      <c r="E68" s="165" t="s">
        <v>131</v>
      </c>
      <c r="F68" s="72" t="s">
        <v>40</v>
      </c>
      <c r="G68" s="128" t="s">
        <v>119</v>
      </c>
    </row>
    <row r="69" ht="49.5" hidden="1" customHeight="1" spans="1:7">
      <c r="A69" s="168"/>
      <c r="B69" s="171"/>
      <c r="C69" s="170"/>
      <c r="D69" s="75" t="s">
        <v>136</v>
      </c>
      <c r="E69" s="165"/>
      <c r="F69" s="72"/>
      <c r="G69" s="133"/>
    </row>
    <row r="70" ht="49.5" hidden="1" customHeight="1" spans="1:7">
      <c r="A70" s="161" t="s">
        <v>137</v>
      </c>
      <c r="B70" s="172" t="s">
        <v>138</v>
      </c>
      <c r="C70" s="136">
        <v>2210</v>
      </c>
      <c r="D70" s="141">
        <v>0</v>
      </c>
      <c r="E70" s="165" t="s">
        <v>89</v>
      </c>
      <c r="F70" s="127" t="s">
        <v>40</v>
      </c>
      <c r="G70" s="128" t="s">
        <v>119</v>
      </c>
    </row>
    <row r="71" ht="49.5" hidden="1" customHeight="1" spans="1:7">
      <c r="A71" s="158"/>
      <c r="B71" s="162"/>
      <c r="C71" s="139"/>
      <c r="D71" s="75" t="s">
        <v>136</v>
      </c>
      <c r="E71" s="165"/>
      <c r="F71" s="96"/>
      <c r="G71" s="133"/>
    </row>
    <row r="72" ht="49.5" hidden="1" customHeight="1" spans="1:7">
      <c r="A72" s="173"/>
      <c r="B72" s="174"/>
      <c r="C72" s="175"/>
      <c r="D72" s="164">
        <v>0</v>
      </c>
      <c r="E72" s="165" t="s">
        <v>131</v>
      </c>
      <c r="F72" s="176" t="s">
        <v>123</v>
      </c>
      <c r="G72" s="177" t="s">
        <v>139</v>
      </c>
    </row>
    <row r="73" ht="49.5" hidden="1" customHeight="1" spans="1:7">
      <c r="A73" s="178"/>
      <c r="B73" s="179"/>
      <c r="C73" s="180"/>
      <c r="D73" s="75" t="s">
        <v>140</v>
      </c>
      <c r="E73" s="165"/>
      <c r="F73" s="181"/>
      <c r="G73" s="182"/>
    </row>
    <row r="74" ht="33" hidden="1" customHeight="1" spans="1:7">
      <c r="A74" s="146" t="s">
        <v>141</v>
      </c>
      <c r="B74" s="151" t="s">
        <v>142</v>
      </c>
      <c r="C74" s="147">
        <v>2210</v>
      </c>
      <c r="D74" s="183">
        <v>873400</v>
      </c>
      <c r="E74" s="144" t="s">
        <v>93</v>
      </c>
      <c r="F74" s="72" t="s">
        <v>23</v>
      </c>
      <c r="G74" s="184" t="s">
        <v>41</v>
      </c>
    </row>
    <row r="75" ht="42" hidden="1" customHeight="1" spans="1:7">
      <c r="A75" s="94"/>
      <c r="B75" s="154"/>
      <c r="C75" s="145"/>
      <c r="D75" s="75" t="s">
        <v>143</v>
      </c>
      <c r="E75" s="144"/>
      <c r="F75" s="96"/>
      <c r="G75" s="185"/>
    </row>
    <row r="76" ht="39" hidden="1" customHeight="1" spans="1:7">
      <c r="A76" s="99" t="s">
        <v>144</v>
      </c>
      <c r="B76" s="186" t="s">
        <v>145</v>
      </c>
      <c r="C76" s="187">
        <v>2210</v>
      </c>
      <c r="D76" s="183">
        <v>28500</v>
      </c>
      <c r="E76" s="188" t="s">
        <v>146</v>
      </c>
      <c r="F76" s="69" t="s">
        <v>78</v>
      </c>
      <c r="G76" s="189" t="s">
        <v>147</v>
      </c>
    </row>
    <row r="77" ht="48.75" hidden="1" customHeight="1" spans="1:7">
      <c r="A77" s="103"/>
      <c r="B77" s="186"/>
      <c r="C77" s="190"/>
      <c r="D77" s="75" t="s">
        <v>148</v>
      </c>
      <c r="E77" s="188"/>
      <c r="F77" s="191"/>
      <c r="G77" s="77"/>
    </row>
    <row r="78" ht="49.5" hidden="1" customHeight="1" spans="1:7">
      <c r="A78" s="99" t="s">
        <v>121</v>
      </c>
      <c r="B78" s="192" t="s">
        <v>149</v>
      </c>
      <c r="C78" s="187">
        <v>2210</v>
      </c>
      <c r="D78" s="193">
        <v>0</v>
      </c>
      <c r="E78" s="188" t="s">
        <v>96</v>
      </c>
      <c r="F78" s="69" t="s">
        <v>78</v>
      </c>
      <c r="G78" s="73" t="s">
        <v>147</v>
      </c>
    </row>
    <row r="79" ht="32.25" hidden="1" customHeight="1" spans="1:7">
      <c r="A79" s="103"/>
      <c r="B79" s="194"/>
      <c r="C79" s="190"/>
      <c r="D79" s="75" t="s">
        <v>150</v>
      </c>
      <c r="E79" s="188"/>
      <c r="F79" s="191"/>
      <c r="G79" s="77"/>
    </row>
    <row r="80" ht="49.5" hidden="1" customHeight="1" spans="1:7">
      <c r="A80" s="134" t="s">
        <v>151</v>
      </c>
      <c r="B80" s="151" t="s">
        <v>152</v>
      </c>
      <c r="C80" s="170">
        <v>2210</v>
      </c>
      <c r="D80" s="183">
        <v>0</v>
      </c>
      <c r="E80" s="144" t="s">
        <v>96</v>
      </c>
      <c r="F80" s="72" t="s">
        <v>40</v>
      </c>
      <c r="G80" s="195" t="s">
        <v>153</v>
      </c>
    </row>
    <row r="81" ht="49.5" hidden="1" customHeight="1" spans="1:7">
      <c r="A81" s="137"/>
      <c r="B81" s="154"/>
      <c r="C81" s="139"/>
      <c r="D81" s="75" t="s">
        <v>154</v>
      </c>
      <c r="E81" s="144"/>
      <c r="F81" s="96"/>
      <c r="G81" s="133"/>
    </row>
    <row r="82" ht="49.5" hidden="1" customHeight="1" spans="1:7">
      <c r="A82" s="134" t="s">
        <v>155</v>
      </c>
      <c r="B82" s="140" t="s">
        <v>156</v>
      </c>
      <c r="C82" s="126">
        <v>2210</v>
      </c>
      <c r="D82" s="101">
        <v>160000</v>
      </c>
      <c r="E82" s="144" t="s">
        <v>93</v>
      </c>
      <c r="F82" s="127" t="s">
        <v>103</v>
      </c>
      <c r="G82" s="128" t="s">
        <v>119</v>
      </c>
    </row>
    <row r="83" ht="49.5" hidden="1" customHeight="1" spans="1:7">
      <c r="A83" s="137"/>
      <c r="B83" s="162"/>
      <c r="C83" s="145"/>
      <c r="D83" s="75" t="s">
        <v>157</v>
      </c>
      <c r="E83" s="144"/>
      <c r="F83" s="96"/>
      <c r="G83" s="133"/>
    </row>
    <row r="84" ht="49.5" hidden="1" customHeight="1" spans="1:7">
      <c r="A84" s="146" t="s">
        <v>158</v>
      </c>
      <c r="B84" s="171" t="s">
        <v>159</v>
      </c>
      <c r="C84" s="147">
        <v>2210</v>
      </c>
      <c r="D84" s="193">
        <v>0</v>
      </c>
      <c r="E84" s="165" t="s">
        <v>15</v>
      </c>
      <c r="F84" s="72" t="s">
        <v>123</v>
      </c>
      <c r="G84" s="195" t="s">
        <v>124</v>
      </c>
    </row>
    <row r="85" ht="49.5" hidden="1" customHeight="1" spans="1:7">
      <c r="A85" s="137"/>
      <c r="B85" s="171"/>
      <c r="C85" s="149"/>
      <c r="D85" s="75" t="s">
        <v>160</v>
      </c>
      <c r="E85" s="165"/>
      <c r="F85" s="72"/>
      <c r="G85" s="133"/>
    </row>
    <row r="86" ht="29.25" hidden="1" customHeight="1" spans="1:7">
      <c r="A86" s="150" t="s">
        <v>161</v>
      </c>
      <c r="B86" s="140" t="s">
        <v>162</v>
      </c>
      <c r="C86" s="126">
        <v>2210</v>
      </c>
      <c r="D86" s="141">
        <v>6000</v>
      </c>
      <c r="E86" s="144" t="s">
        <v>163</v>
      </c>
      <c r="F86" s="127" t="s">
        <v>99</v>
      </c>
      <c r="G86" s="128" t="s">
        <v>119</v>
      </c>
    </row>
    <row r="87" ht="48" hidden="1" customHeight="1" spans="1:7">
      <c r="A87" s="153"/>
      <c r="B87" s="138"/>
      <c r="C87" s="145"/>
      <c r="D87" s="75" t="s">
        <v>164</v>
      </c>
      <c r="E87" s="144"/>
      <c r="F87" s="96"/>
      <c r="G87" s="133"/>
    </row>
    <row r="88" ht="48" hidden="1" customHeight="1" spans="1:7">
      <c r="A88" s="196" t="s">
        <v>165</v>
      </c>
      <c r="B88" s="140" t="s">
        <v>166</v>
      </c>
      <c r="C88" s="170">
        <v>2210</v>
      </c>
      <c r="D88" s="141">
        <v>0</v>
      </c>
      <c r="E88" s="144" t="s">
        <v>15</v>
      </c>
      <c r="F88" s="72" t="s">
        <v>123</v>
      </c>
      <c r="G88" s="128" t="s">
        <v>119</v>
      </c>
    </row>
    <row r="89" ht="48" hidden="1" customHeight="1" spans="1:7">
      <c r="A89" s="168"/>
      <c r="B89" s="197"/>
      <c r="C89" s="198"/>
      <c r="D89" s="75" t="s">
        <v>167</v>
      </c>
      <c r="E89" s="144"/>
      <c r="F89" s="72"/>
      <c r="G89" s="133"/>
    </row>
    <row r="90" ht="44.25" hidden="1" customHeight="1" spans="1:7">
      <c r="A90" s="150" t="s">
        <v>168</v>
      </c>
      <c r="B90" s="151" t="s">
        <v>169</v>
      </c>
      <c r="C90" s="126">
        <v>2210</v>
      </c>
      <c r="D90" s="141">
        <v>0</v>
      </c>
      <c r="E90" s="144" t="s">
        <v>96</v>
      </c>
      <c r="F90" s="127" t="s">
        <v>35</v>
      </c>
      <c r="G90" s="152" t="s">
        <v>41</v>
      </c>
    </row>
    <row r="91" ht="39.75" hidden="1" customHeight="1" spans="1:7">
      <c r="A91" s="153"/>
      <c r="B91" s="154"/>
      <c r="C91" s="131"/>
      <c r="D91" s="155" t="s">
        <v>170</v>
      </c>
      <c r="E91" s="144"/>
      <c r="F91" s="96"/>
      <c r="G91" s="156"/>
    </row>
    <row r="92" ht="48" hidden="1" customHeight="1" spans="1:7">
      <c r="A92" s="124" t="s">
        <v>171</v>
      </c>
      <c r="B92" s="125" t="s">
        <v>172</v>
      </c>
      <c r="C92" s="126">
        <v>2210</v>
      </c>
      <c r="D92" s="199">
        <v>1497000</v>
      </c>
      <c r="E92" s="96" t="s">
        <v>93</v>
      </c>
      <c r="F92" s="72" t="s">
        <v>78</v>
      </c>
      <c r="G92" s="152" t="s">
        <v>173</v>
      </c>
    </row>
    <row r="93" ht="57" hidden="1" customHeight="1" spans="1:7">
      <c r="A93" s="129"/>
      <c r="B93" s="130"/>
      <c r="C93" s="131"/>
      <c r="D93" s="98" t="s">
        <v>174</v>
      </c>
      <c r="E93" s="144"/>
      <c r="F93" s="96"/>
      <c r="G93" s="156"/>
    </row>
    <row r="94" ht="57" customHeight="1" spans="1:7">
      <c r="A94" s="134" t="s">
        <v>175</v>
      </c>
      <c r="B94" s="151" t="s">
        <v>176</v>
      </c>
      <c r="C94" s="200" t="s">
        <v>177</v>
      </c>
      <c r="D94" s="70">
        <f>2063200-776970+475922-1132918</f>
        <v>629234</v>
      </c>
      <c r="E94" s="127" t="s">
        <v>178</v>
      </c>
      <c r="F94" s="127" t="s">
        <v>123</v>
      </c>
      <c r="G94" s="128" t="s">
        <v>17</v>
      </c>
    </row>
    <row r="95" ht="49.5" customHeight="1" spans="1:7">
      <c r="A95" s="137"/>
      <c r="B95" s="201"/>
      <c r="C95" s="202"/>
      <c r="D95" s="203" t="s">
        <v>179</v>
      </c>
      <c r="E95" s="96"/>
      <c r="F95" s="96"/>
      <c r="G95" s="133" t="s">
        <v>180</v>
      </c>
    </row>
    <row r="96" ht="42" customHeight="1" spans="1:7">
      <c r="A96" s="204" t="s">
        <v>181</v>
      </c>
      <c r="B96" s="205" t="s">
        <v>182</v>
      </c>
      <c r="C96" s="206" t="s">
        <v>177</v>
      </c>
      <c r="D96" s="207">
        <f>1132918-321718</f>
        <v>811200</v>
      </c>
      <c r="E96" s="208" t="s">
        <v>183</v>
      </c>
      <c r="F96" s="208" t="s">
        <v>123</v>
      </c>
      <c r="G96" s="209" t="s">
        <v>17</v>
      </c>
    </row>
    <row r="97" ht="72.75" customHeight="1" spans="1:7">
      <c r="A97" s="204"/>
      <c r="B97" s="210"/>
      <c r="C97" s="211"/>
      <c r="D97" s="212" t="s">
        <v>184</v>
      </c>
      <c r="E97" s="57"/>
      <c r="F97" s="57"/>
      <c r="G97" s="213" t="s">
        <v>185</v>
      </c>
    </row>
    <row r="98" ht="49.5" customHeight="1" spans="1:7">
      <c r="A98" s="99" t="s">
        <v>186</v>
      </c>
      <c r="B98" s="214" t="s">
        <v>187</v>
      </c>
      <c r="C98" s="215">
        <v>2210</v>
      </c>
      <c r="D98" s="216">
        <v>772915</v>
      </c>
      <c r="E98" s="217" t="s">
        <v>188</v>
      </c>
      <c r="F98" s="217" t="s">
        <v>40</v>
      </c>
      <c r="G98" s="218" t="s">
        <v>189</v>
      </c>
    </row>
    <row r="99" ht="49.5" customHeight="1" spans="1:7">
      <c r="A99" s="219"/>
      <c r="B99" s="220"/>
      <c r="C99" s="221"/>
      <c r="D99" s="222" t="s">
        <v>190</v>
      </c>
      <c r="E99" s="223"/>
      <c r="F99" s="223"/>
      <c r="G99" s="224"/>
    </row>
    <row r="100" ht="33" customHeight="1" spans="1:7">
      <c r="A100" s="225" t="s">
        <v>191</v>
      </c>
      <c r="B100" s="226"/>
      <c r="C100" s="227">
        <v>2210</v>
      </c>
      <c r="D100" s="207">
        <v>739560</v>
      </c>
      <c r="E100" s="208" t="s">
        <v>192</v>
      </c>
      <c r="F100" s="208" t="s">
        <v>16</v>
      </c>
      <c r="G100" s="209" t="s">
        <v>193</v>
      </c>
    </row>
    <row r="101" ht="40.5" customHeight="1" spans="1:7">
      <c r="A101" s="228"/>
      <c r="B101" s="229"/>
      <c r="C101" s="55"/>
      <c r="D101" s="212" t="s">
        <v>194</v>
      </c>
      <c r="E101" s="58"/>
      <c r="F101" s="58"/>
      <c r="G101" s="59"/>
    </row>
    <row r="102" ht="34.5" customHeight="1" spans="1:7">
      <c r="A102" s="230" t="s">
        <v>195</v>
      </c>
      <c r="B102" s="229"/>
      <c r="C102" s="55"/>
      <c r="D102" s="231">
        <v>37410</v>
      </c>
      <c r="E102" s="58"/>
      <c r="F102" s="58"/>
      <c r="G102" s="59"/>
    </row>
    <row r="103" ht="42" customHeight="1" spans="1:7">
      <c r="A103" s="232"/>
      <c r="B103" s="233"/>
      <c r="C103" s="234"/>
      <c r="D103" s="235" t="s">
        <v>196</v>
      </c>
      <c r="E103" s="57"/>
      <c r="F103" s="57"/>
      <c r="G103" s="213"/>
    </row>
    <row r="104" ht="35.25" hidden="1" customHeight="1" spans="1:7">
      <c r="A104" s="124" t="s">
        <v>197</v>
      </c>
      <c r="B104" s="236" t="s">
        <v>198</v>
      </c>
      <c r="C104" s="126">
        <v>2210</v>
      </c>
      <c r="D104" s="199">
        <v>0</v>
      </c>
      <c r="E104" s="127" t="s">
        <v>93</v>
      </c>
      <c r="F104" s="127" t="s">
        <v>78</v>
      </c>
      <c r="G104" s="152" t="s">
        <v>104</v>
      </c>
    </row>
    <row r="105" ht="33.75" hidden="1" customHeight="1" spans="1:7">
      <c r="A105" s="129"/>
      <c r="B105" s="237"/>
      <c r="C105" s="131"/>
      <c r="D105" s="111" t="s">
        <v>199</v>
      </c>
      <c r="E105" s="96"/>
      <c r="F105" s="96"/>
      <c r="G105" s="156"/>
    </row>
    <row r="106" ht="48" hidden="1" customHeight="1" spans="1:7">
      <c r="A106" s="238" t="s">
        <v>200</v>
      </c>
      <c r="B106" s="239" t="s">
        <v>201</v>
      </c>
      <c r="C106" s="240">
        <v>2210</v>
      </c>
      <c r="D106" s="241"/>
      <c r="E106" s="242" t="s">
        <v>202</v>
      </c>
      <c r="F106" s="240" t="s">
        <v>78</v>
      </c>
      <c r="G106" s="243" t="s">
        <v>203</v>
      </c>
    </row>
    <row r="107" ht="35.25" hidden="1" customHeight="1" spans="1:7">
      <c r="A107" s="244"/>
      <c r="B107" s="245"/>
      <c r="C107" s="246"/>
      <c r="D107" s="247" t="s">
        <v>204</v>
      </c>
      <c r="E107" s="246"/>
      <c r="F107" s="246"/>
      <c r="G107" s="248"/>
    </row>
    <row r="108" ht="48" hidden="1" customHeight="1" spans="1:7">
      <c r="A108" s="249" t="s">
        <v>205</v>
      </c>
      <c r="B108" s="68" t="s">
        <v>206</v>
      </c>
      <c r="C108" s="250">
        <v>2210</v>
      </c>
      <c r="D108" s="141">
        <v>0</v>
      </c>
      <c r="E108" s="251" t="s">
        <v>15</v>
      </c>
      <c r="F108" s="79" t="s">
        <v>123</v>
      </c>
      <c r="G108" s="82" t="s">
        <v>41</v>
      </c>
    </row>
    <row r="109" ht="48" hidden="1" customHeight="1" spans="1:7">
      <c r="A109" s="252"/>
      <c r="B109" s="253"/>
      <c r="C109" s="190"/>
      <c r="D109" s="254" t="s">
        <v>207</v>
      </c>
      <c r="E109" s="255"/>
      <c r="F109" s="76"/>
      <c r="G109" s="256"/>
    </row>
    <row r="110" ht="48" hidden="1" customHeight="1" spans="1:7">
      <c r="A110" s="249" t="s">
        <v>208</v>
      </c>
      <c r="B110" s="192" t="s">
        <v>209</v>
      </c>
      <c r="C110" s="250">
        <v>2210</v>
      </c>
      <c r="D110" s="141">
        <v>0</v>
      </c>
      <c r="E110" s="251" t="s">
        <v>210</v>
      </c>
      <c r="F110" s="79" t="s">
        <v>123</v>
      </c>
      <c r="G110" s="82" t="s">
        <v>41</v>
      </c>
    </row>
    <row r="111" ht="48" hidden="1" customHeight="1" spans="1:7">
      <c r="A111" s="252"/>
      <c r="B111" s="253"/>
      <c r="C111" s="190"/>
      <c r="D111" s="254" t="s">
        <v>211</v>
      </c>
      <c r="E111" s="255"/>
      <c r="F111" s="76"/>
      <c r="G111" s="256"/>
    </row>
    <row r="112" ht="48" hidden="1" customHeight="1" spans="1:7">
      <c r="A112" s="249" t="s">
        <v>212</v>
      </c>
      <c r="B112" s="192" t="s">
        <v>213</v>
      </c>
      <c r="C112" s="250">
        <v>2210</v>
      </c>
      <c r="D112" s="257">
        <v>0</v>
      </c>
      <c r="E112" s="79" t="s">
        <v>15</v>
      </c>
      <c r="F112" s="79" t="s">
        <v>123</v>
      </c>
      <c r="G112" s="82" t="s">
        <v>203</v>
      </c>
    </row>
    <row r="113" ht="48" hidden="1" customHeight="1" spans="1:7">
      <c r="A113" s="252"/>
      <c r="B113" s="253"/>
      <c r="C113" s="190"/>
      <c r="D113" s="254" t="s">
        <v>214</v>
      </c>
      <c r="E113" s="76"/>
      <c r="F113" s="76"/>
      <c r="G113" s="256"/>
    </row>
    <row r="114" ht="48" hidden="1" customHeight="1" spans="1:7">
      <c r="A114" s="67" t="s">
        <v>215</v>
      </c>
      <c r="B114" s="194" t="s">
        <v>216</v>
      </c>
      <c r="C114" s="258">
        <v>2210</v>
      </c>
      <c r="D114" s="183">
        <v>0</v>
      </c>
      <c r="E114" s="79" t="s">
        <v>15</v>
      </c>
      <c r="F114" s="81" t="s">
        <v>123</v>
      </c>
      <c r="G114" s="259" t="s">
        <v>203</v>
      </c>
    </row>
    <row r="115" ht="48" hidden="1" customHeight="1" spans="1:7">
      <c r="A115" s="252"/>
      <c r="B115" s="253"/>
      <c r="C115" s="190"/>
      <c r="D115" s="254" t="s">
        <v>217</v>
      </c>
      <c r="E115" s="76"/>
      <c r="F115" s="76"/>
      <c r="G115" s="256"/>
    </row>
    <row r="116" ht="48" hidden="1" customHeight="1" spans="1:7">
      <c r="A116" s="260"/>
      <c r="B116" s="192"/>
      <c r="C116" s="261"/>
      <c r="D116" s="262">
        <v>0</v>
      </c>
      <c r="E116" s="79" t="s">
        <v>15</v>
      </c>
      <c r="F116" s="79" t="s">
        <v>123</v>
      </c>
      <c r="G116" s="82" t="s">
        <v>218</v>
      </c>
    </row>
    <row r="117" ht="48" hidden="1" customHeight="1" spans="1:7">
      <c r="A117" s="252"/>
      <c r="B117" s="253"/>
      <c r="C117" s="190"/>
      <c r="D117" s="254" t="s">
        <v>219</v>
      </c>
      <c r="E117" s="76"/>
      <c r="F117" s="76"/>
      <c r="G117" s="256"/>
    </row>
    <row r="118" ht="35.25" hidden="1" customHeight="1" spans="1:7">
      <c r="A118" s="67" t="s">
        <v>220</v>
      </c>
      <c r="B118" s="194" t="s">
        <v>221</v>
      </c>
      <c r="C118" s="258">
        <v>2210</v>
      </c>
      <c r="D118" s="183">
        <v>0</v>
      </c>
      <c r="E118" s="79" t="s">
        <v>15</v>
      </c>
      <c r="F118" s="81" t="s">
        <v>123</v>
      </c>
      <c r="G118" s="259" t="s">
        <v>203</v>
      </c>
    </row>
    <row r="119" ht="48" hidden="1" customHeight="1" spans="1:7">
      <c r="A119" s="67"/>
      <c r="B119" s="194"/>
      <c r="C119" s="263"/>
      <c r="D119" s="254" t="s">
        <v>222</v>
      </c>
      <c r="E119" s="76"/>
      <c r="F119" s="81"/>
      <c r="G119" s="256"/>
    </row>
    <row r="120" ht="29.25" hidden="1" customHeight="1" spans="1:7">
      <c r="A120" s="264"/>
      <c r="B120" s="192"/>
      <c r="C120" s="250"/>
      <c r="D120" s="265"/>
      <c r="E120" s="251"/>
      <c r="F120" s="79"/>
      <c r="G120" s="73"/>
    </row>
    <row r="121" ht="54.75" hidden="1" customHeight="1" spans="1:7">
      <c r="A121" s="252"/>
      <c r="B121" s="266"/>
      <c r="C121" s="190"/>
      <c r="D121" s="254"/>
      <c r="E121" s="255"/>
      <c r="F121" s="76"/>
      <c r="G121" s="77"/>
    </row>
    <row r="122" ht="48.75" hidden="1" customHeight="1" spans="1:7">
      <c r="A122" s="267" t="s">
        <v>223</v>
      </c>
      <c r="B122" s="151" t="s">
        <v>224</v>
      </c>
      <c r="C122" s="268">
        <v>2210</v>
      </c>
      <c r="D122" s="269">
        <v>0</v>
      </c>
      <c r="E122" s="79" t="s">
        <v>225</v>
      </c>
      <c r="F122" s="270" t="s">
        <v>16</v>
      </c>
      <c r="G122" s="82"/>
    </row>
    <row r="123" ht="48" hidden="1" customHeight="1" spans="1:7">
      <c r="A123" s="112"/>
      <c r="B123" s="169"/>
      <c r="C123" s="271"/>
      <c r="D123" s="272" t="s">
        <v>226</v>
      </c>
      <c r="E123" s="81"/>
      <c r="F123" s="273"/>
      <c r="G123" s="259"/>
    </row>
    <row r="124" ht="29.25" customHeight="1" spans="1:8">
      <c r="A124" s="274" t="s">
        <v>227</v>
      </c>
      <c r="B124" s="275"/>
      <c r="C124" s="276"/>
      <c r="D124" s="277">
        <f>D102+D100+D94+D18+D16+D14+D12+D10+D8+D96+D98</f>
        <v>3145805.72</v>
      </c>
      <c r="E124" s="278"/>
      <c r="F124" s="278"/>
      <c r="G124" s="279"/>
      <c r="H124" s="280"/>
    </row>
    <row r="125" ht="39" hidden="1" customHeight="1" spans="1:7">
      <c r="A125" s="281" t="s">
        <v>228</v>
      </c>
      <c r="B125" s="282" t="s">
        <v>229</v>
      </c>
      <c r="C125" s="283">
        <v>2240</v>
      </c>
      <c r="D125" s="284">
        <v>0</v>
      </c>
      <c r="E125" s="285" t="s">
        <v>230</v>
      </c>
      <c r="F125" s="69" t="s">
        <v>74</v>
      </c>
      <c r="G125" s="121" t="s">
        <v>231</v>
      </c>
    </row>
    <row r="126" ht="62.25" hidden="1" customHeight="1" spans="1:7">
      <c r="A126" s="286"/>
      <c r="B126" s="287"/>
      <c r="C126" s="288"/>
      <c r="D126" s="289" t="s">
        <v>232</v>
      </c>
      <c r="E126" s="290"/>
      <c r="F126" s="191"/>
      <c r="G126" s="107"/>
    </row>
    <row r="127" ht="49.5" hidden="1" customHeight="1" spans="1:7">
      <c r="A127" s="281" t="s">
        <v>233</v>
      </c>
      <c r="B127" s="291" t="s">
        <v>229</v>
      </c>
      <c r="C127" s="292">
        <v>2240</v>
      </c>
      <c r="D127" s="293">
        <v>0</v>
      </c>
      <c r="E127" s="285" t="s">
        <v>230</v>
      </c>
      <c r="F127" s="69" t="s">
        <v>74</v>
      </c>
      <c r="G127" s="102" t="s">
        <v>231</v>
      </c>
    </row>
    <row r="128" ht="53.25" hidden="1" customHeight="1" spans="1:7">
      <c r="A128" s="281" t="s">
        <v>234</v>
      </c>
      <c r="B128" s="287"/>
      <c r="C128" s="294"/>
      <c r="D128" s="289" t="s">
        <v>235</v>
      </c>
      <c r="E128" s="285"/>
      <c r="F128" s="69"/>
      <c r="G128" s="295"/>
    </row>
    <row r="129" ht="42" hidden="1" customHeight="1" spans="1:7">
      <c r="A129" s="296" t="s">
        <v>236</v>
      </c>
      <c r="B129" s="291" t="s">
        <v>237</v>
      </c>
      <c r="C129" s="297">
        <v>2240</v>
      </c>
      <c r="D129" s="293">
        <v>0</v>
      </c>
      <c r="E129" s="298" t="s">
        <v>230</v>
      </c>
      <c r="F129" s="299" t="s">
        <v>74</v>
      </c>
      <c r="G129" s="300" t="s">
        <v>231</v>
      </c>
    </row>
    <row r="130" ht="49.5" hidden="1" customHeight="1" spans="1:7">
      <c r="A130" s="301"/>
      <c r="B130" s="287"/>
      <c r="C130" s="302"/>
      <c r="D130" s="303" t="s">
        <v>238</v>
      </c>
      <c r="E130" s="290"/>
      <c r="F130" s="304"/>
      <c r="G130" s="305"/>
    </row>
    <row r="131" ht="49.5" hidden="1" customHeight="1" spans="1:7">
      <c r="A131" s="124" t="s">
        <v>80</v>
      </c>
      <c r="B131" s="125" t="s">
        <v>81</v>
      </c>
      <c r="C131" s="126">
        <v>2240</v>
      </c>
      <c r="D131" s="122">
        <v>0</v>
      </c>
      <c r="E131" s="127" t="s">
        <v>15</v>
      </c>
      <c r="F131" s="127" t="s">
        <v>78</v>
      </c>
      <c r="G131" s="128" t="s">
        <v>41</v>
      </c>
    </row>
    <row r="132" ht="49.5" hidden="1" customHeight="1" spans="1:7">
      <c r="A132" s="129"/>
      <c r="B132" s="130"/>
      <c r="C132" s="131"/>
      <c r="D132" s="132" t="s">
        <v>239</v>
      </c>
      <c r="E132" s="96"/>
      <c r="F132" s="96"/>
      <c r="G132" s="133"/>
    </row>
    <row r="133" ht="36" hidden="1" customHeight="1" spans="1:7">
      <c r="A133" s="134" t="s">
        <v>240</v>
      </c>
      <c r="B133" s="135" t="s">
        <v>241</v>
      </c>
      <c r="C133" s="126">
        <v>2240</v>
      </c>
      <c r="D133" s="101">
        <v>0</v>
      </c>
      <c r="E133" s="127" t="s">
        <v>15</v>
      </c>
      <c r="F133" s="127" t="s">
        <v>40</v>
      </c>
      <c r="G133" s="128" t="s">
        <v>242</v>
      </c>
    </row>
    <row r="134" ht="44.25" hidden="1" customHeight="1" spans="1:7">
      <c r="A134" s="137"/>
      <c r="B134" s="138"/>
      <c r="C134" s="131"/>
      <c r="D134" s="306" t="s">
        <v>243</v>
      </c>
      <c r="E134" s="96"/>
      <c r="F134" s="96"/>
      <c r="G134" s="133"/>
    </row>
    <row r="135" ht="42" hidden="1" customHeight="1" spans="1:7">
      <c r="A135" s="307" t="s">
        <v>244</v>
      </c>
      <c r="B135" s="291" t="s">
        <v>245</v>
      </c>
      <c r="C135" s="268">
        <v>2240</v>
      </c>
      <c r="D135" s="308">
        <v>0</v>
      </c>
      <c r="E135" s="299" t="s">
        <v>131</v>
      </c>
      <c r="F135" s="217" t="s">
        <v>16</v>
      </c>
      <c r="G135" s="102" t="s">
        <v>242</v>
      </c>
    </row>
    <row r="136" ht="28.5" hidden="1" customHeight="1" spans="1:7">
      <c r="A136" s="309"/>
      <c r="B136" s="287"/>
      <c r="C136" s="310"/>
      <c r="D136" s="311" t="s">
        <v>246</v>
      </c>
      <c r="E136" s="304"/>
      <c r="F136" s="191"/>
      <c r="G136" s="107"/>
    </row>
    <row r="137" ht="28.5" hidden="1" customHeight="1" spans="1:7">
      <c r="A137" s="312" t="s">
        <v>247</v>
      </c>
      <c r="B137" s="313" t="s">
        <v>248</v>
      </c>
      <c r="C137" s="271">
        <v>2240</v>
      </c>
      <c r="D137" s="314">
        <v>0</v>
      </c>
      <c r="E137" s="299" t="s">
        <v>131</v>
      </c>
      <c r="F137" s="69" t="s">
        <v>46</v>
      </c>
      <c r="G137" s="102" t="s">
        <v>41</v>
      </c>
    </row>
    <row r="138" ht="28.5" hidden="1" customHeight="1" spans="1:7">
      <c r="A138" s="312"/>
      <c r="B138" s="315"/>
      <c r="C138" s="271"/>
      <c r="D138" s="311" t="s">
        <v>249</v>
      </c>
      <c r="E138" s="304"/>
      <c r="F138" s="69"/>
      <c r="G138" s="107"/>
    </row>
    <row r="139" ht="96.75" hidden="1" customHeight="1" spans="1:7">
      <c r="A139" s="267" t="s">
        <v>250</v>
      </c>
      <c r="B139" s="291" t="s">
        <v>251</v>
      </c>
      <c r="C139" s="268">
        <v>2240</v>
      </c>
      <c r="D139" s="101">
        <f>8400000-580000</f>
        <v>7820000</v>
      </c>
      <c r="E139" s="96" t="s">
        <v>93</v>
      </c>
      <c r="F139" s="299" t="s">
        <v>99</v>
      </c>
      <c r="G139" s="316" t="s">
        <v>252</v>
      </c>
    </row>
    <row r="140" ht="24" hidden="1" spans="1:7">
      <c r="A140" s="317"/>
      <c r="B140" s="318"/>
      <c r="C140" s="310"/>
      <c r="D140" s="311" t="s">
        <v>253</v>
      </c>
      <c r="E140" s="144"/>
      <c r="F140" s="304"/>
      <c r="G140" s="319"/>
    </row>
    <row r="141" ht="63.75" hidden="1" spans="1:7">
      <c r="A141" s="267" t="s">
        <v>250</v>
      </c>
      <c r="B141" s="291" t="s">
        <v>251</v>
      </c>
      <c r="C141" s="268">
        <v>2240</v>
      </c>
      <c r="D141" s="101">
        <f>8400000-580000</f>
        <v>7820000</v>
      </c>
      <c r="E141" s="96" t="s">
        <v>93</v>
      </c>
      <c r="F141" s="299" t="s">
        <v>99</v>
      </c>
      <c r="G141" s="316" t="s">
        <v>252</v>
      </c>
    </row>
    <row r="142" ht="49.5" hidden="1" customHeight="1" spans="1:7">
      <c r="A142" s="317"/>
      <c r="B142" s="318"/>
      <c r="C142" s="310"/>
      <c r="D142" s="311" t="s">
        <v>253</v>
      </c>
      <c r="E142" s="144"/>
      <c r="F142" s="304"/>
      <c r="G142" s="319"/>
    </row>
    <row r="143" ht="99" hidden="1" customHeight="1" spans="1:7">
      <c r="A143" s="267" t="s">
        <v>254</v>
      </c>
      <c r="B143" s="291" t="s">
        <v>255</v>
      </c>
      <c r="C143" s="268">
        <v>2240</v>
      </c>
      <c r="D143" s="308">
        <v>580000</v>
      </c>
      <c r="E143" s="127" t="s">
        <v>15</v>
      </c>
      <c r="F143" s="299" t="s">
        <v>74</v>
      </c>
      <c r="G143" s="316" t="s">
        <v>256</v>
      </c>
    </row>
    <row r="144" ht="30" hidden="1" customHeight="1" spans="1:7">
      <c r="A144" s="112"/>
      <c r="B144" s="318"/>
      <c r="C144" s="310"/>
      <c r="D144" s="306" t="s">
        <v>257</v>
      </c>
      <c r="E144" s="96"/>
      <c r="F144" s="304"/>
      <c r="G144" s="319"/>
    </row>
    <row r="145" ht="39" customHeight="1" spans="1:7">
      <c r="A145" s="267" t="s">
        <v>258</v>
      </c>
      <c r="B145" s="313" t="s">
        <v>259</v>
      </c>
      <c r="C145" s="271">
        <v>2240</v>
      </c>
      <c r="D145" s="320">
        <v>2400</v>
      </c>
      <c r="E145" s="96" t="s">
        <v>15</v>
      </c>
      <c r="F145" s="321" t="s">
        <v>99</v>
      </c>
      <c r="G145" s="102" t="s">
        <v>41</v>
      </c>
    </row>
    <row r="146" ht="27" customHeight="1" spans="1:7">
      <c r="A146" s="317"/>
      <c r="B146" s="315"/>
      <c r="C146" s="310"/>
      <c r="D146" s="306" t="s">
        <v>260</v>
      </c>
      <c r="E146" s="144"/>
      <c r="F146" s="304"/>
      <c r="G146" s="319"/>
    </row>
    <row r="147" ht="57.75" hidden="1" customHeight="1" spans="1:7">
      <c r="A147" s="267" t="s">
        <v>261</v>
      </c>
      <c r="B147" s="313" t="s">
        <v>262</v>
      </c>
      <c r="C147" s="271">
        <v>2240</v>
      </c>
      <c r="D147" s="308">
        <v>0</v>
      </c>
      <c r="E147" s="96" t="s">
        <v>96</v>
      </c>
      <c r="F147" s="321" t="s">
        <v>123</v>
      </c>
      <c r="G147" s="102" t="s">
        <v>41</v>
      </c>
    </row>
    <row r="148" ht="67.5" hidden="1" customHeight="1" spans="1:7">
      <c r="A148" s="317"/>
      <c r="B148" s="315"/>
      <c r="C148" s="310"/>
      <c r="D148" s="106" t="s">
        <v>263</v>
      </c>
      <c r="E148" s="144"/>
      <c r="F148" s="304"/>
      <c r="G148" s="319"/>
    </row>
    <row r="149" ht="42" hidden="1" customHeight="1" spans="1:7">
      <c r="A149" s="267" t="s">
        <v>264</v>
      </c>
      <c r="B149" s="313" t="s">
        <v>265</v>
      </c>
      <c r="C149" s="271">
        <v>2240</v>
      </c>
      <c r="D149" s="308">
        <v>0</v>
      </c>
      <c r="E149" s="96" t="s">
        <v>96</v>
      </c>
      <c r="F149" s="321" t="s">
        <v>35</v>
      </c>
      <c r="G149" s="102" t="s">
        <v>41</v>
      </c>
    </row>
    <row r="150" ht="117.75" hidden="1" customHeight="1" spans="1:7">
      <c r="A150" s="317"/>
      <c r="B150" s="315"/>
      <c r="C150" s="310"/>
      <c r="D150" s="106" t="s">
        <v>266</v>
      </c>
      <c r="E150" s="144"/>
      <c r="F150" s="304"/>
      <c r="G150" s="322"/>
    </row>
    <row r="151" ht="42" hidden="1" customHeight="1" spans="1:7">
      <c r="A151" s="267" t="s">
        <v>267</v>
      </c>
      <c r="B151" s="313" t="s">
        <v>268</v>
      </c>
      <c r="C151" s="271">
        <v>2240</v>
      </c>
      <c r="D151" s="308">
        <v>6000</v>
      </c>
      <c r="E151" s="127" t="s">
        <v>15</v>
      </c>
      <c r="F151" s="321" t="s">
        <v>74</v>
      </c>
      <c r="G151" s="102" t="s">
        <v>41</v>
      </c>
    </row>
    <row r="152" ht="31.5" hidden="1" customHeight="1" spans="1:7">
      <c r="A152" s="317"/>
      <c r="B152" s="315"/>
      <c r="C152" s="271"/>
      <c r="D152" s="306" t="s">
        <v>269</v>
      </c>
      <c r="E152" s="96"/>
      <c r="F152" s="321"/>
      <c r="G152" s="323"/>
    </row>
    <row r="153" ht="71.25" customHeight="1" spans="1:7">
      <c r="A153" s="53" t="s">
        <v>270</v>
      </c>
      <c r="B153" s="324" t="s">
        <v>271</v>
      </c>
      <c r="C153" s="227">
        <v>2240</v>
      </c>
      <c r="D153" s="325">
        <f>802800-63329.88</f>
        <v>739470.12</v>
      </c>
      <c r="E153" s="208" t="s">
        <v>15</v>
      </c>
      <c r="F153" s="208" t="s">
        <v>23</v>
      </c>
      <c r="G153" s="209" t="s">
        <v>41</v>
      </c>
    </row>
    <row r="154" ht="60.75" customHeight="1" spans="1:7">
      <c r="A154" s="326"/>
      <c r="B154" s="327"/>
      <c r="C154" s="234"/>
      <c r="D154" s="35" t="s">
        <v>272</v>
      </c>
      <c r="E154" s="57"/>
      <c r="F154" s="57"/>
      <c r="G154" s="213" t="s">
        <v>273</v>
      </c>
    </row>
    <row r="155" s="1" customFormat="1" ht="39" customHeight="1" spans="1:7">
      <c r="A155" s="328" t="s">
        <v>274</v>
      </c>
      <c r="B155" s="197" t="s">
        <v>271</v>
      </c>
      <c r="C155" s="329" t="s">
        <v>275</v>
      </c>
      <c r="D155" s="330">
        <f>620000+50000</f>
        <v>670000</v>
      </c>
      <c r="E155" s="127" t="s">
        <v>15</v>
      </c>
      <c r="F155" s="72" t="s">
        <v>40</v>
      </c>
      <c r="G155" s="331" t="s">
        <v>276</v>
      </c>
    </row>
    <row r="156" s="1" customFormat="1" ht="85.5" customHeight="1" spans="1:7">
      <c r="A156" s="332"/>
      <c r="B156" s="143"/>
      <c r="C156" s="202"/>
      <c r="D156" s="306" t="s">
        <v>277</v>
      </c>
      <c r="E156" s="96"/>
      <c r="F156" s="72"/>
      <c r="G156" s="333"/>
    </row>
    <row r="157" ht="51" hidden="1" customHeight="1" spans="1:7">
      <c r="A157" s="334" t="s">
        <v>278</v>
      </c>
      <c r="B157" s="291" t="s">
        <v>279</v>
      </c>
      <c r="C157" s="297">
        <v>2240</v>
      </c>
      <c r="D157" s="335">
        <v>0</v>
      </c>
      <c r="E157" s="298" t="s">
        <v>280</v>
      </c>
      <c r="F157" s="299" t="s">
        <v>62</v>
      </c>
      <c r="G157" s="316" t="s">
        <v>41</v>
      </c>
    </row>
    <row r="158" ht="27" hidden="1" customHeight="1" spans="1:7">
      <c r="A158" s="309"/>
      <c r="B158" s="287"/>
      <c r="C158" s="302"/>
      <c r="D158" s="289" t="s">
        <v>281</v>
      </c>
      <c r="E158" s="290"/>
      <c r="F158" s="304"/>
      <c r="G158" s="336"/>
    </row>
    <row r="159" ht="50.25" hidden="1" customHeight="1" spans="1:7">
      <c r="A159" s="312" t="s">
        <v>282</v>
      </c>
      <c r="B159" s="291" t="s">
        <v>283</v>
      </c>
      <c r="C159" s="271">
        <v>2240</v>
      </c>
      <c r="D159" s="335">
        <v>0</v>
      </c>
      <c r="E159" s="337" t="s">
        <v>230</v>
      </c>
      <c r="F159" s="273" t="s">
        <v>62</v>
      </c>
      <c r="G159" s="300" t="s">
        <v>41</v>
      </c>
    </row>
    <row r="160" ht="30.75" hidden="1" customHeight="1" spans="1:7">
      <c r="A160" s="309"/>
      <c r="B160" s="287"/>
      <c r="C160" s="310"/>
      <c r="D160" s="303" t="s">
        <v>284</v>
      </c>
      <c r="E160" s="304"/>
      <c r="F160" s="338"/>
      <c r="G160" s="305"/>
    </row>
    <row r="161" ht="45" hidden="1" customHeight="1" spans="1:7">
      <c r="A161" s="334" t="s">
        <v>278</v>
      </c>
      <c r="B161" s="291" t="s">
        <v>279</v>
      </c>
      <c r="C161" s="297">
        <v>2240</v>
      </c>
      <c r="D161" s="335">
        <v>0</v>
      </c>
      <c r="E161" s="298" t="s">
        <v>280</v>
      </c>
      <c r="F161" s="299" t="s">
        <v>78</v>
      </c>
      <c r="G161" s="316" t="s">
        <v>41</v>
      </c>
    </row>
    <row r="162" ht="27" hidden="1" customHeight="1" spans="1:7">
      <c r="A162" s="309"/>
      <c r="B162" s="287"/>
      <c r="C162" s="302"/>
      <c r="D162" s="289" t="s">
        <v>285</v>
      </c>
      <c r="E162" s="290"/>
      <c r="F162" s="304"/>
      <c r="G162" s="336"/>
    </row>
    <row r="163" s="2" customFormat="1" ht="48.75" hidden="1" customHeight="1" spans="1:7">
      <c r="A163" s="339" t="s">
        <v>286</v>
      </c>
      <c r="B163" s="214" t="s">
        <v>287</v>
      </c>
      <c r="C163" s="283">
        <v>2240</v>
      </c>
      <c r="D163" s="340">
        <v>0</v>
      </c>
      <c r="E163" s="341" t="s">
        <v>61</v>
      </c>
      <c r="F163" s="69" t="s">
        <v>74</v>
      </c>
      <c r="G163" s="73" t="s">
        <v>41</v>
      </c>
    </row>
    <row r="164" s="2" customFormat="1" ht="51.75" hidden="1" customHeight="1" spans="1:7">
      <c r="A164" s="342"/>
      <c r="B164" s="343"/>
      <c r="C164" s="283"/>
      <c r="D164" s="344" t="s">
        <v>288</v>
      </c>
      <c r="E164" s="345"/>
      <c r="F164" s="69"/>
      <c r="G164" s="346"/>
    </row>
    <row r="165" ht="51.75" hidden="1" customHeight="1" spans="1:7">
      <c r="A165" s="347" t="s">
        <v>286</v>
      </c>
      <c r="B165" s="291" t="s">
        <v>279</v>
      </c>
      <c r="C165" s="348">
        <v>2240</v>
      </c>
      <c r="D165" s="349">
        <v>0</v>
      </c>
      <c r="E165" s="298" t="s">
        <v>61</v>
      </c>
      <c r="F165" s="321" t="s">
        <v>74</v>
      </c>
      <c r="G165" s="316" t="s">
        <v>41</v>
      </c>
    </row>
    <row r="166" ht="35.25" hidden="1" customHeight="1" spans="1:7">
      <c r="A166" s="350"/>
      <c r="B166" s="282"/>
      <c r="C166" s="348"/>
      <c r="D166" s="289" t="s">
        <v>289</v>
      </c>
      <c r="E166" s="290"/>
      <c r="F166" s="321"/>
      <c r="G166" s="351" t="s">
        <v>290</v>
      </c>
    </row>
    <row r="167" ht="53.25" customHeight="1" spans="1:7">
      <c r="A167" s="53" t="s">
        <v>291</v>
      </c>
      <c r="B167" s="205" t="s">
        <v>292</v>
      </c>
      <c r="C167" s="227">
        <v>2240</v>
      </c>
      <c r="D167" s="352">
        <f>21200+29215</f>
        <v>50415</v>
      </c>
      <c r="E167" s="208" t="s">
        <v>202</v>
      </c>
      <c r="F167" s="208" t="s">
        <v>62</v>
      </c>
      <c r="G167" s="353" t="s">
        <v>293</v>
      </c>
    </row>
    <row r="168" ht="31.5" customHeight="1" spans="1:7">
      <c r="A168" s="326"/>
      <c r="B168" s="354"/>
      <c r="C168" s="234"/>
      <c r="D168" s="355" t="s">
        <v>294</v>
      </c>
      <c r="E168" s="57"/>
      <c r="F168" s="57"/>
      <c r="G168" s="356"/>
    </row>
    <row r="169" ht="48" hidden="1" customHeight="1" spans="1:7">
      <c r="A169" s="357" t="s">
        <v>295</v>
      </c>
      <c r="B169" s="205" t="s">
        <v>292</v>
      </c>
      <c r="C169" s="227">
        <v>2240</v>
      </c>
      <c r="D169" s="358">
        <v>0</v>
      </c>
      <c r="E169" s="208" t="s">
        <v>15</v>
      </c>
      <c r="F169" s="208" t="s">
        <v>296</v>
      </c>
      <c r="G169" s="353" t="s">
        <v>297</v>
      </c>
    </row>
    <row r="170" ht="16.5" hidden="1" customHeight="1" spans="1:7">
      <c r="A170" s="359"/>
      <c r="B170" s="354"/>
      <c r="C170" s="234"/>
      <c r="D170" s="355" t="s">
        <v>298</v>
      </c>
      <c r="E170" s="57"/>
      <c r="F170" s="57"/>
      <c r="G170" s="356"/>
    </row>
    <row r="171" ht="56.25" customHeight="1" spans="1:7">
      <c r="A171" s="357" t="s">
        <v>299</v>
      </c>
      <c r="B171" s="205" t="s">
        <v>300</v>
      </c>
      <c r="C171" s="227">
        <v>2240</v>
      </c>
      <c r="D171" s="352">
        <v>576</v>
      </c>
      <c r="E171" s="208" t="s">
        <v>202</v>
      </c>
      <c r="F171" s="208" t="s">
        <v>62</v>
      </c>
      <c r="G171" s="209" t="s">
        <v>301</v>
      </c>
    </row>
    <row r="172" ht="44.25" customHeight="1" spans="1:7">
      <c r="A172" s="359"/>
      <c r="B172" s="354"/>
      <c r="C172" s="234"/>
      <c r="D172" s="360" t="s">
        <v>302</v>
      </c>
      <c r="E172" s="57"/>
      <c r="F172" s="57"/>
      <c r="G172" s="213"/>
    </row>
    <row r="173" ht="64.5" customHeight="1" spans="1:7">
      <c r="A173" s="53" t="s">
        <v>303</v>
      </c>
      <c r="B173" s="361" t="s">
        <v>304</v>
      </c>
      <c r="C173" s="55">
        <v>2240</v>
      </c>
      <c r="D173" s="362">
        <f>14330000+19293.34-19293.34+5</f>
        <v>14330005</v>
      </c>
      <c r="E173" s="57" t="s">
        <v>93</v>
      </c>
      <c r="F173" s="208" t="s">
        <v>305</v>
      </c>
      <c r="G173" s="353" t="s">
        <v>306</v>
      </c>
    </row>
    <row r="174" ht="50.25" customHeight="1" spans="1:7">
      <c r="A174" s="326"/>
      <c r="B174" s="210"/>
      <c r="C174" s="211"/>
      <c r="D174" s="355" t="s">
        <v>307</v>
      </c>
      <c r="E174" s="363"/>
      <c r="F174" s="57"/>
      <c r="G174" s="356"/>
    </row>
    <row r="175" ht="88.5" customHeight="1" spans="1:7">
      <c r="A175" s="204" t="s">
        <v>308</v>
      </c>
      <c r="B175" s="361" t="s">
        <v>304</v>
      </c>
      <c r="C175" s="55">
        <v>2240</v>
      </c>
      <c r="D175" s="362">
        <f>7867468.33-50000</f>
        <v>7817468.33</v>
      </c>
      <c r="E175" s="57" t="s">
        <v>93</v>
      </c>
      <c r="F175" s="208" t="s">
        <v>309</v>
      </c>
      <c r="G175" s="353" t="s">
        <v>306</v>
      </c>
    </row>
    <row r="176" ht="50.25" customHeight="1" spans="1:7">
      <c r="A176" s="364"/>
      <c r="B176" s="210"/>
      <c r="C176" s="211"/>
      <c r="D176" s="355" t="s">
        <v>310</v>
      </c>
      <c r="E176" s="363"/>
      <c r="F176" s="57"/>
      <c r="G176" s="356"/>
    </row>
    <row r="177" ht="63" hidden="1" customHeight="1" spans="1:7">
      <c r="A177" s="134" t="s">
        <v>311</v>
      </c>
      <c r="B177" s="365" t="s">
        <v>312</v>
      </c>
      <c r="C177" s="200" t="s">
        <v>275</v>
      </c>
      <c r="D177" s="366">
        <v>0</v>
      </c>
      <c r="E177" s="127" t="s">
        <v>202</v>
      </c>
      <c r="F177" s="127" t="s">
        <v>313</v>
      </c>
      <c r="G177" s="367" t="s">
        <v>41</v>
      </c>
    </row>
    <row r="178" ht="63" hidden="1" customHeight="1" spans="1:7">
      <c r="A178" s="137"/>
      <c r="B178" s="201"/>
      <c r="C178" s="202"/>
      <c r="D178" s="111" t="s">
        <v>314</v>
      </c>
      <c r="E178" s="96"/>
      <c r="F178" s="96"/>
      <c r="G178" s="368" t="s">
        <v>315</v>
      </c>
    </row>
    <row r="179" ht="101.25" hidden="1" customHeight="1" spans="1:7">
      <c r="A179" s="146" t="s">
        <v>316</v>
      </c>
      <c r="B179" s="369" t="s">
        <v>271</v>
      </c>
      <c r="C179" s="370"/>
      <c r="D179" s="371">
        <v>0</v>
      </c>
      <c r="E179" s="96" t="s">
        <v>96</v>
      </c>
      <c r="F179" s="372" t="s">
        <v>23</v>
      </c>
      <c r="G179" s="373" t="s">
        <v>317</v>
      </c>
    </row>
    <row r="180" ht="55.5" hidden="1" customHeight="1" spans="1:7">
      <c r="A180" s="137"/>
      <c r="B180" s="369"/>
      <c r="C180" s="370"/>
      <c r="D180" s="306" t="s">
        <v>318</v>
      </c>
      <c r="E180" s="144"/>
      <c r="F180" s="374"/>
      <c r="G180" s="368"/>
    </row>
    <row r="181" ht="61.5" customHeight="1" spans="1:7">
      <c r="A181" s="357" t="s">
        <v>319</v>
      </c>
      <c r="B181" s="361" t="s">
        <v>304</v>
      </c>
      <c r="C181" s="206" t="s">
        <v>275</v>
      </c>
      <c r="D181" s="362">
        <f>1920131.67-4-19293.34</f>
        <v>1900834.33</v>
      </c>
      <c r="E181" s="208" t="s">
        <v>15</v>
      </c>
      <c r="F181" s="375" t="s">
        <v>74</v>
      </c>
      <c r="G181" s="209" t="s">
        <v>256</v>
      </c>
    </row>
    <row r="182" ht="69" customHeight="1" spans="1:7">
      <c r="A182" s="359"/>
      <c r="B182" s="210"/>
      <c r="C182" s="211"/>
      <c r="D182" s="35" t="s">
        <v>320</v>
      </c>
      <c r="E182" s="57"/>
      <c r="F182" s="376"/>
      <c r="G182" s="213"/>
    </row>
    <row r="183" ht="51" hidden="1" customHeight="1" spans="1:7">
      <c r="A183" s="357" t="s">
        <v>321</v>
      </c>
      <c r="B183" s="377" t="s">
        <v>322</v>
      </c>
      <c r="C183" s="55">
        <v>2240</v>
      </c>
      <c r="D183" s="352">
        <v>0</v>
      </c>
      <c r="E183" s="57" t="s">
        <v>96</v>
      </c>
      <c r="F183" s="378" t="s">
        <v>313</v>
      </c>
      <c r="G183" s="353" t="s">
        <v>41</v>
      </c>
    </row>
    <row r="184" ht="30" hidden="1" customHeight="1" spans="1:7">
      <c r="A184" s="359"/>
      <c r="B184" s="379"/>
      <c r="C184" s="234"/>
      <c r="D184" s="235" t="s">
        <v>323</v>
      </c>
      <c r="E184" s="363"/>
      <c r="F184" s="376"/>
      <c r="G184" s="356"/>
    </row>
    <row r="185" ht="47.25" hidden="1" customHeight="1" spans="1:7">
      <c r="A185" s="53" t="s">
        <v>324</v>
      </c>
      <c r="B185" s="380" t="s">
        <v>325</v>
      </c>
      <c r="C185" s="381">
        <v>2240</v>
      </c>
      <c r="D185" s="56">
        <v>0</v>
      </c>
      <c r="E185" s="208" t="s">
        <v>96</v>
      </c>
      <c r="F185" s="375" t="s">
        <v>305</v>
      </c>
      <c r="G185" s="209" t="s">
        <v>326</v>
      </c>
    </row>
    <row r="186" ht="54.75" hidden="1" customHeight="1" spans="1:7">
      <c r="A186" s="326"/>
      <c r="B186" s="327"/>
      <c r="C186" s="382"/>
      <c r="D186" s="35" t="s">
        <v>327</v>
      </c>
      <c r="E186" s="57"/>
      <c r="F186" s="376"/>
      <c r="G186" s="213"/>
    </row>
    <row r="187" ht="43.5" hidden="1" customHeight="1" spans="1:7">
      <c r="A187" s="53" t="s">
        <v>328</v>
      </c>
      <c r="B187" s="380" t="s">
        <v>325</v>
      </c>
      <c r="C187" s="381">
        <v>2240</v>
      </c>
      <c r="D187" s="56">
        <v>0</v>
      </c>
      <c r="E187" s="208" t="s">
        <v>15</v>
      </c>
      <c r="F187" s="378" t="s">
        <v>62</v>
      </c>
      <c r="G187" s="209" t="s">
        <v>256</v>
      </c>
    </row>
    <row r="188" ht="48.75" hidden="1" customHeight="1" spans="1:7">
      <c r="A188" s="326"/>
      <c r="B188" s="380"/>
      <c r="C188" s="381"/>
      <c r="D188" s="35" t="s">
        <v>329</v>
      </c>
      <c r="E188" s="57"/>
      <c r="F188" s="376"/>
      <c r="G188" s="213"/>
    </row>
    <row r="189" ht="33" customHeight="1" spans="1:7">
      <c r="A189" s="383" t="s">
        <v>330</v>
      </c>
      <c r="B189" s="380" t="s">
        <v>331</v>
      </c>
      <c r="C189" s="381">
        <v>2240</v>
      </c>
      <c r="D189" s="56">
        <v>2404800</v>
      </c>
      <c r="E189" s="57" t="s">
        <v>93</v>
      </c>
      <c r="F189" s="58" t="s">
        <v>332</v>
      </c>
      <c r="G189" s="384" t="s">
        <v>333</v>
      </c>
    </row>
    <row r="190" ht="45.75" customHeight="1" spans="1:7">
      <c r="A190" s="385"/>
      <c r="B190" s="327"/>
      <c r="C190" s="382"/>
      <c r="D190" s="35" t="s">
        <v>334</v>
      </c>
      <c r="E190" s="363"/>
      <c r="F190" s="57"/>
      <c r="G190" s="356"/>
    </row>
    <row r="191" ht="27" customHeight="1" spans="1:7">
      <c r="A191" s="383" t="s">
        <v>335</v>
      </c>
      <c r="B191" s="380" t="s">
        <v>331</v>
      </c>
      <c r="C191" s="381">
        <v>2240</v>
      </c>
      <c r="D191" s="386">
        <f>620604+1</f>
        <v>620605</v>
      </c>
      <c r="E191" s="57" t="s">
        <v>93</v>
      </c>
      <c r="F191" s="58" t="s">
        <v>336</v>
      </c>
      <c r="G191" s="209" t="s">
        <v>337</v>
      </c>
    </row>
    <row r="192" ht="42" customHeight="1" spans="1:7">
      <c r="A192" s="385"/>
      <c r="B192" s="327"/>
      <c r="C192" s="382"/>
      <c r="D192" s="35" t="s">
        <v>338</v>
      </c>
      <c r="E192" s="363"/>
      <c r="F192" s="57"/>
      <c r="G192" s="213"/>
    </row>
    <row r="193" ht="56.25" hidden="1" customHeight="1" spans="1:7">
      <c r="A193" s="134" t="s">
        <v>339</v>
      </c>
      <c r="B193" s="197" t="s">
        <v>340</v>
      </c>
      <c r="C193" s="387">
        <v>2240</v>
      </c>
      <c r="D193" s="308">
        <v>0</v>
      </c>
      <c r="E193" s="96" t="s">
        <v>93</v>
      </c>
      <c r="F193" s="388" t="s">
        <v>40</v>
      </c>
      <c r="G193" s="128" t="s">
        <v>341</v>
      </c>
    </row>
    <row r="194" ht="138.75" hidden="1" customHeight="1" spans="1:7">
      <c r="A194" s="137"/>
      <c r="B194" s="138"/>
      <c r="C194" s="387"/>
      <c r="D194" s="389" t="s">
        <v>342</v>
      </c>
      <c r="E194" s="144"/>
      <c r="F194" s="374"/>
      <c r="G194" s="133"/>
    </row>
    <row r="195" ht="42" customHeight="1" spans="1:7">
      <c r="A195" s="134" t="s">
        <v>343</v>
      </c>
      <c r="B195" s="390" t="s">
        <v>344</v>
      </c>
      <c r="C195" s="387">
        <v>2240</v>
      </c>
      <c r="D195" s="320">
        <v>45000</v>
      </c>
      <c r="E195" s="96" t="s">
        <v>93</v>
      </c>
      <c r="F195" s="127" t="s">
        <v>16</v>
      </c>
      <c r="G195" s="128" t="s">
        <v>345</v>
      </c>
    </row>
    <row r="196" ht="38.25" customHeight="1" spans="1:7">
      <c r="A196" s="137"/>
      <c r="B196" s="138"/>
      <c r="C196" s="391"/>
      <c r="D196" s="389" t="s">
        <v>346</v>
      </c>
      <c r="E196" s="144"/>
      <c r="F196" s="374"/>
      <c r="G196" s="133"/>
    </row>
    <row r="197" ht="55.5" hidden="1" customHeight="1" spans="1:7">
      <c r="A197" s="347" t="s">
        <v>347</v>
      </c>
      <c r="B197" s="291" t="s">
        <v>348</v>
      </c>
      <c r="C197" s="268">
        <v>2240</v>
      </c>
      <c r="D197" s="308">
        <v>0</v>
      </c>
      <c r="E197" s="127" t="s">
        <v>15</v>
      </c>
      <c r="F197" s="217" t="s">
        <v>99</v>
      </c>
      <c r="G197" s="102" t="s">
        <v>349</v>
      </c>
    </row>
    <row r="198" ht="45.75" hidden="1" customHeight="1" spans="1:7">
      <c r="A198" s="350"/>
      <c r="B198" s="287"/>
      <c r="C198" s="310"/>
      <c r="D198" s="311" t="s">
        <v>350</v>
      </c>
      <c r="E198" s="96"/>
      <c r="F198" s="191"/>
      <c r="G198" s="107"/>
    </row>
    <row r="199" ht="52.5" hidden="1" customHeight="1" spans="1:7">
      <c r="A199" s="134" t="s">
        <v>351</v>
      </c>
      <c r="B199" s="291" t="s">
        <v>229</v>
      </c>
      <c r="C199" s="268">
        <v>2240</v>
      </c>
      <c r="D199" s="392">
        <v>0</v>
      </c>
      <c r="E199" s="96" t="s">
        <v>96</v>
      </c>
      <c r="F199" s="273" t="s">
        <v>46</v>
      </c>
      <c r="G199" s="300" t="s">
        <v>352</v>
      </c>
    </row>
    <row r="200" ht="78" hidden="1" customHeight="1" spans="1:7">
      <c r="A200" s="137"/>
      <c r="B200" s="287"/>
      <c r="C200" s="310"/>
      <c r="D200" s="393" t="s">
        <v>353</v>
      </c>
      <c r="E200" s="144"/>
      <c r="F200" s="338"/>
      <c r="G200" s="305"/>
    </row>
    <row r="201" ht="28.5" hidden="1" customHeight="1" spans="1:7">
      <c r="A201" s="394" t="s">
        <v>354</v>
      </c>
      <c r="B201" s="135" t="s">
        <v>355</v>
      </c>
      <c r="C201" s="395">
        <v>2240</v>
      </c>
      <c r="D201" s="269">
        <v>0</v>
      </c>
      <c r="E201" s="96" t="s">
        <v>96</v>
      </c>
      <c r="F201" s="388" t="s">
        <v>40</v>
      </c>
      <c r="G201" s="127" t="s">
        <v>85</v>
      </c>
    </row>
    <row r="202" ht="43.5" hidden="1" customHeight="1" spans="1:7">
      <c r="A202" s="396"/>
      <c r="B202" s="397"/>
      <c r="C202" s="398"/>
      <c r="D202" s="111" t="s">
        <v>356</v>
      </c>
      <c r="E202" s="144"/>
      <c r="F202" s="374"/>
      <c r="G202" s="96"/>
    </row>
    <row r="203" ht="51" hidden="1" customHeight="1" spans="1:7">
      <c r="A203" s="394" t="s">
        <v>357</v>
      </c>
      <c r="B203" s="135" t="s">
        <v>358</v>
      </c>
      <c r="C203" s="126">
        <v>2240</v>
      </c>
      <c r="D203" s="269">
        <v>0</v>
      </c>
      <c r="E203" s="96" t="s">
        <v>96</v>
      </c>
      <c r="F203" s="388" t="s">
        <v>40</v>
      </c>
      <c r="G203" s="127" t="s">
        <v>85</v>
      </c>
    </row>
    <row r="204" ht="68.25" hidden="1" customHeight="1" spans="1:7">
      <c r="A204" s="396"/>
      <c r="B204" s="397"/>
      <c r="C204" s="131"/>
      <c r="D204" s="111" t="s">
        <v>356</v>
      </c>
      <c r="E204" s="144"/>
      <c r="F204" s="374"/>
      <c r="G204" s="96"/>
    </row>
    <row r="205" ht="31.5" customHeight="1" spans="1:7">
      <c r="A205" s="399" t="s">
        <v>359</v>
      </c>
      <c r="B205" s="400" t="s">
        <v>360</v>
      </c>
      <c r="C205" s="55">
        <v>2240</v>
      </c>
      <c r="D205" s="401">
        <f>2109600-48+299760</f>
        <v>2409312</v>
      </c>
      <c r="E205" s="57" t="s">
        <v>146</v>
      </c>
      <c r="F205" s="375" t="s">
        <v>46</v>
      </c>
      <c r="G205" s="402" t="s">
        <v>361</v>
      </c>
    </row>
    <row r="206" ht="48" customHeight="1" spans="1:7">
      <c r="A206" s="399"/>
      <c r="B206" s="403"/>
      <c r="C206" s="234"/>
      <c r="D206" s="35" t="s">
        <v>362</v>
      </c>
      <c r="E206" s="363"/>
      <c r="F206" s="376"/>
      <c r="G206" s="404"/>
    </row>
    <row r="207" ht="38.25" hidden="1" customHeight="1" spans="1:7">
      <c r="A207" s="405" t="s">
        <v>363</v>
      </c>
      <c r="B207" s="406" t="s">
        <v>364</v>
      </c>
      <c r="C207" s="147"/>
      <c r="D207" s="269">
        <v>0</v>
      </c>
      <c r="E207" s="96" t="s">
        <v>93</v>
      </c>
      <c r="F207" s="388" t="s">
        <v>40</v>
      </c>
      <c r="G207" s="236" t="s">
        <v>365</v>
      </c>
    </row>
    <row r="208" ht="39" hidden="1" customHeight="1" spans="1:7">
      <c r="A208" s="407"/>
      <c r="B208" s="408"/>
      <c r="C208" s="147">
        <v>2240</v>
      </c>
      <c r="D208" s="111" t="s">
        <v>366</v>
      </c>
      <c r="E208" s="144"/>
      <c r="F208" s="374"/>
      <c r="G208" s="237"/>
    </row>
    <row r="209" ht="25.5" hidden="1" customHeight="1" spans="1:7">
      <c r="A209" s="409" t="s">
        <v>367</v>
      </c>
      <c r="B209" s="291" t="s">
        <v>229</v>
      </c>
      <c r="C209" s="268">
        <v>2240</v>
      </c>
      <c r="D209" s="366">
        <v>0</v>
      </c>
      <c r="E209" s="96" t="s">
        <v>96</v>
      </c>
      <c r="F209" s="273" t="s">
        <v>46</v>
      </c>
      <c r="G209" s="300" t="s">
        <v>368</v>
      </c>
    </row>
    <row r="210" ht="161.25" hidden="1" customHeight="1" spans="1:7">
      <c r="A210" s="410"/>
      <c r="B210" s="287"/>
      <c r="C210" s="310"/>
      <c r="D210" s="111" t="s">
        <v>369</v>
      </c>
      <c r="E210" s="144"/>
      <c r="F210" s="338"/>
      <c r="G210" s="305"/>
    </row>
    <row r="211" ht="30" hidden="1" customHeight="1" spans="1:7">
      <c r="A211" s="411" t="s">
        <v>370</v>
      </c>
      <c r="B211" s="291" t="s">
        <v>371</v>
      </c>
      <c r="C211" s="268">
        <v>2240</v>
      </c>
      <c r="D211" s="412">
        <v>0</v>
      </c>
      <c r="E211" s="217"/>
      <c r="F211" s="270"/>
      <c r="G211" s="300" t="s">
        <v>17</v>
      </c>
    </row>
    <row r="212" ht="69.75" hidden="1" customHeight="1" spans="1:7">
      <c r="A212" s="413"/>
      <c r="B212" s="287"/>
      <c r="C212" s="310"/>
      <c r="D212" s="111" t="s">
        <v>372</v>
      </c>
      <c r="E212" s="191" t="s">
        <v>373</v>
      </c>
      <c r="F212" s="338" t="s">
        <v>103</v>
      </c>
      <c r="G212" s="305"/>
    </row>
    <row r="213" ht="50.25" hidden="1" customHeight="1" spans="1:7">
      <c r="A213" s="414" t="s">
        <v>374</v>
      </c>
      <c r="B213" s="214" t="s">
        <v>375</v>
      </c>
      <c r="C213" s="268">
        <v>2240</v>
      </c>
      <c r="D213" s="366">
        <v>0</v>
      </c>
      <c r="E213" s="217" t="s">
        <v>376</v>
      </c>
      <c r="F213" s="270"/>
      <c r="G213" s="300" t="s">
        <v>17</v>
      </c>
    </row>
    <row r="214" ht="43.5" hidden="1" customHeight="1" spans="1:7">
      <c r="A214" s="413"/>
      <c r="B214" s="287"/>
      <c r="C214" s="310"/>
      <c r="D214" s="111" t="s">
        <v>377</v>
      </c>
      <c r="E214" s="191"/>
      <c r="F214" s="338" t="s">
        <v>123</v>
      </c>
      <c r="G214" s="305"/>
    </row>
    <row r="215" ht="43.5" hidden="1" customHeight="1" spans="1:7">
      <c r="A215" s="415" t="s">
        <v>378</v>
      </c>
      <c r="B215" s="416" t="s">
        <v>379</v>
      </c>
      <c r="C215" s="348">
        <v>2240</v>
      </c>
      <c r="D215" s="417">
        <v>0</v>
      </c>
      <c r="E215" s="298" t="s">
        <v>131</v>
      </c>
      <c r="F215" s="69" t="s">
        <v>40</v>
      </c>
      <c r="G215" s="300" t="s">
        <v>17</v>
      </c>
    </row>
    <row r="216" ht="43.5" hidden="1" customHeight="1" spans="1:7">
      <c r="A216" s="418"/>
      <c r="B216" s="287"/>
      <c r="C216" s="419"/>
      <c r="D216" s="389" t="s">
        <v>380</v>
      </c>
      <c r="E216" s="290"/>
      <c r="F216" s="191"/>
      <c r="G216" s="305"/>
    </row>
    <row r="217" ht="36" hidden="1" customHeight="1" spans="1:7">
      <c r="A217" s="420" t="s">
        <v>381</v>
      </c>
      <c r="B217" s="291" t="s">
        <v>229</v>
      </c>
      <c r="C217" s="271">
        <v>2240</v>
      </c>
      <c r="D217" s="366">
        <v>0</v>
      </c>
      <c r="E217" s="217" t="s">
        <v>382</v>
      </c>
      <c r="F217" s="217" t="s">
        <v>103</v>
      </c>
      <c r="G217" s="300" t="s">
        <v>17</v>
      </c>
    </row>
    <row r="218" ht="58.5" hidden="1" customHeight="1" spans="1:7">
      <c r="A218" s="421"/>
      <c r="B218" s="282"/>
      <c r="C218" s="271"/>
      <c r="D218" s="111" t="s">
        <v>383</v>
      </c>
      <c r="E218" s="191"/>
      <c r="F218" s="191"/>
      <c r="G218" s="305"/>
    </row>
    <row r="219" ht="16.5" hidden="1" customHeight="1" spans="1:7">
      <c r="A219" s="422" t="s">
        <v>384</v>
      </c>
      <c r="B219" s="423" t="s">
        <v>385</v>
      </c>
      <c r="C219" s="215">
        <v>2240</v>
      </c>
      <c r="D219" s="366">
        <f>199000-32727-48836-6837.6-10000-12992.1-49128-17000-21479.3</f>
        <v>0</v>
      </c>
      <c r="E219" s="424" t="s">
        <v>131</v>
      </c>
      <c r="F219" s="424" t="s">
        <v>23</v>
      </c>
      <c r="G219" s="425" t="s">
        <v>41</v>
      </c>
    </row>
    <row r="220" ht="42.75" hidden="1" customHeight="1" spans="1:7">
      <c r="A220" s="426"/>
      <c r="B220" s="427"/>
      <c r="C220" s="221"/>
      <c r="D220" s="203" t="s">
        <v>386</v>
      </c>
      <c r="E220" s="428"/>
      <c r="F220" s="428"/>
      <c r="G220" s="429"/>
    </row>
    <row r="221" ht="42.75" hidden="1" customHeight="1" spans="1:7">
      <c r="A221" s="430" t="s">
        <v>387</v>
      </c>
      <c r="B221" s="423" t="s">
        <v>388</v>
      </c>
      <c r="C221" s="215">
        <v>2240</v>
      </c>
      <c r="D221" s="366">
        <v>0</v>
      </c>
      <c r="E221" s="424" t="s">
        <v>131</v>
      </c>
      <c r="F221" s="424" t="s">
        <v>16</v>
      </c>
      <c r="G221" s="425" t="s">
        <v>41</v>
      </c>
    </row>
    <row r="222" ht="42.75" hidden="1" customHeight="1" spans="1:7">
      <c r="A222" s="431"/>
      <c r="B222" s="427"/>
      <c r="C222" s="221"/>
      <c r="D222" s="203" t="s">
        <v>389</v>
      </c>
      <c r="E222" s="428"/>
      <c r="F222" s="428"/>
      <c r="G222" s="429"/>
    </row>
    <row r="223" ht="23.25" hidden="1" customHeight="1" spans="1:7">
      <c r="A223" s="432" t="s">
        <v>390</v>
      </c>
      <c r="B223" s="433" t="s">
        <v>391</v>
      </c>
      <c r="C223" s="187">
        <v>2240</v>
      </c>
      <c r="D223" s="41">
        <v>0</v>
      </c>
      <c r="E223" s="434" t="s">
        <v>89</v>
      </c>
      <c r="F223" s="434" t="s">
        <v>62</v>
      </c>
      <c r="G223" s="435" t="s">
        <v>41</v>
      </c>
    </row>
    <row r="224" ht="42.75" hidden="1" customHeight="1" spans="1:7">
      <c r="A224" s="436"/>
      <c r="B224" s="437"/>
      <c r="C224" s="438"/>
      <c r="D224" s="111" t="s">
        <v>392</v>
      </c>
      <c r="E224" s="50"/>
      <c r="F224" s="50"/>
      <c r="G224" s="439"/>
    </row>
    <row r="225" ht="42.75" hidden="1" customHeight="1" spans="1:7">
      <c r="A225" s="414" t="s">
        <v>393</v>
      </c>
      <c r="B225" s="440" t="s">
        <v>394</v>
      </c>
      <c r="C225" s="215">
        <v>2240</v>
      </c>
      <c r="D225" s="70">
        <v>0</v>
      </c>
      <c r="E225" s="424" t="s">
        <v>89</v>
      </c>
      <c r="F225" s="424" t="s">
        <v>62</v>
      </c>
      <c r="G225" s="425" t="s">
        <v>41</v>
      </c>
    </row>
    <row r="226" ht="17.25" hidden="1" customHeight="1" spans="1:7">
      <c r="A226" s="441"/>
      <c r="B226" s="442"/>
      <c r="C226" s="438"/>
      <c r="D226" s="111" t="s">
        <v>395</v>
      </c>
      <c r="E226" s="50"/>
      <c r="F226" s="50"/>
      <c r="G226" s="439"/>
    </row>
    <row r="227" ht="27.75" hidden="1" customHeight="1" spans="1:7">
      <c r="A227" s="432" t="s">
        <v>396</v>
      </c>
      <c r="B227" s="443" t="s">
        <v>397</v>
      </c>
      <c r="C227" s="187">
        <v>2240</v>
      </c>
      <c r="D227" s="444">
        <v>0</v>
      </c>
      <c r="E227" s="43" t="s">
        <v>15</v>
      </c>
      <c r="F227" s="434" t="s">
        <v>103</v>
      </c>
      <c r="G227" s="425" t="s">
        <v>41</v>
      </c>
    </row>
    <row r="228" ht="42.75" hidden="1" customHeight="1" spans="1:7">
      <c r="A228" s="436"/>
      <c r="B228" s="445"/>
      <c r="C228" s="438"/>
      <c r="D228" s="111" t="s">
        <v>398</v>
      </c>
      <c r="E228" s="428"/>
      <c r="F228" s="50"/>
      <c r="G228" s="429"/>
    </row>
    <row r="229" ht="42.75" hidden="1" customHeight="1" spans="1:7">
      <c r="A229" s="422" t="s">
        <v>399</v>
      </c>
      <c r="B229" s="443" t="s">
        <v>400</v>
      </c>
      <c r="C229" s="215">
        <v>2240</v>
      </c>
      <c r="D229" s="444">
        <v>0</v>
      </c>
      <c r="E229" s="43" t="s">
        <v>15</v>
      </c>
      <c r="F229" s="424" t="s">
        <v>103</v>
      </c>
      <c r="G229" s="425" t="s">
        <v>41</v>
      </c>
    </row>
    <row r="230" ht="42.75" hidden="1" customHeight="1" spans="1:7">
      <c r="A230" s="446"/>
      <c r="B230" s="447"/>
      <c r="C230" s="448"/>
      <c r="D230" s="111" t="s">
        <v>401</v>
      </c>
      <c r="E230" s="428"/>
      <c r="F230" s="449"/>
      <c r="G230" s="429"/>
    </row>
    <row r="231" ht="42.75" hidden="1" customHeight="1" spans="1:7">
      <c r="A231" s="432" t="s">
        <v>402</v>
      </c>
      <c r="B231" s="443" t="s">
        <v>403</v>
      </c>
      <c r="C231" s="187">
        <v>2240</v>
      </c>
      <c r="D231" s="444">
        <v>0</v>
      </c>
      <c r="E231" s="43" t="s">
        <v>15</v>
      </c>
      <c r="F231" s="434" t="s">
        <v>103</v>
      </c>
      <c r="G231" s="425" t="s">
        <v>41</v>
      </c>
    </row>
    <row r="232" ht="25.5" hidden="1" customHeight="1" spans="1:7">
      <c r="A232" s="432"/>
      <c r="B232" s="450"/>
      <c r="C232" s="187"/>
      <c r="D232" s="111" t="s">
        <v>404</v>
      </c>
      <c r="E232" s="434"/>
      <c r="F232" s="434"/>
      <c r="G232" s="429"/>
    </row>
    <row r="233" ht="25.5" hidden="1" customHeight="1" spans="1:7">
      <c r="A233" s="451" t="s">
        <v>405</v>
      </c>
      <c r="B233" s="313" t="s">
        <v>406</v>
      </c>
      <c r="C233" s="268">
        <v>2240</v>
      </c>
      <c r="D233" s="366">
        <v>0</v>
      </c>
      <c r="E233" s="270" t="s">
        <v>407</v>
      </c>
      <c r="F233" s="273" t="s">
        <v>78</v>
      </c>
      <c r="G233" s="452" t="s">
        <v>41</v>
      </c>
    </row>
    <row r="234" ht="30.75" hidden="1" customHeight="1" spans="1:7">
      <c r="A234" s="453"/>
      <c r="B234" s="315"/>
      <c r="C234" s="310"/>
      <c r="D234" s="111" t="s">
        <v>408</v>
      </c>
      <c r="E234" s="338"/>
      <c r="F234" s="338"/>
      <c r="G234" s="454"/>
    </row>
    <row r="235" ht="25.5" hidden="1" customHeight="1" spans="1:7">
      <c r="A235" s="451" t="s">
        <v>409</v>
      </c>
      <c r="B235" s="313" t="s">
        <v>410</v>
      </c>
      <c r="C235" s="268">
        <v>2240</v>
      </c>
      <c r="D235" s="366">
        <v>0</v>
      </c>
      <c r="E235" s="270" t="s">
        <v>407</v>
      </c>
      <c r="F235" s="273" t="s">
        <v>78</v>
      </c>
      <c r="G235" s="452" t="s">
        <v>41</v>
      </c>
    </row>
    <row r="236" ht="25.5" hidden="1" customHeight="1" spans="1:7">
      <c r="A236" s="453"/>
      <c r="B236" s="315"/>
      <c r="C236" s="310"/>
      <c r="D236" s="111" t="s">
        <v>411</v>
      </c>
      <c r="E236" s="338"/>
      <c r="F236" s="338"/>
      <c r="G236" s="454"/>
    </row>
    <row r="237" s="3" customFormat="1" ht="44.25" customHeight="1" spans="1:7">
      <c r="A237" s="26" t="s">
        <v>412</v>
      </c>
      <c r="B237" s="455" t="s">
        <v>413</v>
      </c>
      <c r="C237" s="456">
        <v>2240</v>
      </c>
      <c r="D237" s="29">
        <f>4822200-160000-455090</f>
        <v>4207110</v>
      </c>
      <c r="E237" s="457" t="s">
        <v>414</v>
      </c>
      <c r="F237" s="457" t="s">
        <v>78</v>
      </c>
      <c r="G237" s="458" t="s">
        <v>415</v>
      </c>
    </row>
    <row r="238" s="3" customFormat="1" ht="39" customHeight="1" spans="1:7">
      <c r="A238" s="32"/>
      <c r="B238" s="33"/>
      <c r="C238" s="34"/>
      <c r="D238" s="355" t="s">
        <v>416</v>
      </c>
      <c r="E238" s="36"/>
      <c r="F238" s="36"/>
      <c r="G238" s="458"/>
    </row>
    <row r="239" ht="48" hidden="1" customHeight="1" spans="1:7">
      <c r="A239" s="134" t="s">
        <v>417</v>
      </c>
      <c r="B239" s="135" t="s">
        <v>418</v>
      </c>
      <c r="C239" s="459">
        <v>2240</v>
      </c>
      <c r="D239" s="70">
        <f>1225372-1225372</f>
        <v>0</v>
      </c>
      <c r="E239" s="460" t="s">
        <v>419</v>
      </c>
      <c r="F239" s="127" t="s">
        <v>99</v>
      </c>
      <c r="G239" s="461" t="s">
        <v>420</v>
      </c>
    </row>
    <row r="240" ht="45.75" hidden="1" customHeight="1" spans="1:7">
      <c r="A240" s="137"/>
      <c r="B240" s="138"/>
      <c r="C240" s="391"/>
      <c r="D240" s="306" t="s">
        <v>421</v>
      </c>
      <c r="E240" s="462"/>
      <c r="F240" s="96"/>
      <c r="G240" s="97" t="s">
        <v>422</v>
      </c>
    </row>
    <row r="241" ht="45.75" hidden="1" customHeight="1" spans="1:7">
      <c r="A241" s="134" t="s">
        <v>423</v>
      </c>
      <c r="B241" s="135" t="s">
        <v>424</v>
      </c>
      <c r="C241" s="459">
        <v>2240</v>
      </c>
      <c r="D241" s="70">
        <v>0</v>
      </c>
      <c r="E241" s="460" t="s">
        <v>425</v>
      </c>
      <c r="F241" s="127" t="s">
        <v>78</v>
      </c>
      <c r="G241" s="461" t="s">
        <v>426</v>
      </c>
    </row>
    <row r="242" ht="45.75" hidden="1" customHeight="1" spans="1:7">
      <c r="A242" s="137"/>
      <c r="B242" s="138"/>
      <c r="C242" s="391"/>
      <c r="D242" s="306" t="s">
        <v>427</v>
      </c>
      <c r="E242" s="462"/>
      <c r="F242" s="96"/>
      <c r="G242" s="97"/>
    </row>
    <row r="243" ht="45.75" customHeight="1" spans="1:7">
      <c r="A243" s="53" t="s">
        <v>428</v>
      </c>
      <c r="B243" s="324" t="s">
        <v>429</v>
      </c>
      <c r="C243" s="463">
        <v>2240</v>
      </c>
      <c r="D243" s="207">
        <f>574800-60</f>
        <v>574740</v>
      </c>
      <c r="E243" s="464" t="s">
        <v>425</v>
      </c>
      <c r="F243" s="208" t="s">
        <v>99</v>
      </c>
      <c r="G243" s="465" t="s">
        <v>41</v>
      </c>
    </row>
    <row r="244" ht="45.75" customHeight="1" spans="1:7">
      <c r="A244" s="326"/>
      <c r="B244" s="327"/>
      <c r="C244" s="382"/>
      <c r="D244" s="355" t="s">
        <v>430</v>
      </c>
      <c r="E244" s="466"/>
      <c r="F244" s="57"/>
      <c r="G244" s="467" t="s">
        <v>431</v>
      </c>
    </row>
    <row r="245" ht="48" customHeight="1" spans="1:7">
      <c r="A245" s="53" t="s">
        <v>432</v>
      </c>
      <c r="B245" s="324" t="s">
        <v>429</v>
      </c>
      <c r="C245" s="468" t="s">
        <v>433</v>
      </c>
      <c r="D245" s="207">
        <f>3600000-603000</f>
        <v>2997000</v>
      </c>
      <c r="E245" s="469" t="s">
        <v>434</v>
      </c>
      <c r="F245" s="58" t="s">
        <v>16</v>
      </c>
      <c r="G245" s="470" t="s">
        <v>426</v>
      </c>
    </row>
    <row r="246" ht="42" customHeight="1" spans="1:7">
      <c r="A246" s="326"/>
      <c r="B246" s="327"/>
      <c r="C246" s="382"/>
      <c r="D246" s="355" t="s">
        <v>435</v>
      </c>
      <c r="E246" s="471"/>
      <c r="F246" s="472"/>
      <c r="G246" s="473" t="s">
        <v>422</v>
      </c>
    </row>
    <row r="247" ht="144.75" customHeight="1" spans="1:7">
      <c r="A247" s="204" t="s">
        <v>436</v>
      </c>
      <c r="B247" s="380" t="s">
        <v>429</v>
      </c>
      <c r="C247" s="381"/>
      <c r="D247" s="207">
        <f>603000+73000</f>
        <v>676000</v>
      </c>
      <c r="E247" s="208" t="s">
        <v>202</v>
      </c>
      <c r="F247" s="58" t="s">
        <v>123</v>
      </c>
      <c r="G247" s="470" t="s">
        <v>437</v>
      </c>
    </row>
    <row r="248" ht="38.25" customHeight="1" spans="1:7">
      <c r="A248" s="204"/>
      <c r="B248" s="380"/>
      <c r="C248" s="382">
        <v>2240</v>
      </c>
      <c r="D248" s="355" t="s">
        <v>438</v>
      </c>
      <c r="E248" s="57"/>
      <c r="F248" s="472"/>
      <c r="G248" s="474" t="s">
        <v>439</v>
      </c>
    </row>
    <row r="249" ht="54" hidden="1" customHeight="1" spans="1:7">
      <c r="A249" s="134" t="s">
        <v>440</v>
      </c>
      <c r="B249" s="291" t="s">
        <v>441</v>
      </c>
      <c r="C249" s="348">
        <v>2240</v>
      </c>
      <c r="D249" s="70">
        <v>0</v>
      </c>
      <c r="E249" s="475" t="s">
        <v>442</v>
      </c>
      <c r="F249" s="69" t="s">
        <v>23</v>
      </c>
      <c r="G249" s="476" t="s">
        <v>443</v>
      </c>
    </row>
    <row r="250" ht="33" hidden="1" customHeight="1" spans="1:7">
      <c r="A250" s="137"/>
      <c r="B250" s="282"/>
      <c r="C250" s="348"/>
      <c r="D250" s="311" t="s">
        <v>444</v>
      </c>
      <c r="E250" s="477" t="s">
        <v>32</v>
      </c>
      <c r="F250" s="478"/>
      <c r="G250" s="479"/>
    </row>
    <row r="251" ht="42.75" customHeight="1" spans="1:7">
      <c r="A251" s="53" t="s">
        <v>445</v>
      </c>
      <c r="B251" s="324" t="s">
        <v>446</v>
      </c>
      <c r="C251" s="463">
        <v>2240</v>
      </c>
      <c r="D251" s="207">
        <v>3480000</v>
      </c>
      <c r="E251" s="480" t="s">
        <v>447</v>
      </c>
      <c r="F251" s="208" t="s">
        <v>103</v>
      </c>
      <c r="G251" s="465" t="s">
        <v>420</v>
      </c>
    </row>
    <row r="252" ht="38.25" customHeight="1" spans="1:7">
      <c r="A252" s="326"/>
      <c r="B252" s="327"/>
      <c r="C252" s="481"/>
      <c r="D252" s="355" t="s">
        <v>448</v>
      </c>
      <c r="E252" s="471"/>
      <c r="F252" s="57"/>
      <c r="G252" s="482"/>
    </row>
    <row r="253" s="2" customFormat="1" ht="45" customHeight="1" spans="1:7">
      <c r="A253" s="53" t="s">
        <v>449</v>
      </c>
      <c r="B253" s="205" t="s">
        <v>429</v>
      </c>
      <c r="C253" s="227">
        <v>2240</v>
      </c>
      <c r="D253" s="207">
        <f>960000-44216</f>
        <v>915784</v>
      </c>
      <c r="E253" s="457" t="s">
        <v>450</v>
      </c>
      <c r="F253" s="208" t="s">
        <v>99</v>
      </c>
      <c r="G253" s="209" t="s">
        <v>451</v>
      </c>
    </row>
    <row r="254" s="2" customFormat="1" ht="54.75" customHeight="1" spans="1:7">
      <c r="A254" s="326"/>
      <c r="B254" s="354"/>
      <c r="C254" s="234"/>
      <c r="D254" s="483" t="s">
        <v>452</v>
      </c>
      <c r="E254" s="36"/>
      <c r="F254" s="57"/>
      <c r="G254" s="213"/>
    </row>
    <row r="255" s="2" customFormat="1" ht="46.5" customHeight="1" spans="1:7">
      <c r="A255" s="53" t="s">
        <v>453</v>
      </c>
      <c r="B255" s="324" t="s">
        <v>454</v>
      </c>
      <c r="C255" s="227">
        <v>2240</v>
      </c>
      <c r="D255" s="325">
        <v>1500000</v>
      </c>
      <c r="E255" s="208" t="s">
        <v>455</v>
      </c>
      <c r="F255" s="208" t="s">
        <v>35</v>
      </c>
      <c r="G255" s="484" t="s">
        <v>456</v>
      </c>
    </row>
    <row r="256" s="2" customFormat="1" ht="46.5" customHeight="1" spans="1:7">
      <c r="A256" s="60"/>
      <c r="B256" s="485"/>
      <c r="C256" s="62"/>
      <c r="D256" s="212" t="s">
        <v>457</v>
      </c>
      <c r="E256" s="65"/>
      <c r="F256" s="65"/>
      <c r="G256" s="66"/>
    </row>
    <row r="257" s="2" customFormat="1" ht="32.25" customHeight="1" spans="1:7">
      <c r="A257" s="53" t="s">
        <v>458</v>
      </c>
      <c r="B257" s="205" t="s">
        <v>300</v>
      </c>
      <c r="C257" s="227">
        <v>2240</v>
      </c>
      <c r="D257" s="207">
        <f>5400000-400002</f>
        <v>4999998</v>
      </c>
      <c r="E257" s="457" t="s">
        <v>459</v>
      </c>
      <c r="F257" s="208" t="s">
        <v>23</v>
      </c>
      <c r="G257" s="465" t="s">
        <v>460</v>
      </c>
    </row>
    <row r="258" s="2" customFormat="1" ht="47.25" customHeight="1" spans="1:7">
      <c r="A258" s="326"/>
      <c r="B258" s="354"/>
      <c r="C258" s="234"/>
      <c r="D258" s="35" t="s">
        <v>461</v>
      </c>
      <c r="E258" s="36"/>
      <c r="F258" s="57"/>
      <c r="G258" s="482"/>
    </row>
    <row r="259" s="2" customFormat="1" ht="46.5" customHeight="1" spans="1:7">
      <c r="A259" s="486" t="s">
        <v>462</v>
      </c>
      <c r="B259" s="455" t="s">
        <v>463</v>
      </c>
      <c r="C259" s="456">
        <v>2240</v>
      </c>
      <c r="D259" s="207">
        <f>550000-99000</f>
        <v>451000</v>
      </c>
      <c r="E259" s="457" t="s">
        <v>459</v>
      </c>
      <c r="F259" s="457" t="s">
        <v>46</v>
      </c>
      <c r="G259" s="487" t="s">
        <v>41</v>
      </c>
    </row>
    <row r="260" s="2" customFormat="1" ht="42.75" customHeight="1" spans="1:7">
      <c r="A260" s="488"/>
      <c r="B260" s="33"/>
      <c r="C260" s="34"/>
      <c r="D260" s="35" t="s">
        <v>464</v>
      </c>
      <c r="E260" s="36"/>
      <c r="F260" s="36"/>
      <c r="G260" s="489"/>
    </row>
    <row r="261" s="2" customFormat="1" ht="46.5" hidden="1" customHeight="1" spans="1:7">
      <c r="A261" s="490" t="s">
        <v>465</v>
      </c>
      <c r="B261" s="491" t="s">
        <v>466</v>
      </c>
      <c r="C261" s="492">
        <v>2240</v>
      </c>
      <c r="D261" s="493">
        <f>390000-76896</f>
        <v>313104</v>
      </c>
      <c r="E261" s="142" t="s">
        <v>467</v>
      </c>
      <c r="F261" s="494" t="s">
        <v>16</v>
      </c>
      <c r="G261" s="495" t="s">
        <v>468</v>
      </c>
    </row>
    <row r="262" s="2" customFormat="1" ht="32.25" hidden="1" customHeight="1" spans="1:7">
      <c r="A262" s="496"/>
      <c r="B262" s="497"/>
      <c r="C262" s="498"/>
      <c r="D262" s="499" t="s">
        <v>469</v>
      </c>
      <c r="E262" s="500"/>
      <c r="F262" s="501"/>
      <c r="G262" s="502"/>
    </row>
    <row r="263" s="2" customFormat="1" ht="32.25" hidden="1" customHeight="1" spans="1:7">
      <c r="A263" s="503" t="s">
        <v>470</v>
      </c>
      <c r="B263" s="504" t="s">
        <v>471</v>
      </c>
      <c r="C263" s="505">
        <v>2240</v>
      </c>
      <c r="D263" s="506">
        <v>76896</v>
      </c>
      <c r="E263" s="57" t="s">
        <v>472</v>
      </c>
      <c r="F263" s="507" t="s">
        <v>99</v>
      </c>
      <c r="G263" s="484" t="s">
        <v>473</v>
      </c>
    </row>
    <row r="264" s="2" customFormat="1" ht="59.25" hidden="1" customHeight="1" spans="1:7">
      <c r="A264" s="60"/>
      <c r="B264" s="61"/>
      <c r="C264" s="62"/>
      <c r="D264" s="63" t="s">
        <v>474</v>
      </c>
      <c r="E264" s="508"/>
      <c r="F264" s="65"/>
      <c r="G264" s="66"/>
    </row>
    <row r="265" s="2" customFormat="1" ht="59.25" customHeight="1" spans="1:7">
      <c r="A265" s="503" t="s">
        <v>475</v>
      </c>
      <c r="B265" s="205" t="s">
        <v>300</v>
      </c>
      <c r="C265" s="227">
        <v>2240</v>
      </c>
      <c r="D265" s="207">
        <f>99000-12000</f>
        <v>87000</v>
      </c>
      <c r="E265" s="457" t="s">
        <v>459</v>
      </c>
      <c r="F265" s="208" t="s">
        <v>103</v>
      </c>
      <c r="G265" s="465" t="s">
        <v>476</v>
      </c>
    </row>
    <row r="266" s="2" customFormat="1" ht="61.5" customHeight="1" spans="1:7">
      <c r="A266" s="60"/>
      <c r="B266" s="354"/>
      <c r="C266" s="234"/>
      <c r="D266" s="35" t="s">
        <v>477</v>
      </c>
      <c r="E266" s="36"/>
      <c r="F266" s="57"/>
      <c r="G266" s="482"/>
    </row>
    <row r="267" ht="47.25" customHeight="1" spans="1:7">
      <c r="A267" s="503" t="s">
        <v>478</v>
      </c>
      <c r="B267" s="324" t="s">
        <v>479</v>
      </c>
      <c r="C267" s="463">
        <v>2240</v>
      </c>
      <c r="D267" s="207">
        <f>94000+106000-734</f>
        <v>199266</v>
      </c>
      <c r="E267" s="509" t="s">
        <v>93</v>
      </c>
      <c r="F267" s="507" t="s">
        <v>78</v>
      </c>
      <c r="G267" s="510" t="s">
        <v>480</v>
      </c>
    </row>
    <row r="268" ht="36.75" customHeight="1" spans="1:7">
      <c r="A268" s="326"/>
      <c r="B268" s="327"/>
      <c r="C268" s="481"/>
      <c r="D268" s="360" t="s">
        <v>481</v>
      </c>
      <c r="E268" s="57"/>
      <c r="F268" s="57"/>
      <c r="G268" s="482"/>
    </row>
    <row r="269" ht="67.5" hidden="1" customHeight="1" spans="1:7">
      <c r="A269" s="347" t="s">
        <v>482</v>
      </c>
      <c r="B269" s="511" t="s">
        <v>483</v>
      </c>
      <c r="C269" s="348">
        <v>2240</v>
      </c>
      <c r="D269" s="512">
        <v>0</v>
      </c>
      <c r="E269" s="321" t="s">
        <v>484</v>
      </c>
      <c r="F269" s="69" t="s">
        <v>78</v>
      </c>
      <c r="G269" s="121" t="s">
        <v>41</v>
      </c>
    </row>
    <row r="270" ht="33.75" hidden="1" customHeight="1" spans="1:7">
      <c r="A270" s="350"/>
      <c r="B270" s="315"/>
      <c r="C270" s="513"/>
      <c r="D270" s="106" t="s">
        <v>485</v>
      </c>
      <c r="E270" s="304"/>
      <c r="F270" s="191"/>
      <c r="G270" s="121"/>
    </row>
    <row r="271" ht="102" hidden="1" customHeight="1" spans="1:7">
      <c r="A271" s="414" t="s">
        <v>486</v>
      </c>
      <c r="B271" s="440" t="s">
        <v>487</v>
      </c>
      <c r="C271" s="215">
        <v>2240</v>
      </c>
      <c r="D271" s="101">
        <v>0</v>
      </c>
      <c r="E271" s="69" t="s">
        <v>202</v>
      </c>
      <c r="F271" s="79" t="s">
        <v>62</v>
      </c>
      <c r="G271" s="300" t="s">
        <v>17</v>
      </c>
    </row>
    <row r="272" ht="97.5" hidden="1" customHeight="1" spans="1:7">
      <c r="A272" s="441"/>
      <c r="B272" s="514"/>
      <c r="C272" s="438"/>
      <c r="D272" s="306" t="s">
        <v>488</v>
      </c>
      <c r="E272" s="191"/>
      <c r="F272" s="76"/>
      <c r="G272" s="305"/>
    </row>
    <row r="273" ht="33.75" hidden="1" customHeight="1" spans="1:7">
      <c r="A273" s="414" t="s">
        <v>489</v>
      </c>
      <c r="B273" s="440" t="s">
        <v>490</v>
      </c>
      <c r="C273" s="215">
        <v>2240</v>
      </c>
      <c r="D273" s="101">
        <v>0</v>
      </c>
      <c r="E273" s="69" t="s">
        <v>202</v>
      </c>
      <c r="F273" s="79" t="s">
        <v>62</v>
      </c>
      <c r="G273" s="300" t="s">
        <v>41</v>
      </c>
    </row>
    <row r="274" ht="29.25" hidden="1" customHeight="1" spans="1:7">
      <c r="A274" s="441"/>
      <c r="B274" s="514"/>
      <c r="C274" s="438"/>
      <c r="D274" s="306" t="s">
        <v>260</v>
      </c>
      <c r="E274" s="191"/>
      <c r="F274" s="76"/>
      <c r="G274" s="305"/>
    </row>
    <row r="275" ht="52.5" hidden="1" customHeight="1" spans="1:7">
      <c r="A275" s="267" t="s">
        <v>347</v>
      </c>
      <c r="B275" s="291" t="s">
        <v>348</v>
      </c>
      <c r="C275" s="268">
        <v>2240</v>
      </c>
      <c r="D275" s="308">
        <v>0</v>
      </c>
      <c r="E275" s="298" t="s">
        <v>230</v>
      </c>
      <c r="F275" s="217" t="s">
        <v>35</v>
      </c>
      <c r="G275" s="102" t="s">
        <v>242</v>
      </c>
    </row>
    <row r="276" ht="57" hidden="1" customHeight="1" spans="1:7">
      <c r="A276" s="317"/>
      <c r="B276" s="287"/>
      <c r="C276" s="310"/>
      <c r="D276" s="306" t="s">
        <v>491</v>
      </c>
      <c r="E276" s="290"/>
      <c r="F276" s="191"/>
      <c r="G276" s="107"/>
    </row>
    <row r="277" ht="42.75" customHeight="1" spans="1:7">
      <c r="A277" s="414" t="s">
        <v>492</v>
      </c>
      <c r="B277" s="423" t="s">
        <v>493</v>
      </c>
      <c r="C277" s="215">
        <v>2240</v>
      </c>
      <c r="D277" s="141">
        <f>5842</f>
        <v>5842</v>
      </c>
      <c r="E277" s="217" t="s">
        <v>494</v>
      </c>
      <c r="F277" s="217" t="s">
        <v>495</v>
      </c>
      <c r="G277" s="515" t="s">
        <v>496</v>
      </c>
    </row>
    <row r="278" ht="38.25" customHeight="1" spans="1:7">
      <c r="A278" s="441"/>
      <c r="B278" s="437"/>
      <c r="C278" s="438"/>
      <c r="D278" s="393" t="s">
        <v>497</v>
      </c>
      <c r="E278" s="191"/>
      <c r="F278" s="191"/>
      <c r="G278" s="516"/>
    </row>
    <row r="279" ht="63" hidden="1" customHeight="1" spans="1:7">
      <c r="A279" s="422" t="s">
        <v>498</v>
      </c>
      <c r="B279" s="423" t="s">
        <v>499</v>
      </c>
      <c r="C279" s="215">
        <v>2240</v>
      </c>
      <c r="D279" s="265">
        <v>9400</v>
      </c>
      <c r="E279" s="69" t="s">
        <v>93</v>
      </c>
      <c r="F279" s="217" t="s">
        <v>46</v>
      </c>
      <c r="G279" s="517" t="s">
        <v>41</v>
      </c>
    </row>
    <row r="280" ht="29.25" hidden="1" customHeight="1" spans="1:7">
      <c r="A280" s="436"/>
      <c r="B280" s="437"/>
      <c r="C280" s="438"/>
      <c r="D280" s="393" t="s">
        <v>500</v>
      </c>
      <c r="E280" s="191"/>
      <c r="F280" s="191"/>
      <c r="G280" s="518"/>
    </row>
    <row r="281" ht="44.25" customHeight="1" spans="1:7">
      <c r="A281" s="414" t="s">
        <v>501</v>
      </c>
      <c r="B281" s="423" t="s">
        <v>502</v>
      </c>
      <c r="C281" s="215">
        <v>2240</v>
      </c>
      <c r="D281" s="519">
        <v>190000</v>
      </c>
      <c r="E281" s="191" t="s">
        <v>93</v>
      </c>
      <c r="F281" s="217" t="s">
        <v>123</v>
      </c>
      <c r="G281" s="73" t="s">
        <v>17</v>
      </c>
    </row>
    <row r="282" ht="26.25" customHeight="1" spans="1:7">
      <c r="A282" s="441"/>
      <c r="B282" s="437"/>
      <c r="C282" s="438"/>
      <c r="D282" s="520" t="s">
        <v>503</v>
      </c>
      <c r="E282" s="188"/>
      <c r="F282" s="191"/>
      <c r="G282" s="77"/>
    </row>
    <row r="283" ht="21.75" hidden="1" customHeight="1" spans="1:7">
      <c r="A283" s="414" t="s">
        <v>504</v>
      </c>
      <c r="B283" s="423" t="s">
        <v>499</v>
      </c>
      <c r="C283" s="215">
        <v>2240</v>
      </c>
      <c r="D283" s="70">
        <v>62500</v>
      </c>
      <c r="E283" s="96" t="s">
        <v>93</v>
      </c>
      <c r="F283" s="79" t="s">
        <v>123</v>
      </c>
      <c r="G283" s="521" t="s">
        <v>17</v>
      </c>
    </row>
    <row r="284" ht="48.75" hidden="1" customHeight="1" spans="1:7">
      <c r="A284" s="441"/>
      <c r="B284" s="437"/>
      <c r="C284" s="438"/>
      <c r="D284" s="111" t="s">
        <v>505</v>
      </c>
      <c r="E284" s="144"/>
      <c r="F284" s="76"/>
      <c r="G284" s="522"/>
    </row>
    <row r="285" ht="59.25" hidden="1" customHeight="1" spans="1:7">
      <c r="A285" s="422" t="s">
        <v>506</v>
      </c>
      <c r="B285" s="423" t="s">
        <v>507</v>
      </c>
      <c r="C285" s="215">
        <v>2240</v>
      </c>
      <c r="D285" s="70">
        <v>50000</v>
      </c>
      <c r="E285" s="96" t="s">
        <v>93</v>
      </c>
      <c r="F285" s="79" t="s">
        <v>123</v>
      </c>
      <c r="G285" s="521" t="s">
        <v>41</v>
      </c>
    </row>
    <row r="286" ht="27.75" hidden="1" customHeight="1" spans="1:7">
      <c r="A286" s="436"/>
      <c r="B286" s="437"/>
      <c r="C286" s="438"/>
      <c r="D286" s="111" t="s">
        <v>508</v>
      </c>
      <c r="E286" s="144"/>
      <c r="F286" s="76"/>
      <c r="G286" s="522"/>
    </row>
    <row r="287" ht="51.75" hidden="1" customHeight="1" spans="1:7">
      <c r="A287" s="422" t="s">
        <v>509</v>
      </c>
      <c r="B287" s="440" t="s">
        <v>499</v>
      </c>
      <c r="C287" s="215">
        <v>2240</v>
      </c>
      <c r="D287" s="70">
        <v>480000</v>
      </c>
      <c r="E287" s="127" t="s">
        <v>510</v>
      </c>
      <c r="F287" s="79" t="s">
        <v>103</v>
      </c>
      <c r="G287" s="521" t="s">
        <v>41</v>
      </c>
    </row>
    <row r="288" ht="24" hidden="1" customHeight="1" spans="1:7">
      <c r="A288" s="436"/>
      <c r="B288" s="514"/>
      <c r="C288" s="438"/>
      <c r="D288" s="111" t="s">
        <v>511</v>
      </c>
      <c r="E288" s="96"/>
      <c r="F288" s="76"/>
      <c r="G288" s="522"/>
    </row>
    <row r="289" ht="45.75" hidden="1" customHeight="1" spans="1:7">
      <c r="A289" s="523" t="s">
        <v>512</v>
      </c>
      <c r="B289" s="151" t="s">
        <v>262</v>
      </c>
      <c r="C289" s="126">
        <v>2240</v>
      </c>
      <c r="D289" s="70">
        <v>2302400</v>
      </c>
      <c r="E289" s="96" t="s">
        <v>93</v>
      </c>
      <c r="F289" s="127" t="s">
        <v>103</v>
      </c>
      <c r="G289" s="461" t="s">
        <v>513</v>
      </c>
    </row>
    <row r="290" ht="40.5" hidden="1" customHeight="1" spans="1:7">
      <c r="A290" s="524"/>
      <c r="B290" s="154"/>
      <c r="C290" s="131"/>
      <c r="D290" s="111" t="s">
        <v>514</v>
      </c>
      <c r="E290" s="144"/>
      <c r="F290" s="96"/>
      <c r="G290" s="525"/>
    </row>
    <row r="291" ht="31.5" hidden="1" customHeight="1" spans="1:7">
      <c r="A291" s="523" t="s">
        <v>515</v>
      </c>
      <c r="B291" s="151" t="s">
        <v>516</v>
      </c>
      <c r="C291" s="126">
        <v>2240</v>
      </c>
      <c r="D291" s="70">
        <v>418000</v>
      </c>
      <c r="E291" s="96" t="s">
        <v>93</v>
      </c>
      <c r="F291" s="127" t="s">
        <v>16</v>
      </c>
      <c r="G291" s="461" t="s">
        <v>317</v>
      </c>
    </row>
    <row r="292" ht="51.75" hidden="1" customHeight="1" spans="1:7">
      <c r="A292" s="524"/>
      <c r="B292" s="154"/>
      <c r="C292" s="131"/>
      <c r="D292" s="111" t="s">
        <v>517</v>
      </c>
      <c r="E292" s="144"/>
      <c r="F292" s="96"/>
      <c r="G292" s="525"/>
    </row>
    <row r="293" ht="31.5" hidden="1" customHeight="1" spans="1:7">
      <c r="A293" s="422" t="s">
        <v>518</v>
      </c>
      <c r="B293" s="433" t="s">
        <v>519</v>
      </c>
      <c r="C293" s="187">
        <v>2240</v>
      </c>
      <c r="D293" s="70">
        <v>4000</v>
      </c>
      <c r="E293" s="191" t="s">
        <v>93</v>
      </c>
      <c r="F293" s="217" t="s">
        <v>35</v>
      </c>
      <c r="G293" s="526" t="s">
        <v>41</v>
      </c>
    </row>
    <row r="294" ht="46.5" hidden="1" customHeight="1" spans="1:7">
      <c r="A294" s="436"/>
      <c r="B294" s="437"/>
      <c r="C294" s="187"/>
      <c r="D294" s="520" t="s">
        <v>520</v>
      </c>
      <c r="E294" s="188"/>
      <c r="F294" s="191"/>
      <c r="G294" s="527"/>
    </row>
    <row r="295" ht="41.25" hidden="1" customHeight="1" spans="1:7">
      <c r="A295" s="422" t="s">
        <v>521</v>
      </c>
      <c r="B295" s="433" t="s">
        <v>522</v>
      </c>
      <c r="C295" s="187">
        <v>2240</v>
      </c>
      <c r="D295" s="519">
        <v>11200000</v>
      </c>
      <c r="E295" s="188" t="s">
        <v>93</v>
      </c>
      <c r="F295" s="528" t="s">
        <v>99</v>
      </c>
      <c r="G295" s="529" t="s">
        <v>523</v>
      </c>
    </row>
    <row r="296" ht="41.25" hidden="1" customHeight="1" spans="1:7">
      <c r="A296" s="432"/>
      <c r="B296" s="433"/>
      <c r="C296" s="187"/>
      <c r="D296" s="530" t="s">
        <v>524</v>
      </c>
      <c r="E296" s="188"/>
      <c r="F296" s="531"/>
      <c r="G296" s="527"/>
    </row>
    <row r="297" ht="41.25" hidden="1" customHeight="1" spans="1:7">
      <c r="A297" s="532" t="s">
        <v>525</v>
      </c>
      <c r="B297" s="423" t="s">
        <v>522</v>
      </c>
      <c r="C297" s="215">
        <v>2240</v>
      </c>
      <c r="D297" s="519">
        <v>0</v>
      </c>
      <c r="E297" s="191" t="s">
        <v>96</v>
      </c>
      <c r="F297" s="533" t="s">
        <v>40</v>
      </c>
      <c r="G297" s="189" t="s">
        <v>41</v>
      </c>
    </row>
    <row r="298" ht="41.25" hidden="1" customHeight="1" spans="1:7">
      <c r="A298" s="534"/>
      <c r="B298" s="437"/>
      <c r="C298" s="438"/>
      <c r="D298" s="530" t="s">
        <v>526</v>
      </c>
      <c r="E298" s="217"/>
      <c r="F298" s="533"/>
      <c r="G298" s="189"/>
    </row>
    <row r="299" ht="39" hidden="1" customHeight="1" spans="1:7">
      <c r="A299" s="535" t="s">
        <v>527</v>
      </c>
      <c r="B299" s="291" t="s">
        <v>528</v>
      </c>
      <c r="C299" s="297">
        <v>2240</v>
      </c>
      <c r="D299" s="412">
        <v>0</v>
      </c>
      <c r="E299" s="298" t="s">
        <v>529</v>
      </c>
      <c r="F299" s="536"/>
      <c r="G299" s="102" t="s">
        <v>530</v>
      </c>
    </row>
    <row r="300" ht="63" hidden="1" customHeight="1" spans="1:7">
      <c r="A300" s="418"/>
      <c r="B300" s="287"/>
      <c r="C300" s="419"/>
      <c r="D300" s="306" t="s">
        <v>531</v>
      </c>
      <c r="E300" s="290"/>
      <c r="F300" s="537"/>
      <c r="G300" s="107"/>
    </row>
    <row r="301" ht="29.25" hidden="1" customHeight="1" spans="1:7">
      <c r="A301" s="535" t="s">
        <v>532</v>
      </c>
      <c r="B301" s="538" t="s">
        <v>533</v>
      </c>
      <c r="C301" s="297">
        <v>2240</v>
      </c>
      <c r="D301" s="70">
        <v>0</v>
      </c>
      <c r="E301" s="299" t="s">
        <v>131</v>
      </c>
      <c r="F301" s="69" t="s">
        <v>46</v>
      </c>
      <c r="G301" s="102" t="s">
        <v>41</v>
      </c>
    </row>
    <row r="302" ht="29.25" hidden="1" customHeight="1" spans="1:7">
      <c r="A302" s="418"/>
      <c r="B302" s="287"/>
      <c r="C302" s="419"/>
      <c r="D302" s="155" t="s">
        <v>534</v>
      </c>
      <c r="E302" s="304"/>
      <c r="F302" s="69"/>
      <c r="G302" s="107"/>
    </row>
    <row r="303" ht="29.25" hidden="1" customHeight="1" spans="1:7">
      <c r="A303" s="415" t="s">
        <v>378</v>
      </c>
      <c r="B303" s="416" t="s">
        <v>379</v>
      </c>
      <c r="C303" s="348">
        <v>2240</v>
      </c>
      <c r="D303" s="417">
        <v>0</v>
      </c>
      <c r="E303" s="298" t="s">
        <v>131</v>
      </c>
      <c r="F303" s="69" t="s">
        <v>46</v>
      </c>
      <c r="G303" s="102" t="s">
        <v>41</v>
      </c>
    </row>
    <row r="304" ht="29.25" hidden="1" customHeight="1" spans="1:7">
      <c r="A304" s="418"/>
      <c r="B304" s="287"/>
      <c r="C304" s="419"/>
      <c r="D304" s="389" t="s">
        <v>535</v>
      </c>
      <c r="E304" s="290"/>
      <c r="F304" s="191"/>
      <c r="G304" s="107"/>
    </row>
    <row r="305" ht="52.5" hidden="1" customHeight="1" spans="1:7">
      <c r="A305" s="414" t="s">
        <v>536</v>
      </c>
      <c r="B305" s="539" t="s">
        <v>537</v>
      </c>
      <c r="C305" s="215">
        <v>2240</v>
      </c>
      <c r="D305" s="141">
        <v>0</v>
      </c>
      <c r="E305" s="69" t="s">
        <v>202</v>
      </c>
      <c r="F305" s="79" t="s">
        <v>103</v>
      </c>
      <c r="G305" s="121" t="s">
        <v>41</v>
      </c>
    </row>
    <row r="306" ht="29.25" hidden="1" customHeight="1" spans="1:7">
      <c r="A306" s="441"/>
      <c r="B306" s="514"/>
      <c r="C306" s="438"/>
      <c r="D306" s="155" t="s">
        <v>538</v>
      </c>
      <c r="E306" s="191"/>
      <c r="F306" s="76"/>
      <c r="G306" s="107"/>
    </row>
    <row r="307" ht="29.25" hidden="1" customHeight="1" spans="1:7">
      <c r="A307" s="414" t="s">
        <v>539</v>
      </c>
      <c r="B307" s="539" t="s">
        <v>540</v>
      </c>
      <c r="C307" s="215">
        <v>2240</v>
      </c>
      <c r="D307" s="417">
        <v>0</v>
      </c>
      <c r="E307" s="69" t="s">
        <v>89</v>
      </c>
      <c r="F307" s="79" t="s">
        <v>23</v>
      </c>
      <c r="G307" s="121" t="s">
        <v>41</v>
      </c>
    </row>
    <row r="308" ht="49.5" hidden="1" customHeight="1" spans="1:7">
      <c r="A308" s="441"/>
      <c r="B308" s="514"/>
      <c r="C308" s="438"/>
      <c r="D308" s="155" t="s">
        <v>541</v>
      </c>
      <c r="E308" s="191"/>
      <c r="F308" s="76"/>
      <c r="G308" s="107"/>
    </row>
    <row r="309" ht="43.5" hidden="1" customHeight="1" spans="1:7">
      <c r="A309" s="415" t="s">
        <v>542</v>
      </c>
      <c r="B309" s="538" t="s">
        <v>543</v>
      </c>
      <c r="C309" s="348">
        <v>2240</v>
      </c>
      <c r="D309" s="417">
        <v>0</v>
      </c>
      <c r="E309" s="285" t="s">
        <v>230</v>
      </c>
      <c r="F309" s="69" t="s">
        <v>123</v>
      </c>
      <c r="G309" s="121" t="s">
        <v>41</v>
      </c>
    </row>
    <row r="310" ht="47.25" hidden="1" customHeight="1" spans="1:7">
      <c r="A310" s="418"/>
      <c r="B310" s="287"/>
      <c r="C310" s="419"/>
      <c r="D310" s="155" t="s">
        <v>544</v>
      </c>
      <c r="E310" s="290"/>
      <c r="F310" s="191"/>
      <c r="G310" s="107"/>
    </row>
    <row r="311" ht="29.25" hidden="1" customHeight="1" spans="1:7">
      <c r="A311" s="415" t="s">
        <v>545</v>
      </c>
      <c r="B311" s="540" t="s">
        <v>546</v>
      </c>
      <c r="C311" s="348">
        <v>2240</v>
      </c>
      <c r="D311" s="417">
        <v>0</v>
      </c>
      <c r="E311" s="285" t="s">
        <v>547</v>
      </c>
      <c r="F311" s="69" t="s">
        <v>123</v>
      </c>
      <c r="G311" s="121" t="s">
        <v>17</v>
      </c>
    </row>
    <row r="312" ht="45" hidden="1" customHeight="1" spans="1:7">
      <c r="A312" s="418"/>
      <c r="B312" s="287"/>
      <c r="C312" s="419"/>
      <c r="D312" s="155" t="s">
        <v>548</v>
      </c>
      <c r="E312" s="290"/>
      <c r="F312" s="191"/>
      <c r="G312" s="107"/>
    </row>
    <row r="313" ht="45" hidden="1" customHeight="1" spans="1:7">
      <c r="A313" s="415" t="s">
        <v>545</v>
      </c>
      <c r="B313" s="540" t="s">
        <v>546</v>
      </c>
      <c r="C313" s="348">
        <v>2240</v>
      </c>
      <c r="D313" s="417">
        <v>0</v>
      </c>
      <c r="E313" s="285" t="s">
        <v>547</v>
      </c>
      <c r="F313" s="69" t="s">
        <v>40</v>
      </c>
      <c r="G313" s="121" t="s">
        <v>203</v>
      </c>
    </row>
    <row r="314" ht="45" hidden="1" customHeight="1" spans="1:7">
      <c r="A314" s="418"/>
      <c r="B314" s="287"/>
      <c r="C314" s="419"/>
      <c r="D314" s="111" t="s">
        <v>549</v>
      </c>
      <c r="E314" s="290"/>
      <c r="F314" s="191"/>
      <c r="G314" s="107"/>
    </row>
    <row r="315" ht="45" hidden="1" customHeight="1" spans="1:7">
      <c r="A315" s="414" t="s">
        <v>550</v>
      </c>
      <c r="B315" s="541" t="s">
        <v>551</v>
      </c>
      <c r="C315" s="215">
        <v>2240</v>
      </c>
      <c r="D315" s="417">
        <v>0</v>
      </c>
      <c r="E315" s="285" t="s">
        <v>89</v>
      </c>
      <c r="F315" s="79" t="s">
        <v>78</v>
      </c>
      <c r="G315" s="121" t="s">
        <v>17</v>
      </c>
    </row>
    <row r="316" ht="45" hidden="1" customHeight="1" spans="1:7">
      <c r="A316" s="441"/>
      <c r="B316" s="542"/>
      <c r="C316" s="438"/>
      <c r="D316" s="155" t="s">
        <v>552</v>
      </c>
      <c r="E316" s="290"/>
      <c r="F316" s="76"/>
      <c r="G316" s="107"/>
    </row>
    <row r="317" s="2" customFormat="1" ht="45" hidden="1" customHeight="1" spans="1:7">
      <c r="A317" s="535" t="s">
        <v>553</v>
      </c>
      <c r="B317" s="543" t="s">
        <v>554</v>
      </c>
      <c r="C317" s="283">
        <v>2240</v>
      </c>
      <c r="D317" s="544">
        <v>0</v>
      </c>
      <c r="E317" s="337" t="s">
        <v>230</v>
      </c>
      <c r="F317" s="69" t="s">
        <v>103</v>
      </c>
      <c r="G317" s="189" t="s">
        <v>17</v>
      </c>
    </row>
    <row r="318" s="2" customFormat="1" ht="45" hidden="1" customHeight="1" spans="1:7">
      <c r="A318" s="418"/>
      <c r="B318" s="266"/>
      <c r="C318" s="294"/>
      <c r="D318" s="545" t="s">
        <v>555</v>
      </c>
      <c r="E318" s="345"/>
      <c r="F318" s="191"/>
      <c r="G318" s="77"/>
    </row>
    <row r="319" ht="45" hidden="1" customHeight="1" spans="1:7">
      <c r="A319" s="339" t="s">
        <v>556</v>
      </c>
      <c r="B319" s="546" t="s">
        <v>557</v>
      </c>
      <c r="C319" s="348">
        <v>2240</v>
      </c>
      <c r="D319" s="417">
        <v>0</v>
      </c>
      <c r="E319" s="285" t="s">
        <v>230</v>
      </c>
      <c r="F319" s="69" t="s">
        <v>23</v>
      </c>
      <c r="G319" s="121" t="s">
        <v>17</v>
      </c>
    </row>
    <row r="320" ht="45" hidden="1" customHeight="1" spans="1:7">
      <c r="A320" s="342"/>
      <c r="B320" s="547"/>
      <c r="C320" s="419"/>
      <c r="D320" s="155" t="s">
        <v>558</v>
      </c>
      <c r="E320" s="290"/>
      <c r="F320" s="191"/>
      <c r="G320" s="107"/>
    </row>
    <row r="321" ht="45" hidden="1" customHeight="1" spans="1:7">
      <c r="A321" s="415" t="s">
        <v>559</v>
      </c>
      <c r="B321" s="538" t="s">
        <v>560</v>
      </c>
      <c r="C321" s="348">
        <v>2240</v>
      </c>
      <c r="D321" s="417">
        <v>0</v>
      </c>
      <c r="E321" s="285" t="s">
        <v>89</v>
      </c>
      <c r="F321" s="69" t="s">
        <v>123</v>
      </c>
      <c r="G321" s="121" t="s">
        <v>17</v>
      </c>
    </row>
    <row r="322" ht="45" hidden="1" customHeight="1" spans="1:7">
      <c r="A322" s="418"/>
      <c r="B322" s="287"/>
      <c r="C322" s="419"/>
      <c r="D322" s="155" t="s">
        <v>561</v>
      </c>
      <c r="E322" s="290"/>
      <c r="F322" s="191"/>
      <c r="G322" s="107"/>
    </row>
    <row r="323" ht="55.5" hidden="1" customHeight="1" spans="1:7">
      <c r="A323" s="548" t="s">
        <v>562</v>
      </c>
      <c r="B323" s="549" t="s">
        <v>563</v>
      </c>
      <c r="C323" s="550">
        <v>2240</v>
      </c>
      <c r="D323" s="551">
        <v>0</v>
      </c>
      <c r="E323" s="552" t="s">
        <v>230</v>
      </c>
      <c r="F323" s="553" t="s">
        <v>23</v>
      </c>
      <c r="G323" s="554" t="s">
        <v>17</v>
      </c>
    </row>
    <row r="324" ht="45" hidden="1" customHeight="1" spans="1:7">
      <c r="A324" s="555"/>
      <c r="B324" s="556"/>
      <c r="C324" s="557"/>
      <c r="D324" s="558" t="s">
        <v>564</v>
      </c>
      <c r="E324" s="559"/>
      <c r="F324" s="560"/>
      <c r="G324" s="561"/>
    </row>
    <row r="325" ht="45" hidden="1" customHeight="1" spans="1:7">
      <c r="A325" s="414" t="s">
        <v>565</v>
      </c>
      <c r="B325" s="541" t="s">
        <v>566</v>
      </c>
      <c r="C325" s="215">
        <v>2240</v>
      </c>
      <c r="D325" s="417">
        <v>0</v>
      </c>
      <c r="E325" s="285" t="s">
        <v>89</v>
      </c>
      <c r="F325" s="79" t="s">
        <v>23</v>
      </c>
      <c r="G325" s="121" t="s">
        <v>41</v>
      </c>
    </row>
    <row r="326" ht="45" hidden="1" customHeight="1" spans="1:7">
      <c r="A326" s="441"/>
      <c r="B326" s="542"/>
      <c r="C326" s="438"/>
      <c r="D326" s="155" t="s">
        <v>567</v>
      </c>
      <c r="E326" s="290"/>
      <c r="F326" s="76"/>
      <c r="G326" s="107"/>
    </row>
    <row r="327" ht="42.75" hidden="1" customHeight="1" spans="1:7">
      <c r="A327" s="414" t="s">
        <v>568</v>
      </c>
      <c r="B327" s="541" t="s">
        <v>569</v>
      </c>
      <c r="C327" s="215">
        <v>2240</v>
      </c>
      <c r="D327" s="417">
        <v>0</v>
      </c>
      <c r="E327" s="69" t="s">
        <v>202</v>
      </c>
      <c r="F327" s="79" t="s">
        <v>78</v>
      </c>
      <c r="G327" s="121" t="s">
        <v>17</v>
      </c>
    </row>
    <row r="328" ht="51.75" hidden="1" customHeight="1" spans="1:7">
      <c r="A328" s="441"/>
      <c r="B328" s="542"/>
      <c r="C328" s="438"/>
      <c r="D328" s="562" t="s">
        <v>570</v>
      </c>
      <c r="E328" s="191"/>
      <c r="F328" s="76"/>
      <c r="G328" s="107"/>
    </row>
    <row r="329" ht="41.25" customHeight="1" spans="1:7">
      <c r="A329" s="53" t="s">
        <v>571</v>
      </c>
      <c r="B329" s="324" t="s">
        <v>355</v>
      </c>
      <c r="C329" s="563">
        <v>2240</v>
      </c>
      <c r="D329" s="401">
        <v>870552</v>
      </c>
      <c r="E329" s="564" t="s">
        <v>572</v>
      </c>
      <c r="F329" s="565"/>
      <c r="G329" s="566" t="s">
        <v>41</v>
      </c>
    </row>
    <row r="330" ht="48" customHeight="1" spans="1:7">
      <c r="A330" s="326"/>
      <c r="B330" s="567"/>
      <c r="C330" s="568"/>
      <c r="D330" s="35" t="s">
        <v>573</v>
      </c>
      <c r="E330" s="569"/>
      <c r="F330" s="570"/>
      <c r="G330" s="571" t="s">
        <v>574</v>
      </c>
    </row>
    <row r="331" ht="48" customHeight="1" spans="1:7">
      <c r="A331" s="267" t="s">
        <v>575</v>
      </c>
      <c r="B331" s="135" t="s">
        <v>576</v>
      </c>
      <c r="C331" s="268">
        <v>2240</v>
      </c>
      <c r="D331" s="269">
        <v>30400</v>
      </c>
      <c r="E331" s="217" t="s">
        <v>183</v>
      </c>
      <c r="F331" s="270" t="s">
        <v>123</v>
      </c>
      <c r="G331" s="572" t="s">
        <v>17</v>
      </c>
    </row>
    <row r="332" ht="45" customHeight="1" spans="1:7">
      <c r="A332" s="317"/>
      <c r="B332" s="573"/>
      <c r="C332" s="310"/>
      <c r="D332" s="574" t="s">
        <v>577</v>
      </c>
      <c r="E332" s="191"/>
      <c r="F332" s="338"/>
      <c r="G332" s="259" t="s">
        <v>422</v>
      </c>
    </row>
    <row r="333" ht="48" customHeight="1" spans="1:7">
      <c r="A333" s="267" t="s">
        <v>578</v>
      </c>
      <c r="B333" s="135" t="s">
        <v>579</v>
      </c>
      <c r="C333" s="268">
        <v>2240</v>
      </c>
      <c r="D333" s="269">
        <v>50425</v>
      </c>
      <c r="E333" s="217" t="s">
        <v>183</v>
      </c>
      <c r="F333" s="270" t="s">
        <v>35</v>
      </c>
      <c r="G333" s="572" t="s">
        <v>17</v>
      </c>
    </row>
    <row r="334" ht="48" customHeight="1" spans="1:7">
      <c r="A334" s="317"/>
      <c r="B334" s="573"/>
      <c r="C334" s="310"/>
      <c r="D334" s="111" t="s">
        <v>580</v>
      </c>
      <c r="E334" s="191"/>
      <c r="F334" s="338"/>
      <c r="G334" s="259" t="s">
        <v>422</v>
      </c>
    </row>
    <row r="335" ht="55.5" customHeight="1" spans="1:7">
      <c r="A335" s="53" t="s">
        <v>581</v>
      </c>
      <c r="B335" s="324" t="s">
        <v>358</v>
      </c>
      <c r="C335" s="227">
        <v>2240</v>
      </c>
      <c r="D335" s="401">
        <f>2569240+256924</f>
        <v>2826164</v>
      </c>
      <c r="E335" s="208" t="s">
        <v>183</v>
      </c>
      <c r="F335" s="375" t="s">
        <v>35</v>
      </c>
      <c r="G335" s="575" t="s">
        <v>17</v>
      </c>
    </row>
    <row r="336" ht="42" customHeight="1" spans="1:8">
      <c r="A336" s="326"/>
      <c r="B336" s="567"/>
      <c r="C336" s="234"/>
      <c r="D336" s="35" t="s">
        <v>582</v>
      </c>
      <c r="E336" s="57"/>
      <c r="F336" s="376"/>
      <c r="G336" s="571" t="s">
        <v>422</v>
      </c>
      <c r="H336" s="576"/>
    </row>
    <row r="337" ht="42" customHeight="1" spans="1:8">
      <c r="A337" s="53" t="s">
        <v>583</v>
      </c>
      <c r="B337" s="324" t="s">
        <v>584</v>
      </c>
      <c r="C337" s="227">
        <v>2240</v>
      </c>
      <c r="D337" s="401">
        <v>4494154</v>
      </c>
      <c r="E337" s="208" t="s">
        <v>183</v>
      </c>
      <c r="F337" s="375" t="s">
        <v>35</v>
      </c>
      <c r="G337" s="575" t="s">
        <v>17</v>
      </c>
      <c r="H337" s="576"/>
    </row>
    <row r="338" ht="66.75" customHeight="1" spans="1:8">
      <c r="A338" s="326"/>
      <c r="B338" s="567"/>
      <c r="C338" s="234"/>
      <c r="D338" s="35" t="s">
        <v>585</v>
      </c>
      <c r="E338" s="57"/>
      <c r="F338" s="376"/>
      <c r="G338" s="571" t="s">
        <v>586</v>
      </c>
      <c r="H338" s="576"/>
    </row>
    <row r="339" ht="66.75" customHeight="1" spans="1:8">
      <c r="A339" s="53" t="s">
        <v>587</v>
      </c>
      <c r="B339" s="324" t="s">
        <v>454</v>
      </c>
      <c r="C339" s="227">
        <v>2240</v>
      </c>
      <c r="D339" s="325">
        <v>10142260</v>
      </c>
      <c r="E339" s="208" t="s">
        <v>455</v>
      </c>
      <c r="F339" s="208" t="s">
        <v>40</v>
      </c>
      <c r="G339" s="484" t="s">
        <v>588</v>
      </c>
      <c r="H339" s="576"/>
    </row>
    <row r="340" ht="51" customHeight="1" spans="1:8">
      <c r="A340" s="60"/>
      <c r="B340" s="485"/>
      <c r="C340" s="62"/>
      <c r="D340" s="212" t="s">
        <v>589</v>
      </c>
      <c r="E340" s="65"/>
      <c r="F340" s="65"/>
      <c r="G340" s="66"/>
      <c r="H340" s="576"/>
    </row>
    <row r="341" ht="51" customHeight="1" spans="1:8">
      <c r="A341" s="99" t="s">
        <v>590</v>
      </c>
      <c r="B341" s="214" t="s">
        <v>591</v>
      </c>
      <c r="C341" s="215">
        <v>2240</v>
      </c>
      <c r="D341" s="216">
        <v>574920</v>
      </c>
      <c r="E341" s="217" t="s">
        <v>202</v>
      </c>
      <c r="F341" s="217" t="s">
        <v>313</v>
      </c>
      <c r="G341" s="218" t="s">
        <v>592</v>
      </c>
      <c r="H341" s="576"/>
    </row>
    <row r="342" ht="79.5" customHeight="1" spans="1:8">
      <c r="A342" s="219"/>
      <c r="B342" s="220"/>
      <c r="C342" s="221"/>
      <c r="D342" s="222" t="s">
        <v>593</v>
      </c>
      <c r="E342" s="223"/>
      <c r="F342" s="223"/>
      <c r="G342" s="224"/>
      <c r="H342" s="576"/>
    </row>
    <row r="343" ht="79.5" customHeight="1" spans="1:8">
      <c r="A343" s="577" t="s">
        <v>594</v>
      </c>
      <c r="B343" s="343" t="s">
        <v>595</v>
      </c>
      <c r="C343" s="187">
        <v>2240</v>
      </c>
      <c r="D343" s="80">
        <v>2452464</v>
      </c>
      <c r="E343" s="71" t="s">
        <v>34</v>
      </c>
      <c r="F343" s="71" t="s">
        <v>596</v>
      </c>
      <c r="G343" s="82" t="s">
        <v>41</v>
      </c>
      <c r="H343" s="576"/>
    </row>
    <row r="344" ht="63" customHeight="1" spans="1:8">
      <c r="A344" s="577"/>
      <c r="B344" s="343"/>
      <c r="C344" s="187"/>
      <c r="D344" s="75" t="s">
        <v>597</v>
      </c>
      <c r="E344" s="76"/>
      <c r="F344" s="76"/>
      <c r="G344" s="86" t="s">
        <v>598</v>
      </c>
      <c r="H344" s="576"/>
    </row>
    <row r="345" ht="63" customHeight="1" spans="1:8">
      <c r="A345" s="578" t="s">
        <v>599</v>
      </c>
      <c r="B345" s="579" t="s">
        <v>600</v>
      </c>
      <c r="C345" s="580">
        <v>2240</v>
      </c>
      <c r="D345" s="581">
        <v>7708633.7</v>
      </c>
      <c r="E345" s="582" t="s">
        <v>34</v>
      </c>
      <c r="F345" s="583" t="s">
        <v>601</v>
      </c>
      <c r="G345" s="584" t="s">
        <v>41</v>
      </c>
      <c r="H345" s="576"/>
    </row>
    <row r="346" ht="63" customHeight="1" spans="1:8">
      <c r="A346" s="585"/>
      <c r="B346" s="586"/>
      <c r="C346" s="587"/>
      <c r="D346" s="588" t="s">
        <v>602</v>
      </c>
      <c r="E346" s="587"/>
      <c r="F346" s="589"/>
      <c r="G346" s="590" t="s">
        <v>598</v>
      </c>
      <c r="H346" s="576"/>
    </row>
    <row r="347" ht="66.75" customHeight="1" spans="1:8">
      <c r="A347" s="53" t="s">
        <v>603</v>
      </c>
      <c r="B347" s="324" t="s">
        <v>604</v>
      </c>
      <c r="C347" s="227">
        <v>2240</v>
      </c>
      <c r="D347" s="325">
        <v>11067716.5</v>
      </c>
      <c r="E347" s="208" t="s">
        <v>455</v>
      </c>
      <c r="F347" s="208" t="s">
        <v>35</v>
      </c>
      <c r="G347" s="484" t="s">
        <v>605</v>
      </c>
      <c r="H347" s="576"/>
    </row>
    <row r="348" ht="66.75" customHeight="1" spans="1:8">
      <c r="A348" s="60"/>
      <c r="B348" s="485"/>
      <c r="C348" s="62"/>
      <c r="D348" s="212" t="s">
        <v>606</v>
      </c>
      <c r="E348" s="65"/>
      <c r="F348" s="65"/>
      <c r="G348" s="66"/>
      <c r="H348" s="576"/>
    </row>
    <row r="349" ht="66.75" customHeight="1" spans="1:8">
      <c r="A349" s="53" t="s">
        <v>607</v>
      </c>
      <c r="B349" s="324" t="s">
        <v>604</v>
      </c>
      <c r="C349" s="227">
        <v>2240</v>
      </c>
      <c r="D349" s="325">
        <v>11067716.5</v>
      </c>
      <c r="E349" s="208" t="s">
        <v>455</v>
      </c>
      <c r="F349" s="208" t="s">
        <v>35</v>
      </c>
      <c r="G349" s="484" t="s">
        <v>608</v>
      </c>
      <c r="H349" s="576"/>
    </row>
    <row r="350" ht="66.75" customHeight="1" spans="1:8">
      <c r="A350" s="60"/>
      <c r="B350" s="485"/>
      <c r="C350" s="62"/>
      <c r="D350" s="212" t="s">
        <v>606</v>
      </c>
      <c r="E350" s="65"/>
      <c r="F350" s="65"/>
      <c r="G350" s="66"/>
      <c r="H350" s="576"/>
    </row>
    <row r="351" ht="27" customHeight="1" spans="1:8">
      <c r="A351" s="591" t="s">
        <v>609</v>
      </c>
      <c r="B351" s="592"/>
      <c r="C351" s="593"/>
      <c r="D351" s="594">
        <f>D145+D153+D155+D167+D171+D173+D175+D181+D189+D191+D195+D205+D207+D237+D239+D241+D243+D245+D249+D251+D253+D255+D257+D259+D267+D277+D281+D329+D265+D335+D337+D331+D333+D247+D347+D349+D339+D341+D343</f>
        <v>94851397.78</v>
      </c>
      <c r="E351" s="593"/>
      <c r="F351" s="593"/>
      <c r="G351" s="595"/>
      <c r="H351" s="596"/>
    </row>
    <row r="352" ht="27" hidden="1" customHeight="1" spans="1:8">
      <c r="A352" s="597" t="s">
        <v>610</v>
      </c>
      <c r="B352" s="598" t="s">
        <v>611</v>
      </c>
      <c r="C352" s="271">
        <v>2282</v>
      </c>
      <c r="D352" s="599">
        <v>0</v>
      </c>
      <c r="E352" s="600" t="s">
        <v>612</v>
      </c>
      <c r="F352" s="601"/>
      <c r="G352" s="295" t="s">
        <v>17</v>
      </c>
      <c r="H352" s="596"/>
    </row>
    <row r="353" ht="44.25" hidden="1" customHeight="1" spans="1:8">
      <c r="A353" s="597"/>
      <c r="B353" s="602"/>
      <c r="C353" s="310"/>
      <c r="D353" s="289" t="s">
        <v>613</v>
      </c>
      <c r="E353" s="290"/>
      <c r="F353" s="537"/>
      <c r="G353" s="305"/>
      <c r="H353" s="603"/>
    </row>
    <row r="354" ht="39.75" hidden="1" customHeight="1" spans="1:8">
      <c r="A354" s="604" t="s">
        <v>614</v>
      </c>
      <c r="B354" s="605"/>
      <c r="C354" s="606"/>
      <c r="D354" s="607">
        <f>D352</f>
        <v>0</v>
      </c>
      <c r="E354" s="606"/>
      <c r="F354" s="606"/>
      <c r="G354" s="608"/>
      <c r="H354" s="596"/>
    </row>
    <row r="355" ht="39.75" customHeight="1" spans="1:8">
      <c r="A355" s="134" t="s">
        <v>615</v>
      </c>
      <c r="B355" s="151" t="s">
        <v>616</v>
      </c>
      <c r="C355" s="200" t="s">
        <v>617</v>
      </c>
      <c r="D355" s="609">
        <v>4900000</v>
      </c>
      <c r="E355" s="217" t="s">
        <v>618</v>
      </c>
      <c r="F355" s="217" t="s">
        <v>40</v>
      </c>
      <c r="G355" s="218" t="s">
        <v>189</v>
      </c>
      <c r="H355" s="596"/>
    </row>
    <row r="356" ht="69.75" customHeight="1" spans="1:8">
      <c r="A356" s="137"/>
      <c r="B356" s="201"/>
      <c r="C356" s="202"/>
      <c r="D356" s="222" t="s">
        <v>619</v>
      </c>
      <c r="E356" s="223"/>
      <c r="F356" s="223"/>
      <c r="G356" s="224"/>
      <c r="H356" s="596"/>
    </row>
    <row r="357" ht="39.75" customHeight="1" spans="1:8">
      <c r="A357" s="610" t="s">
        <v>620</v>
      </c>
      <c r="B357" s="54" t="s">
        <v>621</v>
      </c>
      <c r="C357" s="58">
        <v>3110</v>
      </c>
      <c r="D357" s="611">
        <v>2167617.12</v>
      </c>
      <c r="E357" s="58" t="s">
        <v>622</v>
      </c>
      <c r="F357" s="58" t="s">
        <v>46</v>
      </c>
      <c r="G357" s="465" t="s">
        <v>623</v>
      </c>
      <c r="H357" s="596"/>
    </row>
    <row r="358" ht="39.75" customHeight="1" spans="1:8">
      <c r="A358" s="612"/>
      <c r="B358" s="385"/>
      <c r="C358" s="57"/>
      <c r="D358" s="613" t="s">
        <v>624</v>
      </c>
      <c r="E358" s="57"/>
      <c r="F358" s="57"/>
      <c r="G358" s="482"/>
      <c r="H358" s="596"/>
    </row>
    <row r="359" ht="43.5" customHeight="1" spans="1:8">
      <c r="A359" s="204" t="s">
        <v>625</v>
      </c>
      <c r="B359" s="54" t="s">
        <v>626</v>
      </c>
      <c r="C359" s="58">
        <v>3110</v>
      </c>
      <c r="D359" s="611">
        <f>5395300-388300</f>
        <v>5007000</v>
      </c>
      <c r="E359" s="58" t="s">
        <v>622</v>
      </c>
      <c r="F359" s="58" t="s">
        <v>78</v>
      </c>
      <c r="G359" s="614" t="s">
        <v>627</v>
      </c>
      <c r="H359" s="615"/>
    </row>
    <row r="360" ht="42.75" customHeight="1" spans="1:7">
      <c r="A360" s="326"/>
      <c r="B360" s="385"/>
      <c r="C360" s="57"/>
      <c r="D360" s="616" t="s">
        <v>628</v>
      </c>
      <c r="E360" s="57"/>
      <c r="F360" s="57"/>
      <c r="G360" s="614"/>
    </row>
    <row r="361" ht="43.5" customHeight="1" spans="1:7">
      <c r="A361" s="53" t="s">
        <v>629</v>
      </c>
      <c r="B361" s="205" t="s">
        <v>630</v>
      </c>
      <c r="C361" s="378">
        <v>3110</v>
      </c>
      <c r="D361" s="617">
        <f>49200000-596400-416100-80000-1167500-490000</f>
        <v>46450000</v>
      </c>
      <c r="E361" s="208" t="s">
        <v>631</v>
      </c>
      <c r="F361" s="375" t="s">
        <v>23</v>
      </c>
      <c r="G361" s="465" t="s">
        <v>632</v>
      </c>
    </row>
    <row r="362" ht="63" customHeight="1" spans="1:7">
      <c r="A362" s="326"/>
      <c r="B362" s="354"/>
      <c r="C362" s="378"/>
      <c r="D362" s="355" t="s">
        <v>633</v>
      </c>
      <c r="E362" s="57"/>
      <c r="F362" s="376"/>
      <c r="G362" s="482"/>
    </row>
    <row r="363" ht="75.75" customHeight="1" spans="1:7">
      <c r="A363" s="53" t="s">
        <v>634</v>
      </c>
      <c r="B363" s="205" t="s">
        <v>635</v>
      </c>
      <c r="C363" s="375">
        <v>3110</v>
      </c>
      <c r="D363" s="617">
        <f>20582200-611844</f>
        <v>19970356</v>
      </c>
      <c r="E363" s="375" t="s">
        <v>96</v>
      </c>
      <c r="F363" s="375" t="s">
        <v>23</v>
      </c>
      <c r="G363" s="465" t="s">
        <v>636</v>
      </c>
    </row>
    <row r="364" ht="48" customHeight="1" spans="1:7">
      <c r="A364" s="326"/>
      <c r="B364" s="354"/>
      <c r="C364" s="376"/>
      <c r="D364" s="355" t="s">
        <v>637</v>
      </c>
      <c r="E364" s="618"/>
      <c r="F364" s="376"/>
      <c r="G364" s="482"/>
    </row>
    <row r="365" ht="78.75" hidden="1" customHeight="1" spans="1:7">
      <c r="A365" s="619" t="s">
        <v>638</v>
      </c>
      <c r="B365" s="313" t="s">
        <v>639</v>
      </c>
      <c r="C365" s="620">
        <v>3110</v>
      </c>
      <c r="D365" s="621">
        <f>3960000-3960000</f>
        <v>0</v>
      </c>
      <c r="E365" s="273" t="s">
        <v>230</v>
      </c>
      <c r="F365" s="273" t="s">
        <v>99</v>
      </c>
      <c r="G365" s="102" t="s">
        <v>640</v>
      </c>
    </row>
    <row r="366" ht="93.75" hidden="1" customHeight="1" spans="1:7">
      <c r="A366" s="350"/>
      <c r="B366" s="315"/>
      <c r="C366" s="620"/>
      <c r="D366" s="311" t="s">
        <v>641</v>
      </c>
      <c r="E366" s="338" t="s">
        <v>642</v>
      </c>
      <c r="F366" s="338"/>
      <c r="G366" s="107"/>
    </row>
    <row r="367" ht="27" hidden="1" customHeight="1" spans="1:7">
      <c r="A367" s="619" t="s">
        <v>643</v>
      </c>
      <c r="B367" s="313" t="s">
        <v>644</v>
      </c>
      <c r="C367" s="622">
        <v>3110</v>
      </c>
      <c r="D367" s="623">
        <f>6128320.65+2659727.35-8788048</f>
        <v>0</v>
      </c>
      <c r="E367" s="273" t="s">
        <v>230</v>
      </c>
      <c r="F367" s="273" t="s">
        <v>23</v>
      </c>
      <c r="G367" s="102" t="s">
        <v>17</v>
      </c>
    </row>
    <row r="368" ht="60" hidden="1" customHeight="1" spans="1:7">
      <c r="A368" s="350"/>
      <c r="B368" s="315"/>
      <c r="C368" s="624"/>
      <c r="D368" s="311" t="s">
        <v>645</v>
      </c>
      <c r="E368" s="273" t="s">
        <v>642</v>
      </c>
      <c r="F368" s="273"/>
      <c r="G368" s="107"/>
    </row>
    <row r="369" ht="34.5" hidden="1" customHeight="1" spans="1:7">
      <c r="A369" s="619" t="s">
        <v>646</v>
      </c>
      <c r="B369" s="313" t="s">
        <v>647</v>
      </c>
      <c r="C369" s="620">
        <v>3110</v>
      </c>
      <c r="D369" s="366">
        <v>0</v>
      </c>
      <c r="E369" s="270" t="s">
        <v>89</v>
      </c>
      <c r="F369" s="270" t="s">
        <v>99</v>
      </c>
      <c r="G369" s="102" t="s">
        <v>17</v>
      </c>
    </row>
    <row r="370" ht="43.5" hidden="1" customHeight="1" spans="1:7">
      <c r="A370" s="350"/>
      <c r="B370" s="315"/>
      <c r="C370" s="624"/>
      <c r="D370" s="311" t="s">
        <v>648</v>
      </c>
      <c r="E370" s="338"/>
      <c r="F370" s="338"/>
      <c r="G370" s="107"/>
    </row>
    <row r="371" ht="33.75" hidden="1" customHeight="1" spans="1:7">
      <c r="A371" s="619" t="s">
        <v>649</v>
      </c>
      <c r="B371" s="313" t="s">
        <v>650</v>
      </c>
      <c r="C371" s="620">
        <v>3110</v>
      </c>
      <c r="D371" s="392">
        <v>0</v>
      </c>
      <c r="E371" s="273" t="s">
        <v>230</v>
      </c>
      <c r="F371" s="273" t="s">
        <v>16</v>
      </c>
      <c r="G371" s="121" t="s">
        <v>651</v>
      </c>
    </row>
    <row r="372" ht="43.5" hidden="1" customHeight="1" spans="1:7">
      <c r="A372" s="619"/>
      <c r="B372" s="315"/>
      <c r="C372" s="620"/>
      <c r="D372" s="311" t="s">
        <v>652</v>
      </c>
      <c r="E372" s="273"/>
      <c r="F372" s="273"/>
      <c r="G372" s="121"/>
    </row>
    <row r="373" ht="26.25" hidden="1" customHeight="1" spans="1:7">
      <c r="A373" s="150" t="s">
        <v>653</v>
      </c>
      <c r="B373" s="313" t="s">
        <v>654</v>
      </c>
      <c r="C373" s="620">
        <v>3110</v>
      </c>
      <c r="D373" s="366">
        <v>0</v>
      </c>
      <c r="E373" s="270" t="s">
        <v>230</v>
      </c>
      <c r="F373" s="270" t="s">
        <v>62</v>
      </c>
      <c r="G373" s="102" t="s">
        <v>41</v>
      </c>
    </row>
    <row r="374" ht="39" hidden="1" customHeight="1" spans="1:7">
      <c r="A374" s="153"/>
      <c r="B374" s="315"/>
      <c r="C374" s="624"/>
      <c r="D374" s="311" t="s">
        <v>655</v>
      </c>
      <c r="E374" s="338"/>
      <c r="F374" s="338"/>
      <c r="G374" s="107"/>
    </row>
    <row r="375" ht="26.25" hidden="1" customHeight="1" spans="1:7">
      <c r="A375" s="134" t="s">
        <v>656</v>
      </c>
      <c r="B375" s="91" t="s">
        <v>657</v>
      </c>
      <c r="C375" s="127">
        <v>3110</v>
      </c>
      <c r="D375" s="80">
        <v>0</v>
      </c>
      <c r="E375" s="127" t="s">
        <v>89</v>
      </c>
      <c r="F375" s="127" t="s">
        <v>123</v>
      </c>
      <c r="G375" s="152" t="s">
        <v>41</v>
      </c>
    </row>
    <row r="376" ht="44.25" hidden="1" customHeight="1" spans="1:7">
      <c r="A376" s="94"/>
      <c r="B376" s="95"/>
      <c r="C376" s="96"/>
      <c r="D376" s="98" t="s">
        <v>658</v>
      </c>
      <c r="E376" s="96"/>
      <c r="F376" s="625"/>
      <c r="G376" s="97"/>
    </row>
    <row r="377" ht="52.5" hidden="1" customHeight="1" spans="1:7">
      <c r="A377" s="134" t="s">
        <v>659</v>
      </c>
      <c r="B377" s="626" t="s">
        <v>660</v>
      </c>
      <c r="C377" s="127">
        <v>3110</v>
      </c>
      <c r="D377" s="80">
        <v>30000000</v>
      </c>
      <c r="E377" s="96" t="s">
        <v>96</v>
      </c>
      <c r="F377" s="627" t="s">
        <v>99</v>
      </c>
      <c r="G377" s="628" t="s">
        <v>41</v>
      </c>
    </row>
    <row r="378" ht="51.75" hidden="1" customHeight="1" spans="1:7">
      <c r="A378" s="94"/>
      <c r="B378" s="629"/>
      <c r="C378" s="96"/>
      <c r="D378" s="75" t="s">
        <v>661</v>
      </c>
      <c r="E378" s="144"/>
      <c r="F378" s="630"/>
      <c r="G378" s="631"/>
    </row>
    <row r="379" ht="34.5" hidden="1" customHeight="1" spans="1:7">
      <c r="A379" s="267" t="s">
        <v>662</v>
      </c>
      <c r="B379" s="313" t="s">
        <v>663</v>
      </c>
      <c r="C379" s="632">
        <v>3110</v>
      </c>
      <c r="D379" s="633">
        <v>1423500</v>
      </c>
      <c r="E379" s="79" t="s">
        <v>664</v>
      </c>
      <c r="F379" s="273" t="s">
        <v>78</v>
      </c>
      <c r="G379" s="521" t="s">
        <v>41</v>
      </c>
    </row>
    <row r="380" ht="42" hidden="1" customHeight="1" spans="1:7">
      <c r="A380" s="317"/>
      <c r="B380" s="315"/>
      <c r="C380" s="632"/>
      <c r="D380" s="289" t="s">
        <v>665</v>
      </c>
      <c r="E380" s="76"/>
      <c r="F380" s="273"/>
      <c r="G380" s="522"/>
    </row>
    <row r="381" ht="42" hidden="1" customHeight="1" spans="1:7">
      <c r="A381" s="634" t="s">
        <v>666</v>
      </c>
      <c r="B381" s="192" t="s">
        <v>667</v>
      </c>
      <c r="C381" s="250">
        <v>3110</v>
      </c>
      <c r="D381" s="265">
        <v>10409300</v>
      </c>
      <c r="E381" s="79" t="s">
        <v>664</v>
      </c>
      <c r="F381" s="79" t="s">
        <v>16</v>
      </c>
      <c r="G381" s="635" t="s">
        <v>17</v>
      </c>
    </row>
    <row r="382" ht="59.25" hidden="1" customHeight="1" spans="1:7">
      <c r="A382" s="636"/>
      <c r="B382" s="266"/>
      <c r="C382" s="190"/>
      <c r="D382" s="254" t="s">
        <v>668</v>
      </c>
      <c r="E382" s="76"/>
      <c r="F382" s="76"/>
      <c r="G382" s="637"/>
    </row>
    <row r="383" ht="42" hidden="1" customHeight="1" spans="1:7">
      <c r="A383" s="267" t="s">
        <v>669</v>
      </c>
      <c r="B383" s="192" t="s">
        <v>670</v>
      </c>
      <c r="C383" s="632">
        <v>3110</v>
      </c>
      <c r="D383" s="633">
        <v>1012300</v>
      </c>
      <c r="E383" s="251" t="s">
        <v>671</v>
      </c>
      <c r="F383" s="273" t="s">
        <v>35</v>
      </c>
      <c r="G383" s="635" t="s">
        <v>41</v>
      </c>
    </row>
    <row r="384" ht="56.25" hidden="1" customHeight="1" spans="1:7">
      <c r="A384" s="317"/>
      <c r="B384" s="315"/>
      <c r="C384" s="632"/>
      <c r="D384" s="254" t="s">
        <v>672</v>
      </c>
      <c r="E384" s="255"/>
      <c r="F384" s="338"/>
      <c r="G384" s="637"/>
    </row>
    <row r="385" ht="52.5" hidden="1" customHeight="1" spans="1:7">
      <c r="A385" s="267" t="s">
        <v>673</v>
      </c>
      <c r="B385" s="511" t="s">
        <v>674</v>
      </c>
      <c r="C385" s="638">
        <v>3110</v>
      </c>
      <c r="D385" s="621">
        <v>52800</v>
      </c>
      <c r="E385" s="79" t="s">
        <v>96</v>
      </c>
      <c r="F385" s="69" t="s">
        <v>46</v>
      </c>
      <c r="G385" s="521" t="s">
        <v>41</v>
      </c>
    </row>
    <row r="386" ht="42" hidden="1" customHeight="1" spans="1:7">
      <c r="A386" s="317"/>
      <c r="B386" s="511"/>
      <c r="C386" s="639"/>
      <c r="D386" s="289" t="s">
        <v>675</v>
      </c>
      <c r="E386" s="76"/>
      <c r="F386" s="273"/>
      <c r="G386" s="522"/>
    </row>
    <row r="387" ht="70.5" hidden="1" customHeight="1" spans="1:7">
      <c r="A387" s="267" t="s">
        <v>676</v>
      </c>
      <c r="B387" s="291" t="s">
        <v>677</v>
      </c>
      <c r="C387" s="268">
        <v>3110</v>
      </c>
      <c r="D387" s="640">
        <v>72000</v>
      </c>
      <c r="E387" s="79" t="s">
        <v>96</v>
      </c>
      <c r="F387" s="270" t="s">
        <v>46</v>
      </c>
      <c r="G387" s="641" t="s">
        <v>468</v>
      </c>
    </row>
    <row r="388" ht="31.5" hidden="1" customHeight="1" spans="1:7">
      <c r="A388" s="317"/>
      <c r="B388" s="642"/>
      <c r="C388" s="310"/>
      <c r="D388" s="574" t="s">
        <v>678</v>
      </c>
      <c r="E388" s="76"/>
      <c r="F388" s="338"/>
      <c r="G388" s="643"/>
    </row>
    <row r="389" ht="40.5" hidden="1" customHeight="1" spans="1:7">
      <c r="A389" s="267" t="s">
        <v>679</v>
      </c>
      <c r="B389" s="644" t="s">
        <v>680</v>
      </c>
      <c r="C389" s="268">
        <v>3110</v>
      </c>
      <c r="D389" s="640">
        <v>64800</v>
      </c>
      <c r="E389" s="79" t="s">
        <v>96</v>
      </c>
      <c r="F389" s="270" t="s">
        <v>46</v>
      </c>
      <c r="G389" s="641" t="s">
        <v>41</v>
      </c>
    </row>
    <row r="390" ht="38.25" hidden="1" customHeight="1" spans="1:7">
      <c r="A390" s="317"/>
      <c r="B390" s="287"/>
      <c r="C390" s="310"/>
      <c r="D390" s="574" t="s">
        <v>681</v>
      </c>
      <c r="E390" s="76"/>
      <c r="F390" s="338"/>
      <c r="G390" s="643"/>
    </row>
    <row r="391" ht="40.5" hidden="1" customHeight="1" spans="1:7">
      <c r="A391" s="267" t="s">
        <v>682</v>
      </c>
      <c r="B391" s="151" t="s">
        <v>683</v>
      </c>
      <c r="C391" s="268">
        <v>3110</v>
      </c>
      <c r="D391" s="269">
        <v>662400000</v>
      </c>
      <c r="E391" s="79" t="s">
        <v>684</v>
      </c>
      <c r="F391" s="270" t="s">
        <v>62</v>
      </c>
      <c r="G391" s="641" t="s">
        <v>685</v>
      </c>
    </row>
    <row r="392" ht="63" hidden="1" customHeight="1" spans="1:7">
      <c r="A392" s="317"/>
      <c r="B392" s="154"/>
      <c r="C392" s="310"/>
      <c r="D392" s="574" t="s">
        <v>686</v>
      </c>
      <c r="E392" s="76"/>
      <c r="F392" s="338"/>
      <c r="G392" s="643"/>
    </row>
    <row r="393" ht="40.5" hidden="1" customHeight="1" spans="1:7">
      <c r="A393" s="267" t="s">
        <v>687</v>
      </c>
      <c r="B393" s="313" t="s">
        <v>688</v>
      </c>
      <c r="C393" s="268">
        <v>3110</v>
      </c>
      <c r="D393" s="640">
        <v>0</v>
      </c>
      <c r="E393" s="79" t="s">
        <v>689</v>
      </c>
      <c r="F393" s="270" t="s">
        <v>103</v>
      </c>
      <c r="G393" s="82" t="s">
        <v>690</v>
      </c>
    </row>
    <row r="394" ht="40.5" hidden="1" customHeight="1" spans="1:7">
      <c r="A394" s="317"/>
      <c r="B394" s="315"/>
      <c r="C394" s="310"/>
      <c r="D394" s="574" t="s">
        <v>691</v>
      </c>
      <c r="E394" s="76"/>
      <c r="F394" s="338"/>
      <c r="G394" s="86"/>
    </row>
    <row r="395" ht="27.75" customHeight="1" spans="1:8">
      <c r="A395" s="645" t="s">
        <v>692</v>
      </c>
      <c r="B395" s="646"/>
      <c r="C395" s="606"/>
      <c r="D395" s="647">
        <f>D357+D359+D361+D363+D355</f>
        <v>78494973.12</v>
      </c>
      <c r="E395" s="606"/>
      <c r="F395" s="606"/>
      <c r="G395" s="608"/>
      <c r="H395" s="648"/>
    </row>
    <row r="396" ht="60" hidden="1" customHeight="1" spans="1:8">
      <c r="A396" s="134" t="s">
        <v>693</v>
      </c>
      <c r="B396" s="649" t="s">
        <v>694</v>
      </c>
      <c r="C396" s="127">
        <v>3122</v>
      </c>
      <c r="D396" s="650">
        <v>6899700</v>
      </c>
      <c r="E396" s="127" t="s">
        <v>695</v>
      </c>
      <c r="F396" s="127" t="s">
        <v>62</v>
      </c>
      <c r="G396" s="152" t="s">
        <v>696</v>
      </c>
      <c r="H396" s="615"/>
    </row>
    <row r="397" ht="119.25" hidden="1" customHeight="1" spans="1:8">
      <c r="A397" s="94"/>
      <c r="B397" s="651"/>
      <c r="C397" s="96"/>
      <c r="D397" s="98" t="s">
        <v>697</v>
      </c>
      <c r="E397" s="96"/>
      <c r="F397" s="96"/>
      <c r="G397" s="156"/>
      <c r="H397" s="615"/>
    </row>
    <row r="398" ht="42" hidden="1" customHeight="1" spans="1:8">
      <c r="A398" s="134" t="s">
        <v>698</v>
      </c>
      <c r="B398" s="649" t="s">
        <v>699</v>
      </c>
      <c r="C398" s="127">
        <v>3122</v>
      </c>
      <c r="D398" s="652">
        <v>53047500</v>
      </c>
      <c r="E398" s="127" t="s">
        <v>700</v>
      </c>
      <c r="F398" s="653" t="s">
        <v>62</v>
      </c>
      <c r="G398" s="152" t="s">
        <v>701</v>
      </c>
      <c r="H398" s="615"/>
    </row>
    <row r="399" ht="129.75" hidden="1" customHeight="1" spans="1:8">
      <c r="A399" s="137"/>
      <c r="B399" s="651"/>
      <c r="C399" s="96"/>
      <c r="D399" s="98" t="s">
        <v>702</v>
      </c>
      <c r="E399" s="96"/>
      <c r="F399" s="654"/>
      <c r="G399" s="156"/>
      <c r="H399" s="615"/>
    </row>
    <row r="400" ht="35.25" hidden="1" customHeight="1" spans="1:8">
      <c r="A400" s="655" t="s">
        <v>703</v>
      </c>
      <c r="B400" s="656"/>
      <c r="C400" s="657"/>
      <c r="D400" s="658">
        <f>D398</f>
        <v>53047500</v>
      </c>
      <c r="E400" s="659">
        <v>6899700</v>
      </c>
      <c r="F400" s="657" t="s">
        <v>704</v>
      </c>
      <c r="G400" s="660"/>
      <c r="H400" s="615"/>
    </row>
    <row r="401" ht="35.25" hidden="1" customHeight="1" spans="1:8">
      <c r="A401" s="661" t="s">
        <v>705</v>
      </c>
      <c r="B401" s="662" t="s">
        <v>706</v>
      </c>
      <c r="C401" s="663">
        <v>3142</v>
      </c>
      <c r="D401" s="664">
        <v>23696510</v>
      </c>
      <c r="E401" s="127" t="s">
        <v>73</v>
      </c>
      <c r="F401" s="653" t="s">
        <v>62</v>
      </c>
      <c r="G401" s="152" t="s">
        <v>707</v>
      </c>
      <c r="H401" s="615"/>
    </row>
    <row r="402" ht="135" hidden="1" customHeight="1" spans="1:8">
      <c r="A402" s="665"/>
      <c r="B402" s="666"/>
      <c r="C402" s="667"/>
      <c r="D402" s="98" t="s">
        <v>708</v>
      </c>
      <c r="E402" s="96"/>
      <c r="F402" s="654"/>
      <c r="G402" s="156"/>
      <c r="H402" s="615"/>
    </row>
    <row r="403" ht="35.25" hidden="1" customHeight="1" spans="1:8">
      <c r="A403" s="605" t="s">
        <v>709</v>
      </c>
      <c r="B403" s="656"/>
      <c r="C403" s="657"/>
      <c r="D403" s="658">
        <f>D401</f>
        <v>23696510</v>
      </c>
      <c r="E403" s="657"/>
      <c r="F403" s="657"/>
      <c r="G403" s="657"/>
      <c r="H403" s="615"/>
    </row>
    <row r="404" ht="38.25" customHeight="1" spans="1:7">
      <c r="A404" s="668"/>
      <c r="B404" s="669"/>
      <c r="C404" s="669"/>
      <c r="D404" s="669"/>
      <c r="E404" s="669"/>
      <c r="F404" s="669"/>
      <c r="G404" s="670"/>
    </row>
    <row r="405" ht="27" customHeight="1" spans="1:7">
      <c r="A405" s="671"/>
      <c r="B405" s="672"/>
      <c r="C405" s="673"/>
      <c r="D405" s="674"/>
      <c r="E405" s="674"/>
      <c r="F405" s="674"/>
      <c r="G405" s="675"/>
    </row>
    <row r="406" ht="25.5" customHeight="1" spans="1:7">
      <c r="A406" s="671"/>
      <c r="B406" s="672"/>
      <c r="C406" s="676"/>
      <c r="D406" s="677"/>
      <c r="E406" s="677"/>
      <c r="F406" s="677"/>
      <c r="G406" s="678"/>
    </row>
    <row r="407" ht="15.75" spans="1:7">
      <c r="A407" s="679"/>
      <c r="B407" s="680"/>
      <c r="C407" s="672"/>
      <c r="D407" s="680"/>
      <c r="E407" s="681"/>
      <c r="F407" s="681"/>
      <c r="G407" s="682"/>
    </row>
    <row r="408" ht="30" hidden="1" customHeight="1" spans="1:7">
      <c r="A408" s="671"/>
      <c r="B408" s="672"/>
      <c r="C408" s="673"/>
      <c r="D408" s="674"/>
      <c r="E408" s="674"/>
      <c r="F408" s="674"/>
      <c r="G408" s="675"/>
    </row>
    <row r="409" ht="12.75" hidden="1" customHeight="1" spans="1:7">
      <c r="A409" s="671"/>
      <c r="B409" s="672"/>
      <c r="C409" s="676"/>
      <c r="D409" s="677"/>
      <c r="E409" s="677"/>
      <c r="F409" s="677"/>
      <c r="G409" s="678"/>
    </row>
    <row r="410" ht="12.75" hidden="1" customHeight="1" spans="1:7">
      <c r="A410" s="671"/>
      <c r="B410" s="672"/>
      <c r="C410" s="676"/>
      <c r="D410" s="677"/>
      <c r="E410" s="677"/>
      <c r="F410" s="677"/>
      <c r="G410" s="678"/>
    </row>
    <row r="411" ht="21.75" hidden="1" customHeight="1" spans="1:7">
      <c r="A411" s="671"/>
      <c r="B411" s="672"/>
      <c r="C411" s="673"/>
      <c r="D411" s="674"/>
      <c r="E411" s="674"/>
      <c r="F411" s="674"/>
      <c r="G411" s="675"/>
    </row>
    <row r="412" ht="12.75" customHeight="1" spans="1:7">
      <c r="A412" s="671"/>
      <c r="B412" s="672"/>
      <c r="C412" s="676"/>
      <c r="D412" s="677"/>
      <c r="E412" s="677"/>
      <c r="F412" s="677"/>
      <c r="G412" s="678"/>
    </row>
    <row r="413" ht="12.75" customHeight="1" spans="1:7">
      <c r="A413" s="683"/>
      <c r="B413" s="684"/>
      <c r="C413" s="685"/>
      <c r="D413" s="686"/>
      <c r="E413" s="686"/>
      <c r="F413" s="686"/>
      <c r="G413" s="687"/>
    </row>
    <row r="414" ht="23.25" spans="4:8">
      <c r="D414" s="688"/>
      <c r="H414" s="689"/>
    </row>
  </sheetData>
  <mergeCells count="729">
    <mergeCell ref="A1:G1"/>
    <mergeCell ref="A2:F2"/>
    <mergeCell ref="A3:G3"/>
    <mergeCell ref="B4:E4"/>
    <mergeCell ref="A5:G5"/>
    <mergeCell ref="A404:G404"/>
    <mergeCell ref="D405:G405"/>
    <mergeCell ref="D406:G406"/>
    <mergeCell ref="D408:G408"/>
    <mergeCell ref="D409:G409"/>
    <mergeCell ref="D411:G411"/>
    <mergeCell ref="D412:G412"/>
    <mergeCell ref="A8:A9"/>
    <mergeCell ref="A10:A11"/>
    <mergeCell ref="A12:A13"/>
    <mergeCell ref="A14:A15"/>
    <mergeCell ref="A18:A19"/>
    <mergeCell ref="A20:A21"/>
    <mergeCell ref="A22:A23"/>
    <mergeCell ref="A28:A29"/>
    <mergeCell ref="A30:A31"/>
    <mergeCell ref="A32:A33"/>
    <mergeCell ref="A36:A37"/>
    <mergeCell ref="A40:A41"/>
    <mergeCell ref="A42:A43"/>
    <mergeCell ref="A44:A45"/>
    <mergeCell ref="A46:A47"/>
    <mergeCell ref="A48:A49"/>
    <mergeCell ref="A52:A53"/>
    <mergeCell ref="A54:A55"/>
    <mergeCell ref="A58:A59"/>
    <mergeCell ref="A74:A75"/>
    <mergeCell ref="A76:A77"/>
    <mergeCell ref="A78:A79"/>
    <mergeCell ref="A80:A81"/>
    <mergeCell ref="A82:A83"/>
    <mergeCell ref="A84:A85"/>
    <mergeCell ref="A86:A87"/>
    <mergeCell ref="A90:A91"/>
    <mergeCell ref="A92:A93"/>
    <mergeCell ref="A94:A95"/>
    <mergeCell ref="A98:A99"/>
    <mergeCell ref="A100:A101"/>
    <mergeCell ref="A104:A105"/>
    <mergeCell ref="A106:A107"/>
    <mergeCell ref="A122:A123"/>
    <mergeCell ref="A125:A126"/>
    <mergeCell ref="A131:A132"/>
    <mergeCell ref="A133:A134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63:A164"/>
    <mergeCell ref="A165:A166"/>
    <mergeCell ref="A167:A168"/>
    <mergeCell ref="A169:A170"/>
    <mergeCell ref="A171:A172"/>
    <mergeCell ref="A173:A174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7:A218"/>
    <mergeCell ref="A219:A220"/>
    <mergeCell ref="A223:A224"/>
    <mergeCell ref="A225:A226"/>
    <mergeCell ref="A233:A234"/>
    <mergeCell ref="A235:A236"/>
    <mergeCell ref="A237:A238"/>
    <mergeCell ref="A239:A240"/>
    <mergeCell ref="A241:A242"/>
    <mergeCell ref="A243:A244"/>
    <mergeCell ref="A245:A246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305:A306"/>
    <mergeCell ref="A307:A308"/>
    <mergeCell ref="A315:A316"/>
    <mergeCell ref="A317:A318"/>
    <mergeCell ref="A319:A320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5:A346"/>
    <mergeCell ref="A347:A348"/>
    <mergeCell ref="A349:A350"/>
    <mergeCell ref="A355:A356"/>
    <mergeCell ref="A359:A360"/>
    <mergeCell ref="A361:A362"/>
    <mergeCell ref="A363:A364"/>
    <mergeCell ref="A373:A374"/>
    <mergeCell ref="A375:A376"/>
    <mergeCell ref="A377:A378"/>
    <mergeCell ref="A379:A380"/>
    <mergeCell ref="A381:A382"/>
    <mergeCell ref="A383:A384"/>
    <mergeCell ref="A385:A386"/>
    <mergeCell ref="A387:A388"/>
    <mergeCell ref="A389:A390"/>
    <mergeCell ref="A391:A392"/>
    <mergeCell ref="A393:A394"/>
    <mergeCell ref="A396:A397"/>
    <mergeCell ref="A398:A399"/>
    <mergeCell ref="A401:A402"/>
    <mergeCell ref="A405:A406"/>
    <mergeCell ref="A408:A409"/>
    <mergeCell ref="A411:A412"/>
    <mergeCell ref="B40:B41"/>
    <mergeCell ref="B52:B53"/>
    <mergeCell ref="B54:B55"/>
    <mergeCell ref="B74:B75"/>
    <mergeCell ref="B80:B81"/>
    <mergeCell ref="B90:B91"/>
    <mergeCell ref="B92:B93"/>
    <mergeCell ref="B100:B102"/>
    <mergeCell ref="B104:B105"/>
    <mergeCell ref="B106:B107"/>
    <mergeCell ref="B122:B123"/>
    <mergeCell ref="B131:B132"/>
    <mergeCell ref="B137:B138"/>
    <mergeCell ref="B145:B146"/>
    <mergeCell ref="B147:B148"/>
    <mergeCell ref="B149:B150"/>
    <mergeCell ref="B151:B152"/>
    <mergeCell ref="B167:B168"/>
    <mergeCell ref="B169:B170"/>
    <mergeCell ref="B171:B172"/>
    <mergeCell ref="B173:B174"/>
    <mergeCell ref="B175:B176"/>
    <mergeCell ref="B181:B182"/>
    <mergeCell ref="B183:B184"/>
    <mergeCell ref="B219:B220"/>
    <mergeCell ref="B221:B222"/>
    <mergeCell ref="B223:B224"/>
    <mergeCell ref="B225:B226"/>
    <mergeCell ref="B233:B234"/>
    <mergeCell ref="B235:B236"/>
    <mergeCell ref="B237:B238"/>
    <mergeCell ref="B253:B254"/>
    <mergeCell ref="B257:B258"/>
    <mergeCell ref="B259:B260"/>
    <mergeCell ref="B261:B262"/>
    <mergeCell ref="B263:B264"/>
    <mergeCell ref="B265:B266"/>
    <mergeCell ref="B269:B270"/>
    <mergeCell ref="B271:B272"/>
    <mergeCell ref="B273:B274"/>
    <mergeCell ref="B277:B278"/>
    <mergeCell ref="B279:B280"/>
    <mergeCell ref="B281:B282"/>
    <mergeCell ref="B283:B284"/>
    <mergeCell ref="B285:B286"/>
    <mergeCell ref="B289:B290"/>
    <mergeCell ref="B291:B292"/>
    <mergeCell ref="B297:B298"/>
    <mergeCell ref="B305:B306"/>
    <mergeCell ref="B307:B308"/>
    <mergeCell ref="B315:B316"/>
    <mergeCell ref="B319:B320"/>
    <mergeCell ref="B323:B324"/>
    <mergeCell ref="B325:B326"/>
    <mergeCell ref="B327:B328"/>
    <mergeCell ref="B357:B358"/>
    <mergeCell ref="B359:B360"/>
    <mergeCell ref="B361:B362"/>
    <mergeCell ref="B363:B364"/>
    <mergeCell ref="B365:B366"/>
    <mergeCell ref="B367:B368"/>
    <mergeCell ref="B369:B370"/>
    <mergeCell ref="B371:B372"/>
    <mergeCell ref="B373:B374"/>
    <mergeCell ref="B377:B378"/>
    <mergeCell ref="B379:B380"/>
    <mergeCell ref="B391:B392"/>
    <mergeCell ref="B393:B394"/>
    <mergeCell ref="B396:B397"/>
    <mergeCell ref="B398:B399"/>
    <mergeCell ref="B401:B402"/>
    <mergeCell ref="C18:C19"/>
    <mergeCell ref="C20:C21"/>
    <mergeCell ref="C22:C23"/>
    <mergeCell ref="C28:C29"/>
    <mergeCell ref="C32:C33"/>
    <mergeCell ref="C40:C41"/>
    <mergeCell ref="C44:C45"/>
    <mergeCell ref="C52:C53"/>
    <mergeCell ref="C54:C55"/>
    <mergeCell ref="C90:C91"/>
    <mergeCell ref="C98:C99"/>
    <mergeCell ref="C100:C102"/>
    <mergeCell ref="C104:C105"/>
    <mergeCell ref="C106:C107"/>
    <mergeCell ref="C122:C123"/>
    <mergeCell ref="C129:C130"/>
    <mergeCell ref="C131:C132"/>
    <mergeCell ref="C133:C134"/>
    <mergeCell ref="C153:C154"/>
    <mergeCell ref="C157:C158"/>
    <mergeCell ref="C161:C162"/>
    <mergeCell ref="C167:C168"/>
    <mergeCell ref="C169:C170"/>
    <mergeCell ref="C171:C172"/>
    <mergeCell ref="C197:C198"/>
    <mergeCell ref="C201:C202"/>
    <mergeCell ref="C203:C204"/>
    <mergeCell ref="C219:C220"/>
    <mergeCell ref="C221:C222"/>
    <mergeCell ref="C223:C224"/>
    <mergeCell ref="C225:C226"/>
    <mergeCell ref="C237:C238"/>
    <mergeCell ref="C253:C254"/>
    <mergeCell ref="C255:C256"/>
    <mergeCell ref="C257:C258"/>
    <mergeCell ref="C259:C260"/>
    <mergeCell ref="C265:C266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9:C290"/>
    <mergeCell ref="C291:C292"/>
    <mergeCell ref="C297:C298"/>
    <mergeCell ref="C305:C306"/>
    <mergeCell ref="C307:C308"/>
    <mergeCell ref="C315:C316"/>
    <mergeCell ref="C325:C326"/>
    <mergeCell ref="C327:C328"/>
    <mergeCell ref="C329:C330"/>
    <mergeCell ref="C331:C332"/>
    <mergeCell ref="C333:C334"/>
    <mergeCell ref="C335:C336"/>
    <mergeCell ref="C337:C338"/>
    <mergeCell ref="C339:C340"/>
    <mergeCell ref="C341:C342"/>
    <mergeCell ref="C345:C346"/>
    <mergeCell ref="C347:C348"/>
    <mergeCell ref="C349:C350"/>
    <mergeCell ref="C357:C358"/>
    <mergeCell ref="C359:C360"/>
    <mergeCell ref="C363:C364"/>
    <mergeCell ref="C375:C376"/>
    <mergeCell ref="C377:C378"/>
    <mergeCell ref="C385:C386"/>
    <mergeCell ref="C387:C388"/>
    <mergeCell ref="C389:C390"/>
    <mergeCell ref="C391:C392"/>
    <mergeCell ref="C393:C394"/>
    <mergeCell ref="C396:C397"/>
    <mergeCell ref="C398:C399"/>
    <mergeCell ref="C401:C402"/>
    <mergeCell ref="E10:E11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6:E87"/>
    <mergeCell ref="E88:E89"/>
    <mergeCell ref="E90:E91"/>
    <mergeCell ref="E92:E93"/>
    <mergeCell ref="E94:E95"/>
    <mergeCell ref="E96:E97"/>
    <mergeCell ref="E98:E99"/>
    <mergeCell ref="E100:E103"/>
    <mergeCell ref="E104:E105"/>
    <mergeCell ref="E106:E107"/>
    <mergeCell ref="E112:E113"/>
    <mergeCell ref="E114:E115"/>
    <mergeCell ref="E116:E117"/>
    <mergeCell ref="E118:E119"/>
    <mergeCell ref="E120:E121"/>
    <mergeCell ref="E122:E123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3:E234"/>
    <mergeCell ref="E235:E236"/>
    <mergeCell ref="E237:E238"/>
    <mergeCell ref="E239:E240"/>
    <mergeCell ref="E241:E242"/>
    <mergeCell ref="E243:E244"/>
    <mergeCell ref="E247:E248"/>
    <mergeCell ref="E253:E254"/>
    <mergeCell ref="E255:E256"/>
    <mergeCell ref="E257:E258"/>
    <mergeCell ref="E259:E260"/>
    <mergeCell ref="E261:E262"/>
    <mergeCell ref="E263:E264"/>
    <mergeCell ref="E265:E266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31:E332"/>
    <mergeCell ref="E333:E334"/>
    <mergeCell ref="E335:E336"/>
    <mergeCell ref="E337:E338"/>
    <mergeCell ref="E339:E340"/>
    <mergeCell ref="E341:E342"/>
    <mergeCell ref="E343:E344"/>
    <mergeCell ref="E345:E346"/>
    <mergeCell ref="E347:E348"/>
    <mergeCell ref="E349:E350"/>
    <mergeCell ref="E355:E356"/>
    <mergeCell ref="E357:E358"/>
    <mergeCell ref="E359:E360"/>
    <mergeCell ref="E361:E362"/>
    <mergeCell ref="E375:E376"/>
    <mergeCell ref="E377:E378"/>
    <mergeCell ref="E379:E380"/>
    <mergeCell ref="E381:E382"/>
    <mergeCell ref="E383:E384"/>
    <mergeCell ref="E385:E386"/>
    <mergeCell ref="E387:E388"/>
    <mergeCell ref="E389:E390"/>
    <mergeCell ref="E391:E392"/>
    <mergeCell ref="E393:E394"/>
    <mergeCell ref="E396:E397"/>
    <mergeCell ref="E398:E399"/>
    <mergeCell ref="E401:E402"/>
    <mergeCell ref="F26:F27"/>
    <mergeCell ref="F32:F33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86:F87"/>
    <mergeCell ref="F90:F91"/>
    <mergeCell ref="F94:F95"/>
    <mergeCell ref="F96:F97"/>
    <mergeCell ref="F98:F99"/>
    <mergeCell ref="F100:F103"/>
    <mergeCell ref="F104:F105"/>
    <mergeCell ref="F106:F107"/>
    <mergeCell ref="F120:F121"/>
    <mergeCell ref="F122:F123"/>
    <mergeCell ref="F129:F130"/>
    <mergeCell ref="F131:F132"/>
    <mergeCell ref="F133:F134"/>
    <mergeCell ref="F135:F136"/>
    <mergeCell ref="F153:F154"/>
    <mergeCell ref="F157:F158"/>
    <mergeCell ref="F161:F162"/>
    <mergeCell ref="F167:F168"/>
    <mergeCell ref="F169:F170"/>
    <mergeCell ref="F171:F172"/>
    <mergeCell ref="F173:F174"/>
    <mergeCell ref="F175:F176"/>
    <mergeCell ref="F177:F178"/>
    <mergeCell ref="F179:F180"/>
    <mergeCell ref="F185:F186"/>
    <mergeCell ref="F187:F188"/>
    <mergeCell ref="F189:F190"/>
    <mergeCell ref="F191:F192"/>
    <mergeCell ref="F197:F198"/>
    <mergeCell ref="F199:F200"/>
    <mergeCell ref="F201:F202"/>
    <mergeCell ref="F203:F204"/>
    <mergeCell ref="F205:F206"/>
    <mergeCell ref="F207:F208"/>
    <mergeCell ref="F209:F210"/>
    <mergeCell ref="F217:F218"/>
    <mergeCell ref="F219:F220"/>
    <mergeCell ref="F221:F222"/>
    <mergeCell ref="F223:F224"/>
    <mergeCell ref="F225:F226"/>
    <mergeCell ref="F233:F234"/>
    <mergeCell ref="F235:F236"/>
    <mergeCell ref="F237:F238"/>
    <mergeCell ref="F239:F240"/>
    <mergeCell ref="F241:F242"/>
    <mergeCell ref="F243:F244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305:F306"/>
    <mergeCell ref="F307:F308"/>
    <mergeCell ref="F315:F316"/>
    <mergeCell ref="F325:F326"/>
    <mergeCell ref="F327:F328"/>
    <mergeCell ref="F331:F332"/>
    <mergeCell ref="F333:F334"/>
    <mergeCell ref="F335:F336"/>
    <mergeCell ref="F337:F338"/>
    <mergeCell ref="F339:F340"/>
    <mergeCell ref="F341:F342"/>
    <mergeCell ref="F343:F344"/>
    <mergeCell ref="F347:F348"/>
    <mergeCell ref="F349:F350"/>
    <mergeCell ref="F355:F356"/>
    <mergeCell ref="F357:F358"/>
    <mergeCell ref="F359:F360"/>
    <mergeCell ref="F361:F362"/>
    <mergeCell ref="F363:F364"/>
    <mergeCell ref="F377:F378"/>
    <mergeCell ref="F381:F382"/>
    <mergeCell ref="F387:F388"/>
    <mergeCell ref="F389:F390"/>
    <mergeCell ref="F391:F392"/>
    <mergeCell ref="F393:F394"/>
    <mergeCell ref="F396:F397"/>
    <mergeCell ref="F398:F399"/>
    <mergeCell ref="F401:F402"/>
    <mergeCell ref="G16:G17"/>
    <mergeCell ref="G30:G31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98:G99"/>
    <mergeCell ref="G100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55:G156"/>
    <mergeCell ref="G159:G160"/>
    <mergeCell ref="G167:G168"/>
    <mergeCell ref="G169:G170"/>
    <mergeCell ref="G171:G172"/>
    <mergeCell ref="G173:G174"/>
    <mergeCell ref="G175:G176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39:G340"/>
    <mergeCell ref="G341:G342"/>
    <mergeCell ref="G347:G348"/>
    <mergeCell ref="G349:G350"/>
    <mergeCell ref="G352:G353"/>
    <mergeCell ref="G355:G356"/>
    <mergeCell ref="G357:G358"/>
    <mergeCell ref="G359:G360"/>
    <mergeCell ref="G361:G362"/>
    <mergeCell ref="G363:G364"/>
    <mergeCell ref="G365:G366"/>
    <mergeCell ref="G367:G368"/>
    <mergeCell ref="G369:G370"/>
    <mergeCell ref="G373:G374"/>
    <mergeCell ref="G377:G378"/>
    <mergeCell ref="G379:G380"/>
    <mergeCell ref="G381:G382"/>
    <mergeCell ref="G383:G384"/>
    <mergeCell ref="G385:G386"/>
    <mergeCell ref="G387:G388"/>
    <mergeCell ref="G396:G397"/>
    <mergeCell ref="G398:G399"/>
    <mergeCell ref="G401:G402"/>
    <mergeCell ref="E299:F300"/>
    <mergeCell ref="E329:F330"/>
    <mergeCell ref="E352:F353"/>
  </mergeCells>
  <pageMargins left="0.393700787401575" right="0.236220472440945" top="0.31496062992126" bottom="0.196850393700787" header="0.15748031496063" footer="0.31496062992126"/>
  <pageSetup paperSize="9" scale="58" fitToWidth="0" fitToHeight="0" orientation="landscape"/>
  <headerFooter/>
  <rowBreaks count="4" manualBreakCount="4">
    <brk id="97" max="12" man="1"/>
    <brk id="172" max="16383" man="1"/>
    <brk id="244" max="12" man="1"/>
    <brk id="34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заг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2016-01-19T07:58:00Z</dcterms:created>
  <cp:lastPrinted>2024-12-03T06:40:00Z</cp:lastPrinted>
  <dcterms:modified xsi:type="dcterms:W3CDTF">2024-12-03T07:09:45Z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D810C517146448B695917A5ED66BD76D_12</vt:lpwstr>
  </property>
  <property fmtid="{D5CDD505-2E9C-101B-9397-08002B2CF9AE}" pid="3" name="KSOProductBuildVer">
    <vt:lpwstr>1033-12.2.0.18911</vt:lpwstr>
  </property>
</Properties>
</file>