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-2025\ЗАКУПІВЛЯ 2025\2025-РІЧНИЙ ПЛАН ЗАКУПІВЕЛЬ ДЕПАРТАМЕНТУ ІТ\РІЧНИЙ ПЛАН та ЙОГО ЗМІНИ\Оприлюднення\"/>
    </mc:Choice>
  </mc:AlternateContent>
  <bookViews>
    <workbookView xWindow="0" yWindow="0" windowWidth="21000" windowHeight="11580"/>
  </bookViews>
  <sheets>
    <sheet name="заг" sheetId="6" r:id="rId1"/>
    <sheet name="Аркуш1" sheetId="15" r:id="rId2"/>
  </sheets>
  <definedNames>
    <definedName name="_xlnm.Print_Titles" localSheetId="0">заг!$6:$7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4" i="6" l="1"/>
  <c r="D151" i="6"/>
  <c r="D146" i="6"/>
  <c r="D135" i="6"/>
  <c r="D119" i="6"/>
  <c r="D105" i="6"/>
  <c r="D91" i="6"/>
  <c r="D81" i="6"/>
  <c r="D79" i="6"/>
  <c r="D67" i="6"/>
  <c r="D53" i="6"/>
  <c r="D51" i="6"/>
  <c r="D45" i="6"/>
  <c r="D43" i="6"/>
  <c r="D41" i="6"/>
  <c r="D37" i="6"/>
  <c r="D31" i="6"/>
  <c r="D27" i="6"/>
  <c r="D24" i="6"/>
  <c r="D12" i="6"/>
  <c r="D10" i="6"/>
  <c r="D8" i="6"/>
</calcChain>
</file>

<file path=xl/sharedStrings.xml><?xml version="1.0" encoding="utf-8"?>
<sst xmlns="http://schemas.openxmlformats.org/spreadsheetml/2006/main" count="449" uniqueCount="300">
  <si>
    <r>
      <rPr>
        <b/>
        <sz val="16"/>
        <color indexed="8"/>
        <rFont val="Times New Roman"/>
        <charset val="204"/>
      </rPr>
      <t xml:space="preserve">                     на 2025 рік</t>
    </r>
    <r>
      <rPr>
        <sz val="10"/>
        <color indexed="8"/>
        <rFont val="Times New Roman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</si>
  <si>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</si>
  <si>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</si>
  <si>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</si>
  <si>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</si>
  <si>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</si>
  <si>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</si>
  <si>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</si>
  <si>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</si>
  <si>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</si>
  <si>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</si>
  <si>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</si>
  <si>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charset val="204"/>
      </rPr>
      <t xml:space="preserve">Код ДК021:2015 30120000-6 </t>
    </r>
    <r>
      <rPr>
        <sz val="10"/>
        <color indexed="8"/>
        <rFont val="Times New Roman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</si>
  <si>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</si>
  <si>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charset val="204"/>
      </rPr>
      <t>УСС</t>
    </r>
  </si>
  <si>
    <t>червень</t>
  </si>
  <si>
    <t xml:space="preserve">загальний фонд КПКВ 3506010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</si>
  <si>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</si>
  <si>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charset val="204"/>
      </rPr>
      <t xml:space="preserve">Код ДК 021: 2015 32520000-4 </t>
    </r>
    <r>
      <rPr>
        <sz val="10"/>
        <color indexed="8"/>
        <rFont val="Times New Roman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</si>
  <si>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</si>
  <si>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</si>
  <si>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 xml:space="preserve">грн. (двісті двадцять тисячі вісімсот п'ядесят гривень 00 коп.)                             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</si>
  <si>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</si>
  <si>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</si>
  <si>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charset val="204"/>
      </rPr>
      <t xml:space="preserve">Код ДК 021: 2015 44320000-9 </t>
    </r>
    <r>
      <rPr>
        <sz val="10"/>
        <rFont val="Times New Roman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</si>
  <si>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</si>
  <si>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</si>
  <si>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 xml:space="preserve">грн. (чотирнадцять тисяч сімсот п'ядесят гривні 00 коп.)                             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</si>
  <si>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</si>
  <si>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charset val="204"/>
      </rPr>
      <t xml:space="preserve">Код ДК 021: 2015 31440000-2 </t>
    </r>
    <r>
      <rPr>
        <sz val="10"/>
        <rFont val="Times New Roman"/>
        <charset val="204"/>
      </rPr>
      <t>Акумуляторні батареї</t>
    </r>
  </si>
  <si>
    <t xml:space="preserve">грн. (чотири тисячі п'ятсот  гривень 00 коп.)                             </t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</si>
  <si>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</si>
  <si>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</si>
  <si>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r>
      <rPr>
        <sz val="10"/>
        <color indexed="8"/>
        <rFont val="Times New Roman"/>
        <charset val="204"/>
      </rPr>
      <t xml:space="preserve"> Комп'ютерне обладнання за кодом ДК 021:2015   30230000-0 - Комп'ютерне обладнання (30230000-0 - Комп'ютерне обладнання(WEB-камера типу Logitech WebCam C270;Клавіатура типу Logitech K120;Маніпулятор типу "миша" Logitech B100Зовнішній жорсткий диск 2.5" USB 5.0TB Seagate Bacis;Накопичувач SSD Verbatim VI560 S3 256 GB; </t>
    </r>
    <r>
      <rPr>
        <sz val="10"/>
        <rFont val="Times New Roman"/>
        <charset val="204"/>
      </rPr>
      <t>Оперативна пам’ять для серверів Huawei типу DDR4, 32768 MB, 2666 MHz;Оперативна пам’ять для серверів Dell Power Edge R740 типу DDR4, 32768 MB, 2400MHz.))</t>
    </r>
  </si>
  <si>
    <r>
      <rPr>
        <b/>
        <sz val="10"/>
        <color indexed="8"/>
        <rFont val="Times New Roman"/>
        <charset val="204"/>
      </rPr>
      <t xml:space="preserve">Код ДК 021:2015   30230000-0 - </t>
    </r>
    <r>
      <rPr>
        <sz val="10"/>
        <color indexed="8"/>
        <rFont val="Times New Roman"/>
        <charset val="204"/>
      </rPr>
      <t>Комп'ютерне обладнання</t>
    </r>
  </si>
  <si>
    <r>
      <rPr>
        <sz val="10"/>
        <color indexed="8"/>
        <rFont val="Times New Roman"/>
        <charset val="204"/>
      </rPr>
      <t>Відкриті торги у порядку визначеному Особливостями ч</t>
    </r>
    <r>
      <rPr>
        <b/>
        <sz val="10"/>
        <color indexed="8"/>
        <rFont val="Times New Roman"/>
        <charset val="204"/>
      </rPr>
      <t>ерез Українські спеціалізовані системи</t>
    </r>
  </si>
  <si>
    <t>листопад</t>
  </si>
  <si>
    <r>
      <rPr>
        <sz val="10"/>
        <color indexed="8"/>
        <rFont val="Times New Roman"/>
        <charset val="204"/>
      </rPr>
      <t>загальний фонд КПКВ 3506010 довідка про внесення змін до кошторису від 30.10.2024 №217 (п</t>
    </r>
    <r>
      <rPr>
        <b/>
        <sz val="10"/>
        <color indexed="8"/>
        <rFont val="Times New Roman"/>
        <charset val="204"/>
      </rPr>
      <t>огодження Мінцифри</t>
    </r>
    <r>
      <rPr>
        <sz val="10"/>
        <color indexed="8"/>
        <rFont val="Times New Roman"/>
        <charset val="204"/>
      </rPr>
      <t>) (</t>
    </r>
    <r>
      <rPr>
        <i/>
        <sz val="9"/>
        <color indexed="8"/>
        <rFont val="Times New Roman"/>
        <charset val="204"/>
      </rPr>
      <t>лист на Мінфін № 1/22-02-01/5.1/7716 від 08.11.2024 та змін до кошторису с/з №22/22-02-01/17474 від 14.11.2024</t>
    </r>
    <r>
      <rPr>
        <sz val="10"/>
        <color indexed="8"/>
        <rFont val="Times New Roman"/>
        <charset val="204"/>
      </rPr>
      <t xml:space="preserve">) </t>
    </r>
  </si>
  <si>
    <t xml:space="preserve">грн. сімсот сімдесят дві  тисячі дев'ятсот п'ятнадцять гривень 00 коп.)                          </t>
  </si>
  <si>
    <t xml:space="preserve">Пристрій генерації одноразових паролей
</t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</si>
  <si>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>(з урахуванням собливостей)</t>
    </r>
  </si>
  <si>
    <t>липень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</si>
  <si>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</si>
  <si>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 xml:space="preserve">грн. (сімсот тридцять дев'ять тисяч  п'ятсот шістдесят  гривень 00 коп.)                            </t>
  </si>
  <si>
    <t>Адаптер USB</t>
  </si>
  <si>
    <t xml:space="preserve">грн (тридцять сім  тисяч чотириста десять гривень 00 коп.)                            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</si>
  <si>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</si>
  <si>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</si>
  <si>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charset val="204"/>
      </rPr>
      <t>Код ДК 021:2015   64210000-1 -</t>
    </r>
    <r>
      <rPr>
        <sz val="10"/>
        <color indexed="8"/>
        <rFont val="Times New Roman"/>
        <charset val="204"/>
      </rPr>
      <t>Послуги телефонного зв'язку та передачі даних</t>
    </r>
  </si>
  <si>
    <t>2240</t>
  </si>
  <si>
    <t>травень</t>
  </si>
  <si>
    <t xml:space="preserve">загальний фонд КПКВ 3506010 (відповідно до пп5. п13  постанови КМУ від 12.10.2022 №1178 (відсутність конкуренції  з технічні причини) </t>
  </si>
  <si>
    <t>гривень(дев'ятсот п'ятнадцять  тисяч  гривень 00коп)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</si>
  <si>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</si>
  <si>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charset val="204"/>
      </rPr>
      <t xml:space="preserve">Код ДК 021:2015   64210000-1 - </t>
    </r>
    <r>
      <rPr>
        <sz val="10"/>
        <color indexed="8"/>
        <rFont val="Times New Roman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</si>
  <si>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</si>
  <si>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</si>
  <si>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</si>
  <si>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</si>
  <si>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</si>
  <si>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</si>
  <si>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</si>
  <si>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</si>
  <si>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на очікувану вартість - на 2025 рік)</t>
    </r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</si>
  <si>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</si>
  <si>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</si>
  <si>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 xml:space="preserve">грн. (вісімсот п'ятнадцять  тисяч   гривень 00 коп.)                          </t>
  </si>
  <si>
    <t>пп.5 п13 постанови 1178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</si>
  <si>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</si>
  <si>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charset val="204"/>
      </rPr>
      <t>Код ДК 021:2015  64210000-1 -</t>
    </r>
    <r>
      <rPr>
        <sz val="10"/>
        <color indexed="8"/>
        <rFont val="Times New Roman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</si>
  <si>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</si>
  <si>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 пп 15 п.5 ст3 Закону)</t>
    </r>
  </si>
  <si>
    <t xml:space="preserve">грн. (сорок дев'ять тисяч вісімсот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</si>
  <si>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</si>
  <si>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charset val="204"/>
      </rPr>
      <t>Код ДК 021:2015 72220000-3 -</t>
    </r>
    <r>
      <rPr>
        <sz val="10"/>
        <color indexed="8"/>
        <rFont val="Times New Roman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</si>
  <si>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charset val="204"/>
      </rPr>
      <t xml:space="preserve">загальний фонд КПКВ 3506010 ( </t>
    </r>
    <r>
      <rPr>
        <b/>
        <sz val="10"/>
        <color indexed="8"/>
        <rFont val="Times New Roman"/>
        <charset val="204"/>
      </rPr>
      <t>пп15 п.5 ст3 Закону</t>
    </r>
    <r>
      <rPr>
        <sz val="10"/>
        <color indexed="8"/>
        <rFont val="Times New Roman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</si>
  <si>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</si>
  <si>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</si>
  <si>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charset val="204"/>
      </rPr>
      <t>Код ДК 021:2015  72410000-7 -</t>
    </r>
    <r>
      <rPr>
        <sz val="10"/>
        <color indexed="8"/>
        <rFont val="Times New Roman"/>
        <charset val="204"/>
      </rPr>
      <t xml:space="preserve">Послуги провайдерів 
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</si>
  <si>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особливостей) </t>
    </r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</si>
  <si>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на очікувану вартість на 2025 рік</t>
    </r>
    <r>
      <rPr>
        <sz val="10"/>
        <color indexed="8"/>
        <rFont val="Times New Roman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</si>
  <si>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</si>
  <si>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charset val="204"/>
      </rPr>
      <t>(основний канал)</t>
    </r>
    <r>
      <rPr>
        <sz val="10"/>
        <color indexed="8"/>
        <rFont val="Times New Roman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charset val="204"/>
      </rPr>
      <t>основний канал</t>
    </r>
    <r>
      <rPr>
        <sz val="10"/>
        <color indexed="8"/>
        <rFont val="Times New Roman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</si>
  <si>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charset val="204"/>
      </rPr>
      <t>Код ДК 021:2015  72410000-7 -</t>
    </r>
    <r>
      <rPr>
        <sz val="10"/>
        <color indexed="8"/>
        <rFont val="Times New Roman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</si>
  <si>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</si>
  <si>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charset val="204"/>
      </rPr>
      <t>загальний фонд КПКВ 3506010    (</t>
    </r>
    <r>
      <rPr>
        <b/>
        <sz val="10"/>
        <color indexed="8"/>
        <rFont val="Times New Roman"/>
        <charset val="204"/>
      </rPr>
      <t xml:space="preserve">20% з договору за минулий рік)     </t>
    </r>
    <r>
      <rPr>
        <sz val="10"/>
        <color indexed="8"/>
        <rFont val="Times New Roman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</si>
  <si>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</si>
  <si>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</si>
  <si>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на очікувану вартістьна 2025рік</t>
    </r>
    <r>
      <rPr>
        <sz val="10"/>
        <color indexed="8"/>
        <rFont val="Times New Roman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</si>
  <si>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</si>
  <si>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</si>
  <si>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charset val="204"/>
      </rPr>
      <t xml:space="preserve">загальний фонд КПКВ 3506010    </t>
    </r>
    <r>
      <rPr>
        <b/>
        <sz val="10"/>
        <color indexed="8"/>
        <rFont val="Times New Roman"/>
        <charset val="204"/>
      </rPr>
      <t xml:space="preserve">(20% з договору за минулий рік)     </t>
    </r>
    <r>
      <rPr>
        <sz val="10"/>
        <color indexed="8"/>
        <rFont val="Times New Roman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</si>
  <si>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</si>
  <si>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</si>
  <si>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charset val="204"/>
      </rPr>
      <t xml:space="preserve">Код ДК 021:2015  50310000-1 </t>
    </r>
    <r>
      <rPr>
        <sz val="10"/>
        <color indexed="8"/>
        <rFont val="Times New Roman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</si>
  <si>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</si>
  <si>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</si>
  <si>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 xml:space="preserve">грн.(триста двадцять п'ять тисяч двісті гривень 00 коп.)                        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</si>
  <si>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</si>
  <si>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charset val="204"/>
      </rPr>
      <t xml:space="preserve">Код ДК 021:2015   50330000 -7 </t>
    </r>
    <r>
      <rPr>
        <sz val="10"/>
        <color indexed="8"/>
        <rFont val="Times New Roman"/>
        <charset val="204"/>
      </rPr>
      <t>Послуги  з  технічного обслуговування  телекомунікаційного обладнання</t>
    </r>
  </si>
  <si>
    <t xml:space="preserve">грн. (сто дев'ятнадцять тисяч сімсот сорок вісім гривень 00 коп.)                            </t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</si>
  <si>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</si>
  <si>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</si>
  <si>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charset val="204"/>
      </rPr>
      <t xml:space="preserve">Код ДК 021:2015  45310000-3 </t>
    </r>
    <r>
      <rPr>
        <sz val="10"/>
        <rFont val="Times New Roman"/>
        <charset val="204"/>
      </rPr>
      <t>"Електро-монтажні роботи"</t>
    </r>
  </si>
  <si>
    <t xml:space="preserve">відкриті торги(з урахуванням особливостей) </t>
  </si>
  <si>
    <t xml:space="preserve">загальний фонд КПКВ 3506010          </t>
  </si>
  <si>
    <t xml:space="preserve">грн. (шістсот сімдесят три тисячі п'ятсот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</si>
  <si>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за кодом ДК 021:2015-72260000-5 Послуги, пов’язані з програмним забезпеченням (ДК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))</t>
  </si>
  <si>
    <r>
      <rPr>
        <b/>
        <sz val="10"/>
        <color indexed="8"/>
        <rFont val="Times New Roman"/>
        <charset val="204"/>
      </rPr>
      <t xml:space="preserve">Код ДК 021:2015-72260000-5 </t>
    </r>
    <r>
      <rPr>
        <sz val="10"/>
        <color indexed="8"/>
        <rFont val="Times New Roman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</si>
  <si>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</si>
  <si>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</si>
  <si>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charset val="204"/>
      </rPr>
      <t>загальний фонд КПКВ 3506010</t>
    </r>
    <r>
      <rPr>
        <b/>
        <sz val="10"/>
        <color indexed="8"/>
        <rFont val="Times New Roman"/>
        <charset val="204"/>
      </rPr>
      <t xml:space="preserve"> (погодження Мінцифри)</t>
    </r>
  </si>
  <si>
    <t xml:space="preserve">грн.(три мільйони  триста п'ятдесят одна тисяча дев'ятсот п'ятнадцять  гривень 00 коп.)                           </t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</si>
  <si>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</si>
  <si>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 xml:space="preserve"> (погодження Мінцифри)  </t>
    </r>
  </si>
  <si>
    <t xml:space="preserve">грн. (чотириста сімдесят шість  тисяч двісті вісімдесят  гривень 00коп)                     </t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</si>
  <si>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</si>
  <si>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b/>
        <sz val="10"/>
        <rFont val="Times New Roman"/>
        <charset val="204"/>
      </rPr>
      <t xml:space="preserve">Код ДК 021:2015-72260000-5 </t>
    </r>
    <r>
      <rPr>
        <sz val="10"/>
        <rFont val="Times New Roman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</si>
  <si>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charset val="204"/>
      </rPr>
      <t xml:space="preserve">загальний фонд КПКВ 3506010  </t>
    </r>
    <r>
      <rPr>
        <b/>
        <sz val="10"/>
        <color indexed="8"/>
        <rFont val="Times New Roman"/>
        <charset val="204"/>
      </rPr>
      <t xml:space="preserve"> (погодження Мінцифри)    </t>
    </r>
  </si>
  <si>
    <t xml:space="preserve">грн. (двісті сорок три тисячі дев'ятсот  гривень 00коп)                     </t>
  </si>
  <si>
    <t xml:space="preserve">Ліцензія на технічну підтримку онлайн сервісу «Модуль Business Intelligence для Держмитслужби» (BI-система Держмитслужби) 
за кодом ДК 021:2015-72260000-5 Послуги, пов’язані з програмним забезпеченням (ДК 021:2015-72260000-5 Послуги, пов’язані з програмним забезпеченням (Ліцензія на технічну підтримку онлайн сервісу «Модуль Business Intelligence для Держмитслужби» (BI-система Держмитслужби))
</t>
  </si>
  <si>
    <r>
      <rPr>
        <b/>
        <sz val="10"/>
        <color theme="1"/>
        <rFont val="Times New Roman"/>
        <charset val="204"/>
      </rPr>
      <t xml:space="preserve">Код ДК 021:2015-72260000-5 </t>
    </r>
    <r>
      <rPr>
        <sz val="10"/>
        <color theme="1"/>
        <rFont val="Times New Roman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</si>
  <si>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урахуваннямо собливостей) </t>
    </r>
  </si>
  <si>
    <r>
      <rPr>
        <sz val="10"/>
        <color indexed="8"/>
        <rFont val="Times New Roman"/>
        <charset val="204"/>
      </rPr>
      <t>загальний фонд КПКВ 3506010    (</t>
    </r>
    <r>
      <rPr>
        <b/>
        <sz val="10"/>
        <color indexed="8"/>
        <rFont val="Times New Roman"/>
        <charset val="204"/>
      </rPr>
      <t>погодження Мінцифри)</t>
    </r>
  </si>
  <si>
    <t xml:space="preserve">грн. (шістсот шістдесят  тисяч  гривень 00 коп)                     </t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</si>
  <si>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</si>
  <si>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charset val="204"/>
      </rPr>
      <t>Код ДК 021:2015 48510000-6 -</t>
    </r>
    <r>
      <rPr>
        <sz val="10"/>
        <color indexed="8"/>
        <rFont val="Times New Roman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</si>
  <si>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</si>
  <si>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</si>
  <si>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</si>
  <si>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</si>
  <si>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charset val="204"/>
      </rPr>
      <t>Код ДК 021:2015   48620000-0 -</t>
    </r>
    <r>
      <rPr>
        <sz val="10"/>
        <color indexed="8"/>
        <rFont val="Times New Roman"/>
        <charset val="204"/>
      </rPr>
      <t>Операційні системи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</si>
  <si>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>(з урахуванням особливостей)</t>
    </r>
    <r>
      <rPr>
        <b/>
        <i/>
        <sz val="10"/>
        <color indexed="8"/>
        <rFont val="Times New Roman"/>
        <charset val="204"/>
      </rPr>
      <t xml:space="preserve">  </t>
    </r>
    <r>
      <rPr>
        <b/>
        <sz val="10"/>
        <color indexed="8"/>
        <rFont val="Times New Roman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</si>
  <si>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</si>
  <si>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</si>
  <si>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</si>
  <si>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charset val="204"/>
      </rPr>
      <t>Код ДК 021:2015  72250000-2 -</t>
    </r>
    <r>
      <rPr>
        <sz val="10"/>
        <color indexed="8"/>
        <rFont val="Times New Roman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</si>
  <si>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</si>
  <si>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</si>
  <si>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</si>
  <si>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charset val="204"/>
      </rPr>
      <t>Код ДК 021:2015  72260000-5 -</t>
    </r>
    <r>
      <rPr>
        <sz val="10"/>
        <color indexed="8"/>
        <rFont val="Times New Roman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</si>
  <si>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</si>
  <si>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</si>
  <si>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sz val="10"/>
        <color indexed="8"/>
        <rFont val="Times New Roman"/>
        <charset val="204"/>
      </rPr>
      <t xml:space="preserve">відкриті торги </t>
    </r>
    <r>
      <rPr>
        <i/>
        <sz val="10"/>
        <color indexed="8"/>
        <rFont val="Times New Roman"/>
        <charset val="204"/>
      </rPr>
      <t xml:space="preserve">(з урахуванням собливостей) </t>
    </r>
  </si>
  <si>
    <t xml:space="preserve">грн. ( один мільйон п'ятсот тисяч гривень 00 коп.)                            </t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</si>
  <si>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
забезпечення АСКОД у складі системи електронного документообігу Державної митної служби України))</t>
  </si>
  <si>
    <r>
      <rPr>
        <b/>
        <sz val="10"/>
        <color indexed="8"/>
        <rFont val="Times New Roman"/>
        <charset val="204"/>
      </rPr>
      <t xml:space="preserve">Код ДК 021:2015 – 72260000-5 </t>
    </r>
    <r>
      <rPr>
        <sz val="10"/>
        <color indexed="8"/>
        <rFont val="Times New Roman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</si>
  <si>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charset val="204"/>
      </rPr>
      <t xml:space="preserve"> (погодження Мінцифри)</t>
    </r>
    <r>
      <rPr>
        <sz val="10"/>
        <color rgb="FF000000"/>
        <rFont val="Times New Roman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</si>
  <si>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</si>
  <si>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</si>
  <si>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charset val="204"/>
      </rPr>
      <t xml:space="preserve">Код ДК 021:2015   48610000-7 </t>
    </r>
    <r>
      <rPr>
        <sz val="10"/>
        <color indexed="8"/>
        <rFont val="Times New Roman"/>
        <charset val="204"/>
      </rPr>
      <t>Системи баз даних</t>
    </r>
  </si>
  <si>
    <r>
      <rPr>
        <sz val="10"/>
        <color indexed="8"/>
        <rFont val="Times New Roman"/>
        <charset val="204"/>
      </rPr>
      <t xml:space="preserve"> відкриті торги </t>
    </r>
    <r>
      <rPr>
        <i/>
        <sz val="10"/>
        <color indexed="8"/>
        <rFont val="Times New Roman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</si>
  <si>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</si>
  <si>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</si>
  <si>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Технічна підтримка програмно-технічного комплексу  відеоконференцій за кодом ДК 021:2015-72250000-2 Послуги, пов’язані із системами та підтримкою (ДК 021:2015-72250000-2 Послуги, пов’язані із системами та підтримкою (Технічна підтримка програмно-технічного комплексу  відеоконференцій))</t>
  </si>
  <si>
    <r>
      <rPr>
        <b/>
        <sz val="10"/>
        <color indexed="8"/>
        <rFont val="Times New Roman"/>
        <charset val="204"/>
      </rPr>
      <t xml:space="preserve">Код ДК 021:2015-72250000-2 </t>
    </r>
    <r>
      <rPr>
        <sz val="10"/>
        <color indexed="8"/>
        <rFont val="Times New Roman"/>
        <charset val="204"/>
      </rPr>
      <t>Послуги, пов’язані із системами та підтримкою</t>
    </r>
  </si>
  <si>
    <t>вересень</t>
  </si>
  <si>
    <r>
      <rPr>
        <sz val="10"/>
        <rFont val="Times New Roman"/>
        <charset val="204"/>
      </rPr>
      <t>загальний фонд КПКВ 3506010 (</t>
    </r>
    <r>
      <rPr>
        <b/>
        <sz val="10"/>
        <rFont val="Times New Roman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</si>
  <si>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</si>
  <si>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</si>
  <si>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charset val="204"/>
      </rPr>
      <t xml:space="preserve">Код ДК 021:2015   50710000-5 - </t>
    </r>
    <r>
      <rPr>
        <sz val="10"/>
        <color indexed="8"/>
        <rFont val="Times New Roman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</si>
  <si>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(три мільйона  гривень 00коп)                     </t>
  </si>
  <si>
    <t>Технічна підтримка серверного обладнання за кодом ДК 021:2015   50310000-1 - Технічне обслуговування і ремонт офісної техніки(ДК 021:2015   50310000-1 - Технічне обслуговування і ремонт офісної техніки (Технічна підтримка серверного обладнання))</t>
  </si>
  <si>
    <r>
      <rPr>
        <b/>
        <sz val="10"/>
        <color indexed="8"/>
        <rFont val="Times New Roman"/>
        <charset val="204"/>
      </rPr>
      <t xml:space="preserve">ДК 021:2015 -50310000-1 </t>
    </r>
    <r>
      <rPr>
        <sz val="10"/>
        <color indexed="8"/>
        <rFont val="Times New Roman"/>
        <charset val="204"/>
      </rPr>
      <t>Технічне обслуговування і ремонт офісної техніки</t>
    </r>
  </si>
  <si>
    <t xml:space="preserve">грн. (три мільйони  гривень 00 коп.)                          </t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</si>
  <si>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</si>
  <si>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charset val="204"/>
      </rPr>
      <t xml:space="preserve">Код ДК 021:2015   72310000-1 </t>
    </r>
    <r>
      <rPr>
        <sz val="10"/>
        <rFont val="Times New Roman"/>
        <charset val="204"/>
      </rPr>
      <t>Послуги  з  обробки даних</t>
    </r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</si>
  <si>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погодження Мінцифри)</t>
    </r>
    <r>
      <rPr>
        <sz val="10"/>
        <color indexed="8"/>
        <rFont val="Times New Roman"/>
        <charset val="204"/>
      </rPr>
      <t xml:space="preserve"> </t>
    </r>
  </si>
  <si>
    <t xml:space="preserve">грн. (два мільйони триста шістдесят одна  тисяча шістсот гривень 00 коп.)                            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</si>
  <si>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</si>
  <si>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charset val="204"/>
      </rPr>
      <t>Код ДК 021:2015  72410000-7</t>
    </r>
    <r>
      <rPr>
        <sz val="10"/>
        <rFont val="Times New Roman"/>
        <charset val="204"/>
      </rPr>
      <t xml:space="preserve"> -Послуги провайдерів </t>
    </r>
  </si>
  <si>
    <r>
      <rPr>
        <sz val="10"/>
        <color indexed="8"/>
        <rFont val="Times New Roman"/>
        <charset val="204"/>
      </rPr>
      <t xml:space="preserve">загальний фонд КПКВ 3506010    </t>
    </r>
    <r>
      <rPr>
        <b/>
        <sz val="10"/>
        <color indexed="8"/>
        <rFont val="Times New Roman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</si>
  <si>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</si>
  <si>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</si>
  <si>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charset val="204"/>
      </rPr>
      <t>Код ДК 021:2015   72420000-0 -</t>
    </r>
    <r>
      <rPr>
        <sz val="10"/>
        <color indexed="8"/>
        <rFont val="Times New Roman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</si>
  <si>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</si>
  <si>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</si>
  <si>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r>
      <rPr>
        <b/>
        <sz val="10"/>
        <rFont val="Times New Roman"/>
        <charset val="204"/>
      </rPr>
      <t>Код ДК 021:2015  48760000-3 -</t>
    </r>
    <r>
      <rPr>
        <sz val="10"/>
        <rFont val="Times New Roman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</si>
  <si>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charset val="204"/>
      </rPr>
      <t>відкриті торги(</t>
    </r>
    <r>
      <rPr>
        <i/>
        <sz val="10"/>
        <rFont val="Times New Roman"/>
        <charset val="204"/>
      </rPr>
      <t>з урахуванням особливостей</t>
    </r>
    <r>
      <rPr>
        <sz val="10"/>
        <rFont val="Times New Roman"/>
        <charset val="204"/>
      </rPr>
      <t xml:space="preserve">) </t>
    </r>
    <r>
      <rPr>
        <b/>
        <sz val="12"/>
        <rFont val="Times New Roman"/>
        <charset val="204"/>
      </rPr>
      <t xml:space="preserve"> УСС</t>
    </r>
  </si>
  <si>
    <t xml:space="preserve">грн. (шість мільйонів триста сорок шість тисяч вісімсот гривень 00 коп.)                            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</si>
  <si>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</si>
  <si>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charset val="204"/>
      </rPr>
      <t xml:space="preserve">Код ДК 021:2015  72220000-3 – </t>
    </r>
    <r>
      <rPr>
        <sz val="10"/>
        <color indexed="8"/>
        <rFont val="Times New Roman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</si>
  <si>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</si>
  <si>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</si>
  <si>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</si>
  <si>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charset val="204"/>
      </rPr>
      <t>Код ДК 021:2015 70220000-9 -</t>
    </r>
    <r>
      <rPr>
        <sz val="10"/>
        <color indexed="8"/>
        <rFont val="Times New Roman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</si>
  <si>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</si>
  <si>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</si>
  <si>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charset val="204"/>
      </rPr>
      <t>Код ДК 021:2015 98390000-3</t>
    </r>
    <r>
      <rPr>
        <sz val="10"/>
        <color indexed="8"/>
        <rFont val="Times New Roman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</si>
  <si>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</si>
  <si>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</si>
  <si>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charset val="204"/>
      </rPr>
      <t>Код ДК 021:2015   72260000-5 -</t>
    </r>
    <r>
      <rPr>
        <sz val="10"/>
        <color indexed="8"/>
        <rFont val="Times New Roman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</si>
  <si>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</si>
  <si>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</si>
  <si>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</si>
  <si>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</si>
  <si>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t xml:space="preserve">грн. (шістсот шістдесят сім тисяч триста п'ятдесят дев'ять гривень 00 коп.)                           </t>
  </si>
  <si>
    <t>Технічна підтримка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(Технічна підтримка міжмережевих екранів))</t>
  </si>
  <si>
    <r>
      <rPr>
        <b/>
        <sz val="10"/>
        <color indexed="8"/>
        <rFont val="Times New Roman"/>
        <charset val="204"/>
      </rPr>
      <t>Код ДК 021:2015  72250000-2 -</t>
    </r>
    <r>
      <rPr>
        <sz val="10"/>
        <color indexed="8"/>
        <rFont val="Times New Roman"/>
        <charset val="204"/>
      </rPr>
      <t>Послуги, пов'язані  із системами та підтримкою</t>
    </r>
  </si>
  <si>
    <t xml:space="preserve">грн. (двісті двадцять шість  тисяч п'ятсот п'ятдесят дві гривні 00 коп.)                           </t>
  </si>
  <si>
    <t>Ліцензії на продовження права користуванням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(Ліцензії на продовження права користуванням програмної продукції Azure AI Translator та програмної продукції Azure OpenAI GPT ))</t>
  </si>
  <si>
    <r>
      <rPr>
        <b/>
        <sz val="10"/>
        <color indexed="8"/>
        <rFont val="Times New Roman"/>
        <charset val="204"/>
      </rPr>
      <t>Код ДК 021:2015-72260000-5</t>
    </r>
    <r>
      <rPr>
        <sz val="10"/>
        <color indexed="8"/>
        <rFont val="Times New Roman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</si>
  <si>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</si>
  <si>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</si>
  <si>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</si>
  <si>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</si>
  <si>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charset val="204"/>
      </rPr>
      <t>Код ДК 021:2015 50410000-2 -</t>
    </r>
    <r>
      <rPr>
        <sz val="10"/>
        <color indexed="8"/>
        <rFont val="Times New Roman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</si>
  <si>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</si>
  <si>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</si>
  <si>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</si>
  <si>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charset val="204"/>
      </rPr>
      <t xml:space="preserve">Код ДК 021:2015 48770000-6 </t>
    </r>
    <r>
      <rPr>
        <sz val="10"/>
        <color indexed="8"/>
        <rFont val="Times New Roman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</si>
  <si>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r>
      <rPr>
        <sz val="10"/>
        <color indexed="8"/>
        <rFont val="Times New Roman"/>
        <charset val="204"/>
      </rPr>
      <t>загальний фонд КПКВ 3506010  (п</t>
    </r>
    <r>
      <rPr>
        <b/>
        <sz val="10"/>
        <color indexed="8"/>
        <rFont val="Times New Roman"/>
        <charset val="204"/>
      </rPr>
      <t>огодження Мінцифри</t>
    </r>
    <r>
      <rPr>
        <sz val="10"/>
        <color indexed="8"/>
        <rFont val="Times New Roman"/>
        <charset val="204"/>
      </rPr>
      <t>) (відповідно до пп5. п13  постанови КМУ від 12.10.2022 №1178 (відсутність конкуренції з технічні причини)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</si>
  <si>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</si>
  <si>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</si>
  <si>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charset val="204"/>
      </rPr>
      <t xml:space="preserve">Код ДК 021:2015-72260000-5 </t>
    </r>
    <r>
      <rPr>
        <sz val="10"/>
        <color indexed="8"/>
        <rFont val="Times New Roman"/>
        <charset val="204"/>
      </rPr>
      <t>Послуги, пов’язані з програмним забезпеченням</t>
    </r>
  </si>
  <si>
    <t xml:space="preserve">гривень (п'ятсот шістдесят тисяч  гривень 00 коп.)                                                                  </t>
  </si>
  <si>
    <r>
      <rPr>
        <sz val="10"/>
        <rFont val="Times New Roman"/>
        <charset val="204"/>
      </rPr>
      <t xml:space="preserve"> відкриті торги</t>
    </r>
    <r>
      <rPr>
        <i/>
        <sz val="10"/>
        <rFont val="Times New Roman"/>
        <charset val="204"/>
      </rPr>
      <t xml:space="preserve"> (з урахуванням собливостей)</t>
    </r>
    <r>
      <rPr>
        <b/>
        <i/>
        <sz val="10"/>
        <rFont val="Times New Roman"/>
        <charset val="204"/>
      </rPr>
      <t xml:space="preserve"> </t>
    </r>
  </si>
  <si>
    <t xml:space="preserve">грн. (шість мільйонів сімдесят чотири тисячі  гривень 00 коп.)                            </t>
  </si>
  <si>
    <t>Програмне забезпечення Системи запобігання витоку інформації та контролю даних Data Leak Prevention (DLP) 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Системи запобігання витоку інформації та контролю даних Data Leak Prevention (DLP))</t>
  </si>
  <si>
    <t>серпень</t>
  </si>
  <si>
    <t xml:space="preserve">грн. (чотириста п'ятдесят тисяч  гривень 00 коп.)                            </t>
  </si>
  <si>
    <t>Програмне забезпечення для аудиту правил мережевих екранів та мережевого обладнання (FW Audit)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</si>
  <si>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 xml:space="preserve">грн. (один мільйон вісімсот дев'яносто дев'ять гривень 00 коп.)                            </t>
  </si>
  <si>
    <t>(погодження Мінцифри)</t>
  </si>
  <si>
    <t>Програмне забезпечення для контролю пристроїв, що підключаються до мережі компанії (NAC)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для контролю пристроїв, що підключаються до мережі компанії (NAC))</t>
  </si>
  <si>
    <r>
      <rPr>
        <sz val="10"/>
        <color indexed="8"/>
        <rFont val="Times New Roman"/>
        <charset val="204"/>
      </rPr>
      <t xml:space="preserve"> загальний фонд КПКВ 3506010 </t>
    </r>
    <r>
      <rPr>
        <b/>
        <sz val="10"/>
        <color indexed="8"/>
        <rFont val="Times New Roman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</si>
  <si>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</si>
  <si>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</si>
  <si>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t>Програмне забезпечення для сканування відкритого коду та розгорнутих веб-додатків компанії (SAST/DAST)за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сканування відкритого коду та розгорнутих веб-додатків компанії (SAST/DAST))</t>
  </si>
  <si>
    <t xml:space="preserve">грн. (один мільйон п'ятсот сорок три тисячі дев'ятсот дев'яносто п'ять тисяч  гривень 00 коп.)                            </t>
  </si>
  <si>
    <r>
      <rPr>
        <sz val="10"/>
        <color indexed="8"/>
        <rFont val="Times New Roman"/>
        <charset val="204"/>
      </rPr>
      <t>загальний фонд КПКВ 3506010  (п</t>
    </r>
    <r>
      <rPr>
        <b/>
        <sz val="10"/>
        <color indexed="8"/>
        <rFont val="Times New Roman"/>
        <charset val="204"/>
      </rPr>
      <t>огодження Мінцифри</t>
    </r>
    <r>
      <rPr>
        <sz val="10"/>
        <color indexed="8"/>
        <rFont val="Times New Roman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</si>
  <si>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</si>
  <si>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</si>
  <si>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charset val="204"/>
      </rPr>
      <t>Код ДК 021:2015 50310000-1 -</t>
    </r>
    <r>
      <rPr>
        <sz val="10"/>
        <color indexed="8"/>
        <rFont val="Times New Roman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</si>
  <si>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</si>
  <si>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t xml:space="preserve">грн. (сто дев'яносто  тисяч гривень 00 коп.)                            </t>
  </si>
  <si>
    <r>
      <rPr>
        <b/>
        <sz val="10"/>
        <rFont val="Times New Roman"/>
        <charset val="204"/>
      </rPr>
      <t xml:space="preserve">Код ДК 021:2015  72260000-5 </t>
    </r>
    <r>
      <rPr>
        <sz val="10"/>
        <rFont val="Times New Roman"/>
        <charset val="204"/>
      </rPr>
      <t>-Послуги, пов'язані з програмним забезпеченням</t>
    </r>
  </si>
  <si>
    <t xml:space="preserve">грн. (чотириста п'ятдесят тисяч гривень 00 коп.)                            </t>
  </si>
  <si>
    <t>Послуги з утилізації офісного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офісного комп'ютерного, серверного та активного мережевого обладнання)</t>
  </si>
  <si>
    <r>
      <rPr>
        <b/>
        <sz val="10"/>
        <color indexed="8"/>
        <rFont val="Times New Roman"/>
        <charset val="204"/>
      </rPr>
      <t xml:space="preserve">Код ДК 021:2015   90510000-5 - </t>
    </r>
    <r>
      <rPr>
        <sz val="10"/>
        <color indexed="8"/>
        <rFont val="Times New Roman"/>
        <charset val="204"/>
      </rPr>
      <t>Утилізація/видалення сміття та поводження зі сміттям</t>
    </r>
  </si>
  <si>
    <t xml:space="preserve">грн. (сто тисяч  гривень 00коп)                     </t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</si>
  <si>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</si>
  <si>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</si>
  <si>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charset val="204"/>
      </rPr>
      <t>Код ДК 021:2015   30230000-0 -</t>
    </r>
    <r>
      <rPr>
        <sz val="10"/>
        <color indexed="8"/>
        <rFont val="Times New Roman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</si>
  <si>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</si>
  <si>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charset val="204"/>
      </rPr>
      <t>країнські спеціалізовані системи</t>
    </r>
  </si>
  <si>
    <r>
      <rPr>
        <sz val="10"/>
        <color indexed="8"/>
        <rFont val="Times New Roman"/>
        <charset val="204"/>
      </rPr>
      <t xml:space="preserve">загальний фонд КПКВ 3506010  </t>
    </r>
    <r>
      <rPr>
        <b/>
        <sz val="10"/>
        <color indexed="8"/>
        <rFont val="Times New Roman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</si>
  <si>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</si>
  <si>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</si>
  <si>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charset val="204"/>
      </rPr>
      <t xml:space="preserve">Код ДК 021:2015  31150000-2 - </t>
    </r>
    <r>
      <rPr>
        <sz val="10"/>
        <color indexed="8"/>
        <rFont val="Times New Roman"/>
        <charset val="204"/>
      </rPr>
      <t>Баласти для розрядних ламп чи трубок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</si>
  <si>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>(з урахуванням собливостей)</t>
    </r>
    <r>
      <rPr>
        <b/>
        <i/>
        <sz val="10"/>
        <color indexed="8"/>
        <rFont val="Times New Roman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</si>
  <si>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</si>
  <si>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charset val="204"/>
      </rPr>
      <t xml:space="preserve">Код ДК 021:2015  32420000-3 - </t>
    </r>
    <r>
      <rPr>
        <sz val="10"/>
        <color indexed="8"/>
        <rFont val="Times New Roman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</si>
  <si>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</si>
  <si>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charset val="204"/>
      </rPr>
      <t xml:space="preserve">Код ДК 021:2015  48820000-2 - </t>
    </r>
    <r>
      <rPr>
        <sz val="10"/>
        <color indexed="8"/>
        <rFont val="Times New Roman"/>
        <charset val="204"/>
      </rPr>
      <t>Сервери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</si>
  <si>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</si>
  <si>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</si>
  <si>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</si>
  <si>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(погодження Мінцифри)</t>
    </r>
    <r>
      <rPr>
        <sz val="10"/>
        <color indexed="8"/>
        <rFont val="Times New Roman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</si>
  <si>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</si>
  <si>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</si>
  <si>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</si>
  <si>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</si>
  <si>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</si>
  <si>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charset val="204"/>
      </rPr>
      <t xml:space="preserve">Спеціальний фонд </t>
    </r>
    <r>
      <rPr>
        <sz val="10"/>
        <color indexed="8"/>
        <rFont val="Times New Roman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</si>
  <si>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charset val="204"/>
      </rPr>
      <t>євро</t>
    </r>
    <r>
      <rPr>
        <sz val="10"/>
        <color theme="1"/>
        <rFont val="Times New Roman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charset val="204"/>
      </rPr>
      <t>євро</t>
    </r>
    <r>
      <rPr>
        <sz val="10"/>
        <color theme="1"/>
        <rFont val="Times New Roman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</si>
  <si>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</si>
  <si>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charset val="204"/>
      </rPr>
      <t>Код ДК 021:2015  45200000-9</t>
    </r>
    <r>
      <rPr>
        <sz val="10"/>
        <rFont val="Times New Roman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</si>
  <si>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charset val="204"/>
      </rPr>
      <t xml:space="preserve">відкриті торги </t>
    </r>
    <r>
      <rPr>
        <i/>
        <sz val="10"/>
        <color indexed="8"/>
        <rFont val="Times New Roman"/>
        <charset val="204"/>
      </rPr>
      <t>(з урахуванням особливостей)</t>
    </r>
  </si>
  <si>
    <r>
      <rPr>
        <b/>
        <sz val="10"/>
        <color indexed="8"/>
        <rFont val="Times New Roman"/>
        <charset val="204"/>
      </rPr>
      <t xml:space="preserve">спеціальний  фонд КПКВ 3506610  </t>
    </r>
    <r>
      <rPr>
        <sz val="10"/>
        <color indexed="8"/>
        <rFont val="Times New Roman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</si>
  <si>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charset val="204"/>
      </rPr>
      <t>грн</t>
    </r>
    <r>
      <rPr>
        <sz val="10"/>
        <color theme="1"/>
        <rFont val="Times New Roman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</si>
  <si>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</si>
  <si>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</si>
  <si>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charset val="204"/>
      </rPr>
      <t>Рекон</t>
    </r>
    <r>
      <rPr>
        <sz val="10"/>
        <color theme="1"/>
        <rFont val="Times New Roman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</si>
  <si>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</si>
  <si>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charset val="204"/>
      </rPr>
      <t>відкриті торги (</t>
    </r>
    <r>
      <rPr>
        <i/>
        <sz val="10"/>
        <color indexed="8"/>
        <rFont val="Times New Roman"/>
        <charset val="204"/>
      </rPr>
      <t>з урахуванням особливостей</t>
    </r>
    <r>
      <rPr>
        <sz val="10"/>
        <color indexed="8"/>
        <rFont val="Times New Roman"/>
        <charset val="204"/>
      </rPr>
      <t>)</t>
    </r>
  </si>
  <si>
    <r>
      <rPr>
        <b/>
        <sz val="10"/>
        <color indexed="8"/>
        <rFont val="Times New Roman"/>
        <charset val="204"/>
      </rPr>
      <t xml:space="preserve">спеціальний  фонд КПКВ 3506610 </t>
    </r>
    <r>
      <rPr>
        <sz val="10"/>
        <color indexed="8"/>
        <rFont val="Times New Roman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charset val="204"/>
      </rPr>
      <t>під очікувану вартість</t>
    </r>
    <r>
      <rPr>
        <sz val="10"/>
        <color indexed="8"/>
        <rFont val="Times New Roman"/>
        <charset val="204"/>
      </rPr>
      <t>)</t>
    </r>
  </si>
  <si>
    <r>
      <rPr>
        <sz val="10"/>
        <color theme="1"/>
        <rFont val="Times New Roman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charset val="204"/>
      </rPr>
      <t xml:space="preserve"> євро 00.</t>
    </r>
    <r>
      <rPr>
        <sz val="10"/>
        <color theme="1"/>
        <rFont val="Times New Roman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</si>
  <si>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</si>
  <si>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</si>
  <si>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</si>
  <si>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</si>
  <si>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</si>
  <si>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</si>
  <si>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</si>
  <si>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(сім  мільйонів  шістсот шість  тисяч шістсот п'ядесят п'ять гривень 80 коп.)                          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</si>
  <si>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</si>
  <si>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</si>
  <si>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 xml:space="preserve">грн. (шістсот дев'яносто тисяч гривень 00 коп.)                            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</si>
  <si>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</si>
  <si>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 ДК 021:2015 48761000-0 Пакети антивірусного програмного забезпечення (Послуги з передачі пакетів антивірусного програмного забезпечення)</t>
  </si>
  <si>
    <t xml:space="preserve">грн. (два мільйони двісті двадцять три тисячі 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</si>
  <si>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charset val="204"/>
      </rPr>
      <t>(повідомлення Мінцифри)</t>
    </r>
  </si>
  <si>
    <t>послуги зі створення та проведення державної експертизи комплексної системи захисту інформації в автоматизованій системі автоматизації обліку та документообігу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автоматизації та документообігу))</t>
  </si>
  <si>
    <r>
      <t xml:space="preserve">Код ДК 021:2015  72220000-3 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</si>
  <si>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</t>
  </si>
  <si>
    <t>Послуги зі створення та проведення державної експертизи комплексної системи захисту інформації в автоматизованій системі подання звітності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подання звітності))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</si>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</sst>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3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charset val="204"/>
      <scheme val="minor"/>
    </font>
    <font>
      <b/>
      <sz val="16"/>
      <color indexed="8"/>
      <name val="Times New Roman"/>
      <charset val="204"/>
    </font>
    <font>
      <b/>
      <sz val="14"/>
      <color indexed="8"/>
      <name val="Times New Roman"/>
      <charset val="204"/>
    </font>
    <font>
      <u/>
      <sz val="14"/>
      <color indexed="8"/>
      <name val="Times New Roman"/>
      <charset val="204"/>
    </font>
    <font>
      <b/>
      <u/>
      <sz val="14"/>
      <color indexed="8"/>
      <name val="Times New Roman"/>
      <charset val="204"/>
    </font>
    <font>
      <b/>
      <sz val="10"/>
      <color indexed="8"/>
      <name val="Times New Roman"/>
      <charset val="204"/>
    </font>
    <font>
      <sz val="15"/>
      <color theme="1"/>
      <name val="Times New Roman"/>
      <charset val="204"/>
    </font>
    <font>
      <sz val="10"/>
      <color indexed="8"/>
      <name val="Times New Roman"/>
      <charset val="204"/>
    </font>
    <font>
      <sz val="10"/>
      <name val="Times New Roman"/>
      <charset val="204"/>
    </font>
    <font>
      <sz val="11"/>
      <name val="Times New Roman"/>
      <charset val="204"/>
    </font>
    <font>
      <b/>
      <sz val="12"/>
      <name val="Times New Roman"/>
      <charset val="204"/>
    </font>
    <font>
      <sz val="9"/>
      <name val="Times New Roman"/>
      <charset val="204"/>
    </font>
    <font>
      <sz val="11"/>
      <color indexed="8"/>
      <name val="Times New Roman"/>
      <charset val="204"/>
    </font>
    <font>
      <b/>
      <sz val="11"/>
      <name val="Times New Roman"/>
      <charset val="204"/>
    </font>
    <font>
      <b/>
      <sz val="10"/>
      <name val="Times New Roman"/>
      <charset val="204"/>
    </font>
    <font>
      <sz val="9"/>
      <color theme="1"/>
      <name val="Times New Roman"/>
      <charset val="204"/>
    </font>
    <font>
      <sz val="11"/>
      <color rgb="FFFF0000"/>
      <name val="Calibri"/>
      <charset val="204"/>
      <scheme val="minor"/>
    </font>
    <font>
      <sz val="11"/>
      <color rgb="FFFF0000"/>
      <name val="Times New Roman"/>
      <charset val="204"/>
    </font>
    <font>
      <b/>
      <sz val="12"/>
      <color theme="1"/>
      <name val="Times New Roman"/>
      <charset val="204"/>
    </font>
    <font>
      <sz val="10"/>
      <color indexed="8"/>
      <name val="Calibri"/>
      <charset val="204"/>
    </font>
    <font>
      <b/>
      <sz val="14"/>
      <color rgb="FFFF0000"/>
      <name val="Calibri"/>
      <charset val="204"/>
    </font>
    <font>
      <sz val="10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indexed="8"/>
      <name val="Calibri"/>
      <charset val="204"/>
    </font>
    <font>
      <b/>
      <sz val="11"/>
      <color theme="1"/>
      <name val="Times New Roman"/>
      <charset val="204"/>
    </font>
    <font>
      <b/>
      <sz val="12"/>
      <color indexed="8"/>
      <name val="Times New Roman"/>
      <charset val="204"/>
    </font>
    <font>
      <sz val="10"/>
      <color theme="1"/>
      <name val="Times New Roman"/>
      <charset val="204"/>
    </font>
    <font>
      <b/>
      <sz val="10"/>
      <color theme="1"/>
      <name val="Times New Roman"/>
      <charset val="204"/>
    </font>
    <font>
      <b/>
      <sz val="11"/>
      <color theme="4"/>
      <name val="Calibri"/>
      <charset val="204"/>
      <scheme val="minor"/>
    </font>
    <font>
      <b/>
      <sz val="14"/>
      <color theme="4"/>
      <name val="Calibri"/>
      <charset val="204"/>
    </font>
    <font>
      <sz val="14"/>
      <color theme="4"/>
      <name val="Calibri"/>
      <charset val="204"/>
      <scheme val="minor"/>
    </font>
    <font>
      <sz val="11"/>
      <color rgb="FFFFFF00"/>
      <name val="Calibri"/>
      <charset val="204"/>
      <scheme val="minor"/>
    </font>
    <font>
      <i/>
      <sz val="10"/>
      <color indexed="8"/>
      <name val="Times New Roman"/>
      <charset val="204"/>
    </font>
    <font>
      <b/>
      <sz val="10"/>
      <color rgb="FF000000"/>
      <name val="Times New Roman"/>
      <charset val="204"/>
    </font>
    <font>
      <b/>
      <i/>
      <sz val="10"/>
      <color indexed="8"/>
      <name val="Times New Roman"/>
      <charset val="204"/>
    </font>
    <font>
      <sz val="10"/>
      <color rgb="FFFF0000"/>
      <name val="Times New Roman"/>
      <charset val="204"/>
    </font>
    <font>
      <sz val="11"/>
      <name val="Calibri"/>
      <charset val="204"/>
    </font>
    <font>
      <sz val="8"/>
      <name val="Times New Roman"/>
      <charset val="204"/>
    </font>
    <font>
      <sz val="11"/>
      <color rgb="FFFF0000"/>
      <name val="Calibri"/>
      <charset val="204"/>
    </font>
    <font>
      <b/>
      <sz val="10"/>
      <color indexed="9"/>
      <name val="Times New Roman"/>
      <charset val="204"/>
    </font>
    <font>
      <sz val="10"/>
      <color indexed="9"/>
      <name val="Calibri"/>
      <charset val="204"/>
    </font>
    <font>
      <b/>
      <sz val="14"/>
      <name val="Times New Roman"/>
      <charset val="204"/>
    </font>
    <font>
      <b/>
      <sz val="10"/>
      <color theme="1"/>
      <name val="Calibri"/>
      <charset val="204"/>
    </font>
    <font>
      <sz val="12"/>
      <color theme="1"/>
      <name val="Times New Roman"/>
      <charset val="204"/>
    </font>
    <font>
      <sz val="12"/>
      <color indexed="8"/>
      <name val="Times New Roman"/>
      <charset val="204"/>
    </font>
    <font>
      <u/>
      <sz val="12"/>
      <color indexed="8"/>
      <name val="Times New Roman"/>
      <charset val="204"/>
    </font>
    <font>
      <b/>
      <sz val="11"/>
      <color theme="3" tint="0.39994506668294322"/>
      <name val="Times New Roman"/>
      <charset val="204"/>
    </font>
    <font>
      <sz val="11"/>
      <color indexed="10"/>
      <name val="Calibri"/>
      <charset val="204"/>
    </font>
    <font>
      <b/>
      <sz val="11"/>
      <color theme="3" tint="0.39994506668294322"/>
      <name val="Calibri"/>
      <charset val="204"/>
    </font>
    <font>
      <sz val="14"/>
      <color rgb="FFFF0000"/>
      <name val="Calibri"/>
      <charset val="204"/>
      <scheme val="minor"/>
    </font>
    <font>
      <sz val="18"/>
      <color rgb="FFFFFF00"/>
      <name val="Calibri"/>
      <charset val="204"/>
      <scheme val="minor"/>
    </font>
    <font>
      <i/>
      <sz val="16"/>
      <color indexed="8"/>
      <name val="Times New Roman"/>
      <charset val="204"/>
    </font>
    <font>
      <i/>
      <sz val="10"/>
      <name val="Times New Roman"/>
      <charset val="204"/>
    </font>
    <font>
      <b/>
      <i/>
      <sz val="10"/>
      <name val="Times New Roman"/>
      <charset val="204"/>
    </font>
    <font>
      <i/>
      <sz val="9"/>
      <color indexed="8"/>
      <name val="Times New Roman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1">
    <xf numFmtId="0" fontId="0" fillId="0" borderId="0" xfId="0"/>
    <xf numFmtId="0" fontId="0" fillId="2" borderId="0" xfId="0" applyFill="1"/>
    <xf numFmtId="0" fontId="5" fillId="0" borderId="0" xfId="0" applyFont="1"/>
    <xf numFmtId="0" fontId="0" fillId="0" borderId="0" xfId="0" applyFill="1"/>
    <xf numFmtId="0" fontId="9" fillId="3" borderId="4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1" fillId="0" borderId="0" xfId="0" applyFont="1"/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left" vertical="top" wrapText="1"/>
    </xf>
    <xf numFmtId="49" fontId="14" fillId="2" borderId="10" xfId="0" applyNumberFormat="1" applyFont="1" applyFill="1" applyBorder="1" applyAlignment="1">
      <alignment horizontal="center" vertical="center" wrapText="1"/>
    </xf>
    <xf numFmtId="4" fontId="15" fillId="2" borderId="11" xfId="0" applyNumberFormat="1" applyFont="1" applyFill="1" applyBorder="1" applyAlignment="1">
      <alignment horizontal="center" vertical="top" wrapText="1"/>
    </xf>
    <xf numFmtId="49" fontId="12" fillId="2" borderId="12" xfId="0" applyNumberFormat="1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top" wrapText="1"/>
    </xf>
    <xf numFmtId="4" fontId="18" fillId="2" borderId="11" xfId="0" applyNumberFormat="1" applyFont="1" applyFill="1" applyBorder="1" applyAlignment="1">
      <alignment horizontal="center" vertical="top" wrapText="1"/>
    </xf>
    <xf numFmtId="0" fontId="17" fillId="2" borderId="13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top" wrapText="1"/>
    </xf>
    <xf numFmtId="0" fontId="20" fillId="2" borderId="11" xfId="0" applyFont="1" applyFill="1" applyBorder="1" applyAlignment="1">
      <alignment horizontal="center" vertical="top" wrapText="1"/>
    </xf>
    <xf numFmtId="4" fontId="15" fillId="2" borderId="18" xfId="0" applyNumberFormat="1" applyFont="1" applyFill="1" applyBorder="1" applyAlignment="1">
      <alignment horizontal="center" vertical="top" wrapText="1"/>
    </xf>
    <xf numFmtId="4" fontId="21" fillId="0" borderId="0" xfId="0" applyNumberFormat="1" applyFont="1"/>
    <xf numFmtId="0" fontId="21" fillId="0" borderId="0" xfId="0" applyFont="1"/>
    <xf numFmtId="0" fontId="10" fillId="5" borderId="10" xfId="0" applyFont="1" applyFill="1" applyBorder="1" applyAlignment="1">
      <alignment horizontal="left" vertical="top" wrapText="1"/>
    </xf>
    <xf numFmtId="49" fontId="14" fillId="5" borderId="10" xfId="0" applyNumberFormat="1" applyFont="1" applyFill="1" applyBorder="1" applyAlignment="1">
      <alignment horizontal="center" vertical="center" wrapText="1"/>
    </xf>
    <xf numFmtId="4" fontId="15" fillId="5" borderId="23" xfId="0" applyNumberFormat="1" applyFont="1" applyFill="1" applyBorder="1" applyAlignment="1">
      <alignment horizontal="center" vertical="top" wrapText="1"/>
    </xf>
    <xf numFmtId="49" fontId="12" fillId="5" borderId="12" xfId="0" applyNumberFormat="1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top" wrapText="1"/>
    </xf>
    <xf numFmtId="49" fontId="22" fillId="5" borderId="13" xfId="0" applyNumberFormat="1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top" wrapText="1"/>
    </xf>
    <xf numFmtId="49" fontId="12" fillId="5" borderId="14" xfId="0" applyNumberFormat="1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vertical="top" wrapText="1"/>
    </xf>
    <xf numFmtId="4" fontId="15" fillId="0" borderId="23" xfId="0" applyNumberFormat="1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vertical="top" wrapText="1"/>
    </xf>
    <xf numFmtId="0" fontId="16" fillId="0" borderId="24" xfId="0" applyFont="1" applyFill="1" applyBorder="1" applyAlignment="1">
      <alignment horizontal="center" vertical="top" wrapText="1"/>
    </xf>
    <xf numFmtId="4" fontId="15" fillId="7" borderId="23" xfId="0" applyNumberFormat="1" applyFont="1" applyFill="1" applyBorder="1" applyAlignment="1">
      <alignment horizontal="center" vertical="top" wrapText="1"/>
    </xf>
    <xf numFmtId="0" fontId="16" fillId="7" borderId="24" xfId="0" applyFont="1" applyFill="1" applyBorder="1" applyAlignment="1">
      <alignment horizontal="center" vertical="top" wrapText="1"/>
    </xf>
    <xf numFmtId="0" fontId="12" fillId="7" borderId="16" xfId="0" applyFont="1" applyFill="1" applyBorder="1" applyAlignment="1">
      <alignment vertical="top" wrapText="1"/>
    </xf>
    <xf numFmtId="4" fontId="23" fillId="7" borderId="23" xfId="0" applyNumberFormat="1" applyFont="1" applyFill="1" applyBorder="1" applyAlignment="1">
      <alignment horizontal="center" vertical="top" wrapText="1"/>
    </xf>
    <xf numFmtId="0" fontId="12" fillId="7" borderId="20" xfId="0" applyFont="1" applyFill="1" applyBorder="1" applyAlignment="1">
      <alignment vertical="top" wrapText="1"/>
    </xf>
    <xf numFmtId="0" fontId="10" fillId="7" borderId="30" xfId="0" applyFont="1" applyFill="1" applyBorder="1" applyAlignment="1">
      <alignment horizontal="left" vertical="top" wrapText="1"/>
    </xf>
    <xf numFmtId="0" fontId="17" fillId="7" borderId="13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top" wrapText="1"/>
    </xf>
    <xf numFmtId="0" fontId="10" fillId="8" borderId="31" xfId="0" applyFont="1" applyFill="1" applyBorder="1" applyAlignment="1">
      <alignment vertical="center" wrapText="1"/>
    </xf>
    <xf numFmtId="0" fontId="10" fillId="8" borderId="32" xfId="0" applyFont="1" applyFill="1" applyBorder="1" applyAlignment="1">
      <alignment vertical="center" wrapText="1"/>
    </xf>
    <xf numFmtId="0" fontId="24" fillId="8" borderId="33" xfId="0" applyFont="1" applyFill="1" applyBorder="1" applyAlignment="1">
      <alignment vertical="top" wrapText="1"/>
    </xf>
    <xf numFmtId="4" fontId="7" fillId="8" borderId="32" xfId="0" applyNumberFormat="1" applyFont="1" applyFill="1" applyBorder="1" applyAlignment="1">
      <alignment horizontal="center" vertical="center" wrapText="1"/>
    </xf>
    <xf numFmtId="0" fontId="24" fillId="8" borderId="32" xfId="0" applyFont="1" applyFill="1" applyBorder="1" applyAlignment="1">
      <alignment vertical="top" wrapText="1"/>
    </xf>
    <xf numFmtId="0" fontId="24" fillId="8" borderId="34" xfId="0" applyFont="1" applyFill="1" applyBorder="1" applyAlignment="1">
      <alignment vertical="top" wrapText="1"/>
    </xf>
    <xf numFmtId="4" fontId="25" fillId="0" borderId="0" xfId="0" applyNumberFormat="1" applyFont="1"/>
    <xf numFmtId="0" fontId="10" fillId="2" borderId="17" xfId="0" applyFont="1" applyFill="1" applyBorder="1" applyAlignment="1">
      <alignment vertical="top" wrapText="1"/>
    </xf>
    <xf numFmtId="4" fontId="18" fillId="2" borderId="18" xfId="0" applyNumberFormat="1" applyFont="1" applyFill="1" applyBorder="1" applyAlignment="1">
      <alignment horizontal="center" vertical="top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4" fontId="0" fillId="0" borderId="0" xfId="0" applyNumberFormat="1"/>
    <xf numFmtId="49" fontId="22" fillId="2" borderId="13" xfId="0" applyNumberFormat="1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top" wrapText="1"/>
    </xf>
    <xf numFmtId="0" fontId="12" fillId="2" borderId="13" xfId="0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vertical="top" wrapText="1"/>
    </xf>
    <xf numFmtId="4" fontId="15" fillId="9" borderId="23" xfId="0" applyNumberFormat="1" applyFont="1" applyFill="1" applyBorder="1" applyAlignment="1">
      <alignment horizontal="center" vertical="center" wrapText="1"/>
    </xf>
    <xf numFmtId="0" fontId="10" fillId="7" borderId="21" xfId="0" applyFont="1" applyFill="1" applyBorder="1" applyAlignment="1">
      <alignment vertical="top" wrapText="1"/>
    </xf>
    <xf numFmtId="0" fontId="10" fillId="2" borderId="10" xfId="0" applyFont="1" applyFill="1" applyBorder="1" applyAlignment="1">
      <alignment vertical="top" wrapText="1"/>
    </xf>
    <xf numFmtId="4" fontId="15" fillId="2" borderId="23" xfId="0" applyNumberFormat="1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vertical="top" wrapText="1"/>
    </xf>
    <xf numFmtId="49" fontId="10" fillId="2" borderId="14" xfId="0" applyNumberFormat="1" applyFont="1" applyFill="1" applyBorder="1" applyAlignment="1">
      <alignment horizontal="center" vertical="center" wrapText="1"/>
    </xf>
    <xf numFmtId="4" fontId="23" fillId="2" borderId="11" xfId="0" applyNumberFormat="1" applyFont="1" applyFill="1" applyBorder="1" applyAlignment="1">
      <alignment horizontal="center" vertical="top" wrapText="1"/>
    </xf>
    <xf numFmtId="0" fontId="16" fillId="2" borderId="37" xfId="0" applyFont="1" applyFill="1" applyBorder="1" applyAlignment="1">
      <alignment horizontal="center" vertical="top" wrapText="1"/>
    </xf>
    <xf numFmtId="0" fontId="10" fillId="7" borderId="17" xfId="0" applyFont="1" applyFill="1" applyBorder="1" applyAlignment="1">
      <alignment vertical="top" wrapText="1"/>
    </xf>
    <xf numFmtId="0" fontId="28" fillId="7" borderId="17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vertical="top" wrapText="1"/>
    </xf>
    <xf numFmtId="0" fontId="28" fillId="7" borderId="13" xfId="0" applyFont="1" applyFill="1" applyBorder="1" applyAlignment="1">
      <alignment horizontal="center" vertical="center" wrapText="1"/>
    </xf>
    <xf numFmtId="0" fontId="16" fillId="7" borderId="11" xfId="0" applyFont="1" applyFill="1" applyBorder="1" applyAlignment="1">
      <alignment horizontal="center" vertical="top" wrapText="1"/>
    </xf>
    <xf numFmtId="0" fontId="28" fillId="7" borderId="10" xfId="0" applyFont="1" applyFill="1" applyBorder="1" applyAlignment="1">
      <alignment horizontal="center" vertical="center" wrapText="1"/>
    </xf>
    <xf numFmtId="4" fontId="18" fillId="7" borderId="13" xfId="0" applyNumberFormat="1" applyFont="1" applyFill="1" applyBorder="1" applyAlignment="1">
      <alignment horizontal="center" vertical="top" wrapText="1"/>
    </xf>
    <xf numFmtId="0" fontId="28" fillId="2" borderId="17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top" wrapText="1"/>
    </xf>
    <xf numFmtId="0" fontId="28" fillId="2" borderId="13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top" wrapText="1"/>
    </xf>
    <xf numFmtId="0" fontId="28" fillId="2" borderId="10" xfId="0" applyFont="1" applyFill="1" applyBorder="1" applyAlignment="1">
      <alignment horizontal="center" vertical="center" wrapText="1"/>
    </xf>
    <xf numFmtId="4" fontId="15" fillId="2" borderId="23" xfId="0" applyNumberFormat="1" applyFont="1" applyFill="1" applyBorder="1" applyAlignment="1">
      <alignment horizontal="center" vertical="top" wrapText="1"/>
    </xf>
    <xf numFmtId="0" fontId="12" fillId="2" borderId="38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vertical="center" wrapText="1"/>
    </xf>
    <xf numFmtId="0" fontId="19" fillId="4" borderId="10" xfId="0" applyFont="1" applyFill="1" applyBorder="1" applyAlignment="1">
      <alignment vertical="top" wrapText="1"/>
    </xf>
    <xf numFmtId="0" fontId="17" fillId="4" borderId="10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vertical="top" wrapText="1"/>
    </xf>
    <xf numFmtId="0" fontId="17" fillId="4" borderId="13" xfId="0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top" wrapText="1"/>
    </xf>
    <xf numFmtId="0" fontId="10" fillId="4" borderId="10" xfId="0" applyFont="1" applyFill="1" applyBorder="1" applyAlignment="1">
      <alignment vertical="top" wrapText="1"/>
    </xf>
    <xf numFmtId="4" fontId="18" fillId="0" borderId="23" xfId="0" applyNumberFormat="1" applyFont="1" applyFill="1" applyBorder="1" applyAlignment="1">
      <alignment horizontal="center" vertical="top" wrapText="1"/>
    </xf>
    <xf numFmtId="0" fontId="16" fillId="0" borderId="23" xfId="0" applyFont="1" applyFill="1" applyBorder="1" applyAlignment="1">
      <alignment horizontal="center" vertical="top" wrapText="1"/>
    </xf>
    <xf numFmtId="4" fontId="18" fillId="2" borderId="11" xfId="0" applyNumberFormat="1" applyFont="1" applyFill="1" applyBorder="1" applyAlignment="1">
      <alignment horizontal="center" vertical="justify" wrapText="1"/>
    </xf>
    <xf numFmtId="0" fontId="30" fillId="2" borderId="30" xfId="0" applyFont="1" applyFill="1" applyBorder="1" applyAlignment="1">
      <alignment horizontal="left" vertical="top" wrapText="1"/>
    </xf>
    <xf numFmtId="0" fontId="19" fillId="2" borderId="10" xfId="0" applyFont="1" applyFill="1" applyBorder="1" applyAlignment="1">
      <alignment vertical="top" wrapText="1"/>
    </xf>
    <xf numFmtId="0" fontId="32" fillId="2" borderId="0" xfId="0" applyFont="1" applyFill="1" applyAlignment="1">
      <alignment wrapText="1"/>
    </xf>
    <xf numFmtId="0" fontId="17" fillId="2" borderId="17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horizontal="left" vertical="top" wrapText="1"/>
    </xf>
    <xf numFmtId="4" fontId="33" fillId="0" borderId="0" xfId="0" applyNumberFormat="1" applyFont="1"/>
    <xf numFmtId="4" fontId="34" fillId="0" borderId="0" xfId="0" applyNumberFormat="1" applyFont="1"/>
    <xf numFmtId="4" fontId="35" fillId="0" borderId="0" xfId="0" applyNumberFormat="1" applyFont="1"/>
    <xf numFmtId="0" fontId="36" fillId="0" borderId="0" xfId="0" applyFont="1"/>
    <xf numFmtId="4" fontId="0" fillId="2" borderId="0" xfId="0" applyNumberFormat="1" applyFill="1"/>
    <xf numFmtId="0" fontId="17" fillId="0" borderId="13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49" fontId="12" fillId="2" borderId="12" xfId="0" applyNumberFormat="1" applyFont="1" applyFill="1" applyBorder="1" applyAlignment="1">
      <alignment horizontal="left" vertical="center" wrapText="1"/>
    </xf>
    <xf numFmtId="49" fontId="12" fillId="2" borderId="14" xfId="0" applyNumberFormat="1" applyFont="1" applyFill="1" applyBorder="1" applyAlignment="1">
      <alignment vertical="center" wrapText="1"/>
    </xf>
    <xf numFmtId="49" fontId="38" fillId="2" borderId="14" xfId="0" applyNumberFormat="1" applyFont="1" applyFill="1" applyBorder="1" applyAlignment="1">
      <alignment vertical="center" wrapText="1"/>
    </xf>
    <xf numFmtId="49" fontId="17" fillId="2" borderId="17" xfId="0" applyNumberFormat="1" applyFont="1" applyFill="1" applyBorder="1" applyAlignment="1">
      <alignment horizontal="center" vertical="center" wrapText="1"/>
    </xf>
    <xf numFmtId="49" fontId="12" fillId="2" borderId="12" xfId="0" applyNumberFormat="1" applyFont="1" applyFill="1" applyBorder="1" applyAlignment="1">
      <alignment vertical="center" wrapText="1"/>
    </xf>
    <xf numFmtId="0" fontId="39" fillId="2" borderId="13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vertical="center" wrapText="1"/>
    </xf>
    <xf numFmtId="49" fontId="37" fillId="2" borderId="14" xfId="0" applyNumberFormat="1" applyFont="1" applyFill="1" applyBorder="1" applyAlignment="1">
      <alignment vertical="center" wrapText="1"/>
    </xf>
    <xf numFmtId="0" fontId="12" fillId="2" borderId="16" xfId="0" applyFont="1" applyFill="1" applyBorder="1" applyAlignment="1">
      <alignment horizontal="left" vertical="top" wrapText="1"/>
    </xf>
    <xf numFmtId="0" fontId="28" fillId="4" borderId="17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horizontal="center" vertical="center" wrapText="1"/>
    </xf>
    <xf numFmtId="49" fontId="12" fillId="0" borderId="12" xfId="0" applyNumberFormat="1" applyFont="1" applyBorder="1" applyAlignment="1">
      <alignment vertical="center" wrapText="1"/>
    </xf>
    <xf numFmtId="0" fontId="10" fillId="4" borderId="17" xfId="0" applyFont="1" applyFill="1" applyBorder="1" applyAlignment="1">
      <alignment vertical="top" wrapText="1"/>
    </xf>
    <xf numFmtId="0" fontId="10" fillId="4" borderId="17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vertical="center" wrapText="1"/>
    </xf>
    <xf numFmtId="49" fontId="10" fillId="0" borderId="19" xfId="0" applyNumberFormat="1" applyFont="1" applyBorder="1" applyAlignment="1">
      <alignment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vertical="top" wrapText="1"/>
    </xf>
    <xf numFmtId="0" fontId="16" fillId="2" borderId="24" xfId="0" applyFont="1" applyFill="1" applyBorder="1" applyAlignment="1">
      <alignment horizontal="center" vertical="top" wrapText="1"/>
    </xf>
    <xf numFmtId="4" fontId="23" fillId="2" borderId="23" xfId="0" applyNumberFormat="1" applyFont="1" applyFill="1" applyBorder="1" applyAlignment="1">
      <alignment horizontal="center" vertical="top" wrapText="1"/>
    </xf>
    <xf numFmtId="0" fontId="13" fillId="2" borderId="17" xfId="0" applyFont="1" applyFill="1" applyBorder="1" applyAlignment="1">
      <alignment vertical="top" wrapText="1"/>
    </xf>
    <xf numFmtId="0" fontId="28" fillId="4" borderId="17" xfId="0" applyFont="1" applyFill="1" applyBorder="1" applyAlignment="1">
      <alignment vertical="center" wrapText="1"/>
    </xf>
    <xf numFmtId="0" fontId="13" fillId="2" borderId="23" xfId="0" applyFont="1" applyFill="1" applyBorder="1" applyAlignment="1">
      <alignment horizontal="center" vertical="top" wrapText="1"/>
    </xf>
    <xf numFmtId="4" fontId="23" fillId="0" borderId="11" xfId="0" applyNumberFormat="1" applyFont="1" applyFill="1" applyBorder="1" applyAlignment="1">
      <alignment horizontal="center" vertical="top" wrapText="1"/>
    </xf>
    <xf numFmtId="0" fontId="13" fillId="2" borderId="16" xfId="0" applyFont="1" applyFill="1" applyBorder="1" applyAlignment="1">
      <alignment horizontal="left" vertical="top" wrapText="1"/>
    </xf>
    <xf numFmtId="4" fontId="15" fillId="2" borderId="11" xfId="0" applyNumberFormat="1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40" fillId="2" borderId="16" xfId="0" applyFont="1" applyFill="1" applyBorder="1" applyAlignment="1">
      <alignment horizontal="left" vertical="top" wrapText="1"/>
    </xf>
    <xf numFmtId="0" fontId="10" fillId="2" borderId="18" xfId="0" applyFont="1" applyFill="1" applyBorder="1" applyAlignment="1">
      <alignment horizontal="left" vertical="top" wrapText="1"/>
    </xf>
    <xf numFmtId="0" fontId="30" fillId="2" borderId="16" xfId="0" applyFont="1" applyFill="1" applyBorder="1" applyAlignment="1">
      <alignment horizontal="left" vertical="top" wrapText="1"/>
    </xf>
    <xf numFmtId="0" fontId="14" fillId="2" borderId="11" xfId="0" applyFont="1" applyFill="1" applyBorder="1" applyAlignment="1">
      <alignment horizontal="center" vertical="top" wrapText="1"/>
    </xf>
    <xf numFmtId="0" fontId="17" fillId="0" borderId="17" xfId="0" applyFont="1" applyFill="1" applyBorder="1" applyAlignment="1">
      <alignment horizontal="center" vertical="center" wrapText="1"/>
    </xf>
    <xf numFmtId="49" fontId="12" fillId="0" borderId="10" xfId="0" applyNumberFormat="1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top" wrapText="1"/>
    </xf>
    <xf numFmtId="49" fontId="10" fillId="0" borderId="13" xfId="0" applyNumberFormat="1" applyFont="1" applyFill="1" applyBorder="1" applyAlignment="1">
      <alignment horizontal="center" vertical="center" wrapText="1"/>
    </xf>
    <xf numFmtId="4" fontId="15" fillId="0" borderId="23" xfId="0" applyNumberFormat="1" applyFont="1" applyFill="1" applyBorder="1" applyAlignment="1">
      <alignment horizontal="center" vertical="top" wrapText="1"/>
    </xf>
    <xf numFmtId="0" fontId="12" fillId="0" borderId="23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top" wrapText="1"/>
    </xf>
    <xf numFmtId="0" fontId="12" fillId="0" borderId="30" xfId="0" applyFont="1" applyFill="1" applyBorder="1" applyAlignment="1">
      <alignment horizontal="center" vertical="center" wrapText="1"/>
    </xf>
    <xf numFmtId="49" fontId="12" fillId="0" borderId="13" xfId="0" applyNumberFormat="1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49" fontId="12" fillId="0" borderId="19" xfId="0" applyNumberFormat="1" applyFont="1" applyFill="1" applyBorder="1" applyAlignment="1">
      <alignment horizontal="center" vertical="center" wrapText="1"/>
    </xf>
    <xf numFmtId="49" fontId="10" fillId="0" borderId="19" xfId="0" applyNumberFormat="1" applyFont="1" applyFill="1" applyBorder="1" applyAlignment="1">
      <alignment horizontal="center" vertical="center" wrapText="1"/>
    </xf>
    <xf numFmtId="4" fontId="18" fillId="0" borderId="11" xfId="0" applyNumberFormat="1" applyFont="1" applyFill="1" applyBorder="1" applyAlignment="1">
      <alignment horizontal="center" vertical="justify" wrapText="1"/>
    </xf>
    <xf numFmtId="0" fontId="13" fillId="0" borderId="12" xfId="0" applyFont="1" applyBorder="1" applyAlignment="1">
      <alignment horizontal="center" vertical="center" wrapText="1"/>
    </xf>
    <xf numFmtId="0" fontId="30" fillId="4" borderId="30" xfId="0" applyFont="1" applyFill="1" applyBorder="1" applyAlignment="1">
      <alignment horizontal="left" vertical="top" wrapText="1"/>
    </xf>
    <xf numFmtId="0" fontId="12" fillId="0" borderId="19" xfId="0" applyFont="1" applyBorder="1" applyAlignment="1">
      <alignment horizontal="center" vertical="center" wrapText="1"/>
    </xf>
    <xf numFmtId="0" fontId="10" fillId="8" borderId="40" xfId="0" applyFont="1" applyFill="1" applyBorder="1" applyAlignment="1">
      <alignment horizontal="left" vertical="center" wrapText="1"/>
    </xf>
    <xf numFmtId="0" fontId="10" fillId="8" borderId="24" xfId="0" applyFont="1" applyFill="1" applyBorder="1" applyAlignment="1">
      <alignment vertical="center" wrapText="1"/>
    </xf>
    <xf numFmtId="0" fontId="24" fillId="8" borderId="24" xfId="0" applyFont="1" applyFill="1" applyBorder="1" applyAlignment="1">
      <alignment vertical="top" wrapText="1"/>
    </xf>
    <xf numFmtId="4" fontId="7" fillId="8" borderId="24" xfId="0" applyNumberFormat="1" applyFont="1" applyFill="1" applyBorder="1" applyAlignment="1">
      <alignment horizontal="center" vertical="center" wrapText="1"/>
    </xf>
    <xf numFmtId="0" fontId="24" fillId="8" borderId="41" xfId="0" applyFont="1" applyFill="1" applyBorder="1" applyAlignment="1">
      <alignment vertical="top" wrapText="1"/>
    </xf>
    <xf numFmtId="4" fontId="41" fillId="0" borderId="0" xfId="0" applyNumberFormat="1" applyFont="1"/>
    <xf numFmtId="0" fontId="10" fillId="2" borderId="13" xfId="0" applyFont="1" applyFill="1" applyBorder="1" applyAlignment="1">
      <alignment horizontal="center" vertical="top" wrapText="1"/>
    </xf>
    <xf numFmtId="0" fontId="12" fillId="7" borderId="42" xfId="0" applyFont="1" applyFill="1" applyBorder="1" applyAlignment="1">
      <alignment horizontal="left" vertical="center" wrapText="1"/>
    </xf>
    <xf numFmtId="4" fontId="18" fillId="7" borderId="18" xfId="0" applyNumberFormat="1" applyFont="1" applyFill="1" applyBorder="1" applyAlignment="1">
      <alignment horizontal="center" vertical="top" wrapText="1"/>
    </xf>
    <xf numFmtId="0" fontId="10" fillId="7" borderId="9" xfId="0" applyFont="1" applyFill="1" applyBorder="1" applyAlignment="1">
      <alignment horizontal="left" vertical="center" wrapText="1"/>
    </xf>
    <xf numFmtId="0" fontId="42" fillId="7" borderId="11" xfId="0" applyFont="1" applyFill="1" applyBorder="1" applyAlignment="1">
      <alignment horizontal="center" vertical="top" wrapText="1"/>
    </xf>
    <xf numFmtId="0" fontId="42" fillId="7" borderId="23" xfId="0" applyFont="1" applyFill="1" applyBorder="1" applyAlignment="1">
      <alignment horizontal="center" vertical="top" wrapText="1"/>
    </xf>
    <xf numFmtId="0" fontId="12" fillId="7" borderId="17" xfId="0" applyFont="1" applyFill="1" applyBorder="1" applyAlignment="1">
      <alignment horizontal="center" vertical="top" wrapText="1"/>
    </xf>
    <xf numFmtId="4" fontId="18" fillId="7" borderId="23" xfId="0" applyNumberFormat="1" applyFont="1" applyFill="1" applyBorder="1" applyAlignment="1">
      <alignment horizontal="center" vertical="top" wrapText="1"/>
    </xf>
    <xf numFmtId="0" fontId="12" fillId="7" borderId="10" xfId="0" applyFont="1" applyFill="1" applyBorder="1" applyAlignment="1">
      <alignment horizontal="center" vertical="top" wrapText="1"/>
    </xf>
    <xf numFmtId="0" fontId="16" fillId="7" borderId="23" xfId="0" applyFont="1" applyFill="1" applyBorder="1" applyAlignment="1">
      <alignment horizontal="center" vertical="top" wrapText="1"/>
    </xf>
    <xf numFmtId="0" fontId="39" fillId="7" borderId="13" xfId="0" applyFont="1" applyFill="1" applyBorder="1" applyAlignment="1">
      <alignment horizontal="center" vertical="top" wrapText="1"/>
    </xf>
    <xf numFmtId="0" fontId="10" fillId="8" borderId="15" xfId="0" applyFont="1" applyFill="1" applyBorder="1" applyAlignment="1">
      <alignment vertical="center" wrapText="1"/>
    </xf>
    <xf numFmtId="0" fontId="10" fillId="8" borderId="37" xfId="0" applyFont="1" applyFill="1" applyBorder="1" applyAlignment="1">
      <alignment vertical="center" wrapText="1"/>
    </xf>
    <xf numFmtId="0" fontId="24" fillId="8" borderId="11" xfId="0" applyFont="1" applyFill="1" applyBorder="1" applyAlignment="1">
      <alignment vertical="top" wrapText="1"/>
    </xf>
    <xf numFmtId="4" fontId="7" fillId="8" borderId="11" xfId="0" applyNumberFormat="1" applyFont="1" applyFill="1" applyBorder="1" applyAlignment="1">
      <alignment horizontal="center" vertical="center" wrapText="1"/>
    </xf>
    <xf numFmtId="0" fontId="24" fillId="8" borderId="43" xfId="0" applyFont="1" applyFill="1" applyBorder="1" applyAlignment="1">
      <alignment vertical="top" wrapText="1"/>
    </xf>
    <xf numFmtId="4" fontId="43" fillId="0" borderId="0" xfId="0" applyNumberFormat="1" applyFont="1"/>
    <xf numFmtId="4" fontId="23" fillId="0" borderId="11" xfId="0" applyNumberFormat="1" applyFont="1" applyFill="1" applyBorder="1" applyAlignment="1">
      <alignment horizontal="center" vertical="center" wrapText="1"/>
    </xf>
    <xf numFmtId="4" fontId="41" fillId="4" borderId="0" xfId="0" applyNumberFormat="1" applyFont="1" applyFill="1"/>
    <xf numFmtId="0" fontId="31" fillId="2" borderId="11" xfId="0" applyFont="1" applyFill="1" applyBorder="1" applyAlignment="1">
      <alignment horizontal="center" vertical="top" wrapText="1"/>
    </xf>
    <xf numFmtId="4" fontId="43" fillId="4" borderId="0" xfId="0" applyNumberFormat="1" applyFont="1" applyFill="1"/>
    <xf numFmtId="4" fontId="23" fillId="11" borderId="11" xfId="0" applyNumberFormat="1" applyFont="1" applyFill="1" applyBorder="1" applyAlignment="1">
      <alignment horizontal="center" vertical="center" wrapText="1"/>
    </xf>
    <xf numFmtId="0" fontId="10" fillId="8" borderId="44" xfId="0" applyFont="1" applyFill="1" applyBorder="1" applyAlignment="1">
      <alignment vertical="center" wrapText="1"/>
    </xf>
    <xf numFmtId="0" fontId="44" fillId="12" borderId="11" xfId="0" applyFont="1" applyFill="1" applyBorder="1" applyAlignment="1">
      <alignment vertical="center" wrapText="1"/>
    </xf>
    <xf numFmtId="0" fontId="45" fillId="12" borderId="11" xfId="0" applyFont="1" applyFill="1" applyBorder="1" applyAlignment="1">
      <alignment vertical="top" wrapText="1"/>
    </xf>
    <xf numFmtId="4" fontId="46" fillId="12" borderId="11" xfId="0" applyNumberFormat="1" applyFont="1" applyFill="1" applyBorder="1" applyAlignment="1">
      <alignment horizontal="center" vertical="center" wrapText="1"/>
    </xf>
    <xf numFmtId="4" fontId="47" fillId="12" borderId="11" xfId="0" applyNumberFormat="1" applyFont="1" applyFill="1" applyBorder="1" applyAlignment="1">
      <alignment vertical="top" wrapText="1"/>
    </xf>
    <xf numFmtId="0" fontId="45" fillId="12" borderId="43" xfId="0" applyFont="1" applyFill="1" applyBorder="1" applyAlignment="1">
      <alignment vertical="top" wrapText="1"/>
    </xf>
    <xf numFmtId="4" fontId="15" fillId="0" borderId="11" xfId="0" applyNumberFormat="1" applyFont="1" applyFill="1" applyBorder="1" applyAlignment="1">
      <alignment horizontal="center" vertical="center" wrapText="1"/>
    </xf>
    <xf numFmtId="0" fontId="10" fillId="8" borderId="11" xfId="0" applyFont="1" applyFill="1" applyBorder="1" applyAlignment="1">
      <alignment vertical="center" wrapText="1"/>
    </xf>
    <xf numFmtId="0" fontId="49" fillId="0" borderId="4" xfId="0" applyFont="1" applyBorder="1" applyAlignment="1">
      <alignment vertical="center" wrapText="1"/>
    </xf>
    <xf numFmtId="0" fontId="49" fillId="0" borderId="0" xfId="0" applyFont="1" applyBorder="1" applyAlignment="1">
      <alignment vertical="center" wrapText="1"/>
    </xf>
    <xf numFmtId="0" fontId="49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24" fillId="0" borderId="4" xfId="0" applyFont="1" applyBorder="1" applyAlignment="1">
      <alignment vertical="top" wrapText="1"/>
    </xf>
    <xf numFmtId="0" fontId="24" fillId="0" borderId="0" xfId="0" applyFont="1" applyBorder="1" applyAlignment="1">
      <alignment vertical="top" wrapText="1"/>
    </xf>
    <xf numFmtId="0" fontId="0" fillId="0" borderId="0" xfId="0" applyBorder="1"/>
    <xf numFmtId="0" fontId="0" fillId="0" borderId="5" xfId="0" applyBorder="1"/>
    <xf numFmtId="0" fontId="49" fillId="0" borderId="45" xfId="0" applyFont="1" applyBorder="1" applyAlignment="1">
      <alignment vertical="center" wrapText="1"/>
    </xf>
    <xf numFmtId="0" fontId="49" fillId="0" borderId="46" xfId="0" applyFont="1" applyBorder="1" applyAlignment="1">
      <alignment vertical="center" wrapText="1"/>
    </xf>
    <xf numFmtId="0" fontId="12" fillId="0" borderId="46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right" vertical="center" wrapText="1"/>
    </xf>
    <xf numFmtId="0" fontId="12" fillId="0" borderId="47" xfId="0" applyFont="1" applyBorder="1" applyAlignment="1">
      <alignment horizontal="right" vertical="center" wrapText="1"/>
    </xf>
    <xf numFmtId="4" fontId="51" fillId="0" borderId="0" xfId="0" applyNumberFormat="1" applyFont="1"/>
    <xf numFmtId="4" fontId="52" fillId="0" borderId="0" xfId="0" applyNumberFormat="1" applyFont="1"/>
    <xf numFmtId="4" fontId="53" fillId="0" borderId="0" xfId="0" applyNumberFormat="1" applyFont="1"/>
    <xf numFmtId="4" fontId="54" fillId="0" borderId="0" xfId="0" applyNumberFormat="1" applyFont="1"/>
    <xf numFmtId="0" fontId="55" fillId="0" borderId="0" xfId="0" applyFont="1"/>
    <xf numFmtId="0" fontId="17" fillId="2" borderId="10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6" fillId="7" borderId="37" xfId="0" applyFont="1" applyFill="1" applyBorder="1" applyAlignment="1">
      <alignment horizontal="center" vertical="top" wrapText="1"/>
    </xf>
    <xf numFmtId="0" fontId="12" fillId="7" borderId="17" xfId="0" applyFont="1" applyFill="1" applyBorder="1" applyAlignment="1">
      <alignment horizontal="center" vertical="center" wrapText="1"/>
    </xf>
    <xf numFmtId="0" fontId="17" fillId="7" borderId="17" xfId="0" applyFont="1" applyFill="1" applyBorder="1" applyAlignment="1">
      <alignment horizontal="center" vertical="center" wrapText="1"/>
    </xf>
    <xf numFmtId="0" fontId="12" fillId="7" borderId="16" xfId="0" applyFont="1" applyFill="1" applyBorder="1" applyAlignment="1">
      <alignment horizontal="left" vertical="top" wrapText="1"/>
    </xf>
    <xf numFmtId="0" fontId="12" fillId="7" borderId="13" xfId="0" applyFont="1" applyFill="1" applyBorder="1" applyAlignment="1">
      <alignment vertical="center" wrapText="1"/>
    </xf>
    <xf numFmtId="4" fontId="15" fillId="13" borderId="23" xfId="0" applyNumberFormat="1" applyFont="1" applyFill="1" applyBorder="1" applyAlignment="1">
      <alignment horizontal="center" vertical="top" wrapText="1"/>
    </xf>
    <xf numFmtId="0" fontId="4" fillId="2" borderId="0" xfId="0" applyFont="1" applyFill="1"/>
    <xf numFmtId="0" fontId="4" fillId="14" borderId="0" xfId="0" applyFont="1" applyFill="1"/>
    <xf numFmtId="4" fontId="15" fillId="15" borderId="11" xfId="0" applyNumberFormat="1" applyFont="1" applyFill="1" applyBorder="1" applyAlignment="1">
      <alignment horizontal="center" vertical="top" wrapText="1"/>
    </xf>
    <xf numFmtId="4" fontId="18" fillId="15" borderId="11" xfId="0" applyNumberFormat="1" applyFont="1" applyFill="1" applyBorder="1" applyAlignment="1">
      <alignment horizontal="center" vertical="top" wrapText="1"/>
    </xf>
    <xf numFmtId="4" fontId="18" fillId="15" borderId="13" xfId="0" applyNumberFormat="1" applyFont="1" applyFill="1" applyBorder="1" applyAlignment="1">
      <alignment horizontal="center" vertical="top" wrapText="1"/>
    </xf>
    <xf numFmtId="4" fontId="15" fillId="15" borderId="23" xfId="0" applyNumberFormat="1" applyFont="1" applyFill="1" applyBorder="1" applyAlignment="1">
      <alignment horizontal="center" vertical="center" wrapText="1"/>
    </xf>
    <xf numFmtId="4" fontId="29" fillId="7" borderId="13" xfId="0" applyNumberFormat="1" applyFont="1" applyFill="1" applyBorder="1" applyAlignment="1">
      <alignment horizontal="center" vertical="top" wrapText="1"/>
    </xf>
    <xf numFmtId="0" fontId="62" fillId="7" borderId="24" xfId="0" applyFont="1" applyFill="1" applyBorder="1" applyAlignment="1">
      <alignment horizontal="center" vertical="top" wrapText="1"/>
    </xf>
    <xf numFmtId="4" fontId="15" fillId="7" borderId="23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60" fillId="2" borderId="17" xfId="0" applyFont="1" applyFill="1" applyBorder="1" applyAlignment="1">
      <alignment horizontal="center" vertical="center" wrapText="1"/>
    </xf>
    <xf numFmtId="0" fontId="0" fillId="11" borderId="0" xfId="0" applyFill="1"/>
    <xf numFmtId="0" fontId="61" fillId="0" borderId="0" xfId="0" applyFont="1"/>
    <xf numFmtId="4" fontId="18" fillId="7" borderId="11" xfId="0" applyNumberFormat="1" applyFont="1" applyFill="1" applyBorder="1" applyAlignment="1">
      <alignment horizontal="center" vertical="justify" wrapText="1"/>
    </xf>
    <xf numFmtId="0" fontId="13" fillId="7" borderId="12" xfId="0" applyFont="1" applyFill="1" applyBorder="1" applyAlignment="1">
      <alignment horizontal="center" vertical="center" wrapText="1"/>
    </xf>
    <xf numFmtId="0" fontId="30" fillId="7" borderId="30" xfId="0" applyFont="1" applyFill="1" applyBorder="1" applyAlignment="1">
      <alignment horizontal="left" vertical="top" wrapText="1"/>
    </xf>
    <xf numFmtId="0" fontId="12" fillId="7" borderId="19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2" fillId="7" borderId="17" xfId="0" applyFont="1" applyFill="1" applyBorder="1" applyAlignment="1">
      <alignment horizontal="center" vertical="center" wrapText="1"/>
    </xf>
    <xf numFmtId="49" fontId="27" fillId="7" borderId="17" xfId="0" applyNumberFormat="1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vertical="top" wrapText="1"/>
    </xf>
    <xf numFmtId="49" fontId="22" fillId="7" borderId="13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28" fillId="16" borderId="10" xfId="0" applyFont="1" applyFill="1" applyBorder="1" applyAlignment="1">
      <alignment horizontal="center" vertical="center" wrapText="1"/>
    </xf>
    <xf numFmtId="0" fontId="28" fillId="16" borderId="13" xfId="0" applyFont="1" applyFill="1" applyBorder="1" applyAlignment="1">
      <alignment vertical="center" wrapText="1"/>
    </xf>
    <xf numFmtId="0" fontId="20" fillId="16" borderId="11" xfId="0" applyFont="1" applyFill="1" applyBorder="1" applyAlignment="1">
      <alignment horizontal="center" vertical="top" wrapText="1"/>
    </xf>
    <xf numFmtId="4" fontId="15" fillId="15" borderId="23" xfId="0" applyNumberFormat="1" applyFont="1" applyFill="1" applyBorder="1" applyAlignment="1">
      <alignment horizontal="center" vertical="top" wrapText="1"/>
    </xf>
    <xf numFmtId="0" fontId="64" fillId="0" borderId="0" xfId="0" applyFont="1"/>
    <xf numFmtId="0" fontId="13" fillId="2" borderId="13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left" vertical="top" wrapText="1"/>
    </xf>
    <xf numFmtId="0" fontId="10" fillId="2" borderId="11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left" vertical="top" wrapText="1"/>
    </xf>
    <xf numFmtId="0" fontId="14" fillId="2" borderId="17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49" fontId="13" fillId="2" borderId="19" xfId="0" applyNumberFormat="1" applyFont="1" applyFill="1" applyBorder="1" applyAlignment="1">
      <alignment horizontal="left" vertical="top" wrapText="1"/>
    </xf>
    <xf numFmtId="49" fontId="13" fillId="2" borderId="14" xfId="0" applyNumberFormat="1" applyFont="1" applyFill="1" applyBorder="1" applyAlignment="1">
      <alignment horizontal="left" vertical="top" wrapText="1"/>
    </xf>
    <xf numFmtId="4" fontId="23" fillId="7" borderId="11" xfId="0" applyNumberFormat="1" applyFont="1" applyFill="1" applyBorder="1" applyAlignment="1">
      <alignment horizontal="center" vertical="top" wrapText="1"/>
    </xf>
    <xf numFmtId="0" fontId="20" fillId="7" borderId="11" xfId="0" applyFont="1" applyFill="1" applyBorder="1" applyAlignment="1">
      <alignment horizontal="center" vertical="top" wrapText="1"/>
    </xf>
    <xf numFmtId="49" fontId="67" fillId="0" borderId="5" xfId="0" applyNumberFormat="1" applyFont="1" applyBorder="1" applyAlignment="1">
      <alignment horizontal="right" vertical="center" wrapText="1"/>
    </xf>
    <xf numFmtId="4" fontId="69" fillId="2" borderId="11" xfId="0" applyNumberFormat="1" applyFont="1" applyFill="1" applyBorder="1" applyAlignment="1">
      <alignment horizontal="center" vertical="top" wrapText="1"/>
    </xf>
    <xf numFmtId="0" fontId="72" fillId="2" borderId="11" xfId="0" applyFont="1" applyFill="1" applyBorder="1" applyAlignment="1">
      <alignment horizontal="center" vertical="top" wrapText="1"/>
    </xf>
    <xf numFmtId="49" fontId="12" fillId="7" borderId="12" xfId="0" applyNumberFormat="1" applyFont="1" applyFill="1" applyBorder="1" applyAlignment="1">
      <alignment horizontal="left" vertical="center" wrapText="1"/>
    </xf>
    <xf numFmtId="49" fontId="12" fillId="7" borderId="14" xfId="0" applyNumberFormat="1" applyFont="1" applyFill="1" applyBorder="1" applyAlignment="1">
      <alignment horizontal="left" vertical="center" wrapText="1"/>
    </xf>
    <xf numFmtId="49" fontId="12" fillId="7" borderId="19" xfId="0" applyNumberFormat="1" applyFont="1" applyFill="1" applyBorder="1" applyAlignment="1">
      <alignment horizontal="left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49" fontId="12" fillId="0" borderId="12" xfId="0" applyNumberFormat="1" applyFont="1" applyFill="1" applyBorder="1" applyAlignment="1">
      <alignment horizontal="center" vertical="center" wrapText="1"/>
    </xf>
    <xf numFmtId="49" fontId="12" fillId="0" borderId="14" xfId="0" applyNumberFormat="1" applyFont="1" applyFill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left" vertical="center" wrapText="1"/>
    </xf>
    <xf numFmtId="49" fontId="12" fillId="0" borderId="14" xfId="0" applyNumberFormat="1" applyFont="1" applyBorder="1" applyAlignment="1">
      <alignment horizontal="left" vertical="center" wrapText="1"/>
    </xf>
    <xf numFmtId="49" fontId="12" fillId="2" borderId="25" xfId="0" applyNumberFormat="1" applyFont="1" applyFill="1" applyBorder="1" applyAlignment="1">
      <alignment horizontal="center" vertical="center" wrapText="1"/>
    </xf>
    <xf numFmtId="49" fontId="12" fillId="2" borderId="27" xfId="0" applyNumberFormat="1" applyFont="1" applyFill="1" applyBorder="1" applyAlignment="1">
      <alignment horizontal="center" vertical="center" wrapText="1"/>
    </xf>
    <xf numFmtId="49" fontId="12" fillId="2" borderId="12" xfId="0" applyNumberFormat="1" applyFont="1" applyFill="1" applyBorder="1" applyAlignment="1">
      <alignment horizontal="center" vertical="center" wrapText="1"/>
    </xf>
    <xf numFmtId="49" fontId="12" fillId="2" borderId="14" xfId="0" applyNumberFormat="1" applyFont="1" applyFill="1" applyBorder="1" applyAlignment="1">
      <alignment horizontal="center" vertical="center" wrapText="1"/>
    </xf>
    <xf numFmtId="49" fontId="12" fillId="16" borderId="25" xfId="0" applyNumberFormat="1" applyFont="1" applyFill="1" applyBorder="1" applyAlignment="1">
      <alignment horizontal="center" vertical="center" wrapText="1"/>
    </xf>
    <xf numFmtId="49" fontId="12" fillId="16" borderId="27" xfId="0" applyNumberFormat="1" applyFont="1" applyFill="1" applyBorder="1" applyAlignment="1">
      <alignment horizontal="center" vertical="center" wrapText="1"/>
    </xf>
    <xf numFmtId="49" fontId="60" fillId="0" borderId="19" xfId="0" applyNumberFormat="1" applyFont="1" applyBorder="1" applyAlignment="1">
      <alignment horizontal="center" vertical="center" wrapText="1"/>
    </xf>
    <xf numFmtId="49" fontId="60" fillId="0" borderId="14" xfId="0" applyNumberFormat="1" applyFont="1" applyBorder="1" applyAlignment="1">
      <alignment horizontal="center" vertical="center" wrapText="1"/>
    </xf>
    <xf numFmtId="49" fontId="12" fillId="0" borderId="19" xfId="0" applyNumberFormat="1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49" fontId="12" fillId="7" borderId="19" xfId="0" applyNumberFormat="1" applyFont="1" applyFill="1" applyBorder="1" applyAlignment="1">
      <alignment horizontal="center" vertical="center" wrapText="1"/>
    </xf>
    <xf numFmtId="49" fontId="12" fillId="7" borderId="14" xfId="0" applyNumberFormat="1" applyFont="1" applyFill="1" applyBorder="1" applyAlignment="1">
      <alignment horizontal="center" vertical="center" wrapText="1"/>
    </xf>
    <xf numFmtId="49" fontId="26" fillId="2" borderId="12" xfId="0" applyNumberFormat="1" applyFont="1" applyFill="1" applyBorder="1" applyAlignment="1">
      <alignment horizontal="center" vertical="center" wrapText="1"/>
    </xf>
    <xf numFmtId="49" fontId="13" fillId="2" borderId="19" xfId="0" applyNumberFormat="1" applyFont="1" applyFill="1" applyBorder="1" applyAlignment="1">
      <alignment horizontal="center" vertical="center" wrapText="1"/>
    </xf>
    <xf numFmtId="49" fontId="12" fillId="0" borderId="35" xfId="0" applyNumberFormat="1" applyFont="1" applyBorder="1" applyAlignment="1">
      <alignment horizontal="center" vertical="center" wrapText="1"/>
    </xf>
    <xf numFmtId="49" fontId="12" fillId="0" borderId="36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49" fontId="12" fillId="0" borderId="35" xfId="0" applyNumberFormat="1" applyFont="1" applyFill="1" applyBorder="1" applyAlignment="1">
      <alignment horizontal="center" vertical="center" wrapText="1"/>
    </xf>
    <xf numFmtId="49" fontId="12" fillId="0" borderId="36" xfId="0" applyNumberFormat="1" applyFont="1" applyFill="1" applyBorder="1" applyAlignment="1">
      <alignment horizontal="center" vertical="center" wrapText="1"/>
    </xf>
    <xf numFmtId="49" fontId="12" fillId="0" borderId="25" xfId="0" applyNumberFormat="1" applyFont="1" applyFill="1" applyBorder="1" applyAlignment="1">
      <alignment horizontal="center" vertical="center" wrapText="1"/>
    </xf>
    <xf numFmtId="49" fontId="12" fillId="0" borderId="27" xfId="0" applyNumberFormat="1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49" fontId="26" fillId="7" borderId="12" xfId="0" applyNumberFormat="1" applyFont="1" applyFill="1" applyBorder="1" applyAlignment="1">
      <alignment horizontal="center" vertical="top" wrapText="1"/>
    </xf>
    <xf numFmtId="49" fontId="12" fillId="7" borderId="14" xfId="0" applyNumberFormat="1" applyFont="1" applyFill="1" applyBorder="1" applyAlignment="1">
      <alignment horizontal="center" vertical="top" wrapText="1"/>
    </xf>
    <xf numFmtId="0" fontId="12" fillId="7" borderId="10" xfId="0" applyFont="1" applyFill="1" applyBorder="1" applyAlignment="1">
      <alignment horizontal="center" vertical="top" wrapText="1"/>
    </xf>
    <xf numFmtId="0" fontId="12" fillId="7" borderId="13" xfId="0" applyFont="1" applyFill="1" applyBorder="1" applyAlignment="1">
      <alignment horizontal="center" vertical="top" wrapText="1"/>
    </xf>
    <xf numFmtId="49" fontId="12" fillId="2" borderId="10" xfId="0" applyNumberFormat="1" applyFont="1" applyFill="1" applyBorder="1" applyAlignment="1">
      <alignment horizontal="center" vertical="center" wrapText="1"/>
    </xf>
    <xf numFmtId="49" fontId="12" fillId="2" borderId="13" xfId="0" applyNumberFormat="1" applyFont="1" applyFill="1" applyBorder="1" applyAlignment="1">
      <alignment horizontal="center" vertical="center" wrapText="1"/>
    </xf>
    <xf numFmtId="49" fontId="13" fillId="2" borderId="10" xfId="0" applyNumberFormat="1" applyFont="1" applyFill="1" applyBorder="1" applyAlignment="1">
      <alignment horizontal="center" vertical="top" wrapText="1"/>
    </xf>
    <xf numFmtId="49" fontId="13" fillId="2" borderId="13" xfId="0" applyNumberFormat="1" applyFont="1" applyFill="1" applyBorder="1" applyAlignment="1">
      <alignment horizontal="center" vertical="top" wrapText="1"/>
    </xf>
    <xf numFmtId="49" fontId="12" fillId="7" borderId="25" xfId="0" applyNumberFormat="1" applyFont="1" applyFill="1" applyBorder="1" applyAlignment="1">
      <alignment horizontal="center" vertical="center" wrapText="1"/>
    </xf>
    <xf numFmtId="49" fontId="13" fillId="7" borderId="19" xfId="0" applyNumberFormat="1" applyFont="1" applyFill="1" applyBorder="1" applyAlignment="1">
      <alignment horizontal="center" vertical="center" wrapText="1"/>
    </xf>
    <xf numFmtId="49" fontId="13" fillId="7" borderId="14" xfId="0" applyNumberFormat="1" applyFont="1" applyFill="1" applyBorder="1" applyAlignment="1">
      <alignment horizontal="center" vertical="center" wrapText="1"/>
    </xf>
    <xf numFmtId="49" fontId="12" fillId="7" borderId="27" xfId="0" applyNumberFormat="1" applyFont="1" applyFill="1" applyBorder="1" applyAlignment="1">
      <alignment horizontal="center" vertical="center" wrapText="1"/>
    </xf>
    <xf numFmtId="49" fontId="12" fillId="2" borderId="35" xfId="0" applyNumberFormat="1" applyFont="1" applyFill="1" applyBorder="1" applyAlignment="1">
      <alignment horizontal="center" vertical="center" wrapText="1"/>
    </xf>
    <xf numFmtId="49" fontId="12" fillId="2" borderId="36" xfId="0" applyNumberFormat="1" applyFont="1" applyFill="1" applyBorder="1" applyAlignment="1">
      <alignment horizontal="center" vertical="center" wrapText="1"/>
    </xf>
    <xf numFmtId="49" fontId="12" fillId="7" borderId="12" xfId="0" applyNumberFormat="1" applyFont="1" applyFill="1" applyBorder="1" applyAlignment="1">
      <alignment horizontal="center" vertical="center" wrapText="1"/>
    </xf>
    <xf numFmtId="49" fontId="12" fillId="7" borderId="5" xfId="0" applyNumberFormat="1" applyFont="1" applyFill="1" applyBorder="1" applyAlignment="1">
      <alignment horizontal="center" vertical="center" wrapText="1"/>
    </xf>
    <xf numFmtId="49" fontId="12" fillId="7" borderId="36" xfId="0" applyNumberFormat="1" applyFont="1" applyFill="1" applyBorder="1" applyAlignment="1">
      <alignment horizontal="center" vertical="center" wrapText="1"/>
    </xf>
    <xf numFmtId="0" fontId="12" fillId="16" borderId="10" xfId="0" applyFont="1" applyFill="1" applyBorder="1" applyAlignment="1">
      <alignment horizontal="center" vertical="center" wrapText="1"/>
    </xf>
    <xf numFmtId="0" fontId="12" fillId="16" borderId="13" xfId="0" applyFont="1" applyFill="1" applyBorder="1" applyAlignment="1">
      <alignment horizontal="center" vertical="center" wrapText="1"/>
    </xf>
    <xf numFmtId="0" fontId="60" fillId="2" borderId="10" xfId="0" applyFont="1" applyFill="1" applyBorder="1" applyAlignment="1">
      <alignment horizontal="center" vertical="center" wrapText="1"/>
    </xf>
    <xf numFmtId="0" fontId="60" fillId="2" borderId="1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top" wrapText="1"/>
    </xf>
    <xf numFmtId="0" fontId="12" fillId="0" borderId="13" xfId="0" applyFont="1" applyFill="1" applyBorder="1" applyAlignment="1">
      <alignment horizontal="center" vertical="top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2" fillId="7" borderId="17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top" wrapText="1"/>
    </xf>
    <xf numFmtId="0" fontId="12" fillId="2" borderId="13" xfId="0" applyFont="1" applyFill="1" applyBorder="1" applyAlignment="1">
      <alignment horizontal="center" vertical="top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top" wrapText="1"/>
    </xf>
    <xf numFmtId="0" fontId="12" fillId="10" borderId="10" xfId="0" applyFont="1" applyFill="1" applyBorder="1" applyAlignment="1">
      <alignment horizontal="center" vertical="center" wrapText="1"/>
    </xf>
    <xf numFmtId="0" fontId="12" fillId="10" borderId="13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12" fillId="6" borderId="21" xfId="0" applyFont="1" applyFill="1" applyBorder="1" applyAlignment="1">
      <alignment horizontal="center" vertical="center" wrapText="1"/>
    </xf>
    <xf numFmtId="0" fontId="12" fillId="6" borderId="29" xfId="0" applyFont="1" applyFill="1" applyBorder="1" applyAlignment="1">
      <alignment horizontal="center" vertical="center" wrapText="1"/>
    </xf>
    <xf numFmtId="0" fontId="12" fillId="6" borderId="17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0" fontId="12" fillId="7" borderId="21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16" borderId="11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60" fillId="2" borderId="11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2" fillId="4" borderId="39" xfId="0" applyFont="1" applyFill="1" applyBorder="1" applyAlignment="1">
      <alignment horizontal="center" vertical="center" wrapText="1"/>
    </xf>
    <xf numFmtId="0" fontId="37" fillId="2" borderId="10" xfId="0" applyFont="1" applyFill="1" applyBorder="1" applyAlignment="1">
      <alignment horizontal="center" vertical="center" wrapText="1"/>
    </xf>
    <xf numFmtId="0" fontId="37" fillId="2" borderId="13" xfId="0" applyFont="1" applyFill="1" applyBorder="1" applyAlignment="1">
      <alignment horizontal="center" vertical="center" wrapText="1"/>
    </xf>
    <xf numFmtId="0" fontId="17" fillId="7" borderId="10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31" fillId="2" borderId="10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horizontal="center" vertical="center" wrapText="1"/>
    </xf>
    <xf numFmtId="0" fontId="65" fillId="2" borderId="17" xfId="0" applyFont="1" applyFill="1" applyBorder="1" applyAlignment="1">
      <alignment horizontal="center" vertical="center" wrapText="1"/>
    </xf>
    <xf numFmtId="0" fontId="65" fillId="2" borderId="21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2" fillId="7" borderId="29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68" fillId="0" borderId="10" xfId="0" applyFont="1" applyFill="1" applyBorder="1" applyAlignment="1">
      <alignment horizontal="center" vertical="center" wrapText="1"/>
    </xf>
    <xf numFmtId="0" fontId="68" fillId="0" borderId="13" xfId="0" applyFont="1" applyFill="1" applyBorder="1" applyAlignment="1">
      <alignment horizontal="center" vertical="center" wrapText="1"/>
    </xf>
    <xf numFmtId="0" fontId="17" fillId="4" borderId="10" xfId="0" applyFont="1" applyFill="1" applyBorder="1" applyAlignment="1">
      <alignment horizontal="center" vertical="center" wrapText="1"/>
    </xf>
    <xf numFmtId="0" fontId="17" fillId="4" borderId="13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top" wrapText="1"/>
    </xf>
    <xf numFmtId="0" fontId="13" fillId="2" borderId="13" xfId="0" applyFont="1" applyFill="1" applyBorder="1" applyAlignment="1">
      <alignment horizontal="left" vertical="top" wrapText="1"/>
    </xf>
    <xf numFmtId="0" fontId="19" fillId="7" borderId="10" xfId="0" applyFont="1" applyFill="1" applyBorder="1" applyAlignment="1">
      <alignment horizontal="left" vertical="top" wrapText="1"/>
    </xf>
    <xf numFmtId="0" fontId="10" fillId="7" borderId="13" xfId="0" applyFont="1" applyFill="1" applyBorder="1" applyAlignment="1">
      <alignment horizontal="left" vertical="top" wrapText="1"/>
    </xf>
    <xf numFmtId="0" fontId="31" fillId="2" borderId="10" xfId="0" applyFont="1" applyFill="1" applyBorder="1" applyAlignment="1">
      <alignment horizontal="left" vertical="top" wrapText="1"/>
    </xf>
    <xf numFmtId="0" fontId="31" fillId="2" borderId="13" xfId="0" applyFont="1" applyFill="1" applyBorder="1" applyAlignment="1">
      <alignment horizontal="left" vertical="top" wrapText="1"/>
    </xf>
    <xf numFmtId="49" fontId="14" fillId="2" borderId="10" xfId="0" applyNumberFormat="1" applyFont="1" applyFill="1" applyBorder="1" applyAlignment="1">
      <alignment horizontal="center" vertical="center" wrapText="1"/>
    </xf>
    <xf numFmtId="49" fontId="14" fillId="2" borderId="13" xfId="0" applyNumberFormat="1" applyFont="1" applyFill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center" vertical="center" wrapText="1"/>
    </xf>
    <xf numFmtId="0" fontId="17" fillId="7" borderId="29" xfId="0" applyFont="1" applyFill="1" applyBorder="1" applyAlignment="1">
      <alignment horizontal="center" vertical="center" wrapText="1"/>
    </xf>
    <xf numFmtId="0" fontId="17" fillId="7" borderId="17" xfId="0" applyFont="1" applyFill="1" applyBorder="1" applyAlignment="1">
      <alignment horizontal="center" vertical="center" wrapText="1"/>
    </xf>
    <xf numFmtId="0" fontId="17" fillId="7" borderId="21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top" wrapText="1"/>
    </xf>
    <xf numFmtId="0" fontId="17" fillId="2" borderId="13" xfId="0" applyFont="1" applyFill="1" applyBorder="1" applyAlignment="1">
      <alignment horizontal="center" vertical="top" wrapText="1"/>
    </xf>
    <xf numFmtId="0" fontId="10" fillId="2" borderId="10" xfId="0" applyFont="1" applyFill="1" applyBorder="1" applyAlignment="1">
      <alignment horizontal="left" vertical="top" wrapText="1"/>
    </xf>
    <xf numFmtId="0" fontId="10" fillId="2" borderId="13" xfId="0" applyFont="1" applyFill="1" applyBorder="1" applyAlignment="1">
      <alignment horizontal="left" vertical="top" wrapText="1"/>
    </xf>
    <xf numFmtId="0" fontId="10" fillId="16" borderId="10" xfId="0" applyFont="1" applyFill="1" applyBorder="1" applyAlignment="1">
      <alignment horizontal="left" vertical="top" wrapText="1"/>
    </xf>
    <xf numFmtId="0" fontId="10" fillId="16" borderId="13" xfId="0" applyFont="1" applyFill="1" applyBorder="1" applyAlignment="1">
      <alignment horizontal="left" vertical="top" wrapText="1"/>
    </xf>
    <xf numFmtId="0" fontId="66" fillId="0" borderId="10" xfId="0" applyFont="1" applyFill="1" applyBorder="1" applyAlignment="1">
      <alignment horizontal="left" vertical="top" wrapText="1"/>
    </xf>
    <xf numFmtId="0" fontId="71" fillId="0" borderId="13" xfId="0" applyFont="1" applyFill="1" applyBorder="1" applyAlignment="1">
      <alignment horizontal="left" vertical="top" wrapText="1"/>
    </xf>
    <xf numFmtId="0" fontId="10" fillId="0" borderId="13" xfId="0" applyFont="1" applyFill="1" applyBorder="1" applyAlignment="1">
      <alignment horizontal="left" vertical="top" wrapText="1"/>
    </xf>
    <xf numFmtId="0" fontId="10" fillId="7" borderId="17" xfId="0" applyFont="1" applyFill="1" applyBorder="1" applyAlignment="1">
      <alignment horizontal="left" vertical="top" wrapText="1"/>
    </xf>
    <xf numFmtId="0" fontId="12" fillId="7" borderId="13" xfId="0" applyFont="1" applyFill="1" applyBorder="1" applyAlignment="1">
      <alignment horizontal="left" vertical="top" wrapText="1"/>
    </xf>
    <xf numFmtId="0" fontId="10" fillId="7" borderId="10" xfId="0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top" wrapText="1"/>
    </xf>
    <xf numFmtId="0" fontId="19" fillId="2" borderId="10" xfId="0" applyFont="1" applyFill="1" applyBorder="1" applyAlignment="1">
      <alignment horizontal="left" vertical="top" wrapText="1"/>
    </xf>
    <xf numFmtId="0" fontId="19" fillId="2" borderId="13" xfId="0" applyFont="1" applyFill="1" applyBorder="1" applyAlignment="1">
      <alignment horizontal="left" vertical="top" wrapText="1"/>
    </xf>
    <xf numFmtId="0" fontId="10" fillId="7" borderId="29" xfId="0" applyFont="1" applyFill="1" applyBorder="1" applyAlignment="1">
      <alignment horizontal="center" vertical="center" wrapText="1"/>
    </xf>
    <xf numFmtId="0" fontId="10" fillId="7" borderId="17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left" vertical="top" wrapText="1"/>
    </xf>
    <xf numFmtId="0" fontId="10" fillId="4" borderId="13" xfId="0" applyFont="1" applyFill="1" applyBorder="1" applyAlignment="1">
      <alignment horizontal="left" vertical="top" wrapText="1"/>
    </xf>
    <xf numFmtId="0" fontId="12" fillId="7" borderId="16" xfId="0" applyFont="1" applyFill="1" applyBorder="1" applyAlignment="1">
      <alignment horizontal="left" vertical="top" wrapText="1"/>
    </xf>
    <xf numFmtId="0" fontId="12" fillId="7" borderId="20" xfId="0" applyFont="1" applyFill="1" applyBorder="1" applyAlignment="1">
      <alignment horizontal="left" vertical="top" wrapText="1"/>
    </xf>
    <xf numFmtId="0" fontId="12" fillId="7" borderId="22" xfId="0" applyFont="1" applyFill="1" applyBorder="1" applyAlignment="1">
      <alignment horizontal="left" vertical="top" wrapText="1"/>
    </xf>
    <xf numFmtId="0" fontId="12" fillId="2" borderId="22" xfId="0" applyFont="1" applyFill="1" applyBorder="1" applyAlignment="1">
      <alignment horizontal="left" vertical="top" wrapText="1"/>
    </xf>
    <xf numFmtId="0" fontId="10" fillId="2" borderId="20" xfId="0" applyFont="1" applyFill="1" applyBorder="1" applyAlignment="1">
      <alignment horizontal="left" vertical="top" wrapText="1"/>
    </xf>
    <xf numFmtId="0" fontId="12" fillId="2" borderId="20" xfId="0" applyFont="1" applyFill="1" applyBorder="1" applyAlignment="1">
      <alignment horizontal="left" vertical="top" wrapText="1"/>
    </xf>
    <xf numFmtId="0" fontId="12" fillId="2" borderId="10" xfId="0" applyFont="1" applyFill="1" applyBorder="1" applyAlignment="1">
      <alignment horizontal="left" vertical="top" wrapText="1"/>
    </xf>
    <xf numFmtId="0" fontId="12" fillId="2" borderId="13" xfId="0" applyFont="1" applyFill="1" applyBorder="1" applyAlignment="1">
      <alignment horizontal="left" vertical="top" wrapText="1"/>
    </xf>
    <xf numFmtId="0" fontId="49" fillId="0" borderId="4" xfId="0" applyFont="1" applyBorder="1" applyAlignment="1">
      <alignment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50" fillId="0" borderId="0" xfId="0" applyFont="1" applyBorder="1" applyAlignment="1">
      <alignment horizontal="right" vertical="center" wrapText="1"/>
    </xf>
    <xf numFmtId="0" fontId="50" fillId="0" borderId="5" xfId="0" applyFont="1" applyBorder="1" applyAlignment="1">
      <alignment horizontal="right" vertical="center" wrapText="1"/>
    </xf>
    <xf numFmtId="0" fontId="12" fillId="2" borderId="9" xfId="0" applyFont="1" applyFill="1" applyBorder="1" applyAlignment="1">
      <alignment horizontal="left" vertical="top" wrapText="1"/>
    </xf>
    <xf numFmtId="0" fontId="12" fillId="2" borderId="15" xfId="0" applyFont="1" applyFill="1" applyBorder="1" applyAlignment="1">
      <alignment horizontal="left" vertical="top" wrapText="1"/>
    </xf>
    <xf numFmtId="0" fontId="13" fillId="2" borderId="11" xfId="0" applyNumberFormat="1" applyFont="1" applyFill="1" applyBorder="1" applyAlignment="1">
      <alignment horizontal="left" vertical="top" wrapText="1"/>
    </xf>
    <xf numFmtId="0" fontId="13" fillId="2" borderId="16" xfId="0" applyNumberFormat="1" applyFont="1" applyFill="1" applyBorder="1" applyAlignment="1">
      <alignment horizontal="left" vertical="top" wrapText="1"/>
    </xf>
    <xf numFmtId="0" fontId="13" fillId="2" borderId="20" xfId="0" applyNumberFormat="1" applyFont="1" applyFill="1" applyBorder="1" applyAlignment="1">
      <alignment horizontal="left" vertical="top" wrapText="1"/>
    </xf>
    <xf numFmtId="0" fontId="12" fillId="5" borderId="22" xfId="0" applyFont="1" applyFill="1" applyBorder="1" applyAlignment="1">
      <alignment horizontal="left" vertical="top" wrapText="1"/>
    </xf>
    <xf numFmtId="0" fontId="12" fillId="5" borderId="20" xfId="0" applyFont="1" applyFill="1" applyBorder="1" applyAlignment="1">
      <alignment horizontal="left" vertical="top" wrapText="1"/>
    </xf>
    <xf numFmtId="0" fontId="12" fillId="0" borderId="22" xfId="0" applyFont="1" applyFill="1" applyBorder="1" applyAlignment="1">
      <alignment horizontal="left" vertical="top" wrapText="1"/>
    </xf>
    <xf numFmtId="0" fontId="12" fillId="0" borderId="26" xfId="0" applyFont="1" applyFill="1" applyBorder="1" applyAlignment="1">
      <alignment horizontal="left" vertical="top" wrapText="1"/>
    </xf>
    <xf numFmtId="0" fontId="12" fillId="7" borderId="28" xfId="0" applyNumberFormat="1" applyFont="1" applyFill="1" applyBorder="1" applyAlignment="1">
      <alignment horizontal="left" vertical="top" wrapText="1"/>
    </xf>
    <xf numFmtId="0" fontId="12" fillId="7" borderId="26" xfId="0" applyNumberFormat="1" applyFont="1" applyFill="1" applyBorder="1" applyAlignment="1">
      <alignment horizontal="left" vertical="top" wrapText="1"/>
    </xf>
    <xf numFmtId="0" fontId="26" fillId="7" borderId="16" xfId="0" applyFont="1" applyFill="1" applyBorder="1" applyAlignment="1">
      <alignment horizontal="left" vertical="top" wrapText="1"/>
    </xf>
    <xf numFmtId="0" fontId="26" fillId="7" borderId="20" xfId="0" applyFont="1" applyFill="1" applyBorder="1" applyAlignment="1">
      <alignment horizontal="left" vertical="top" wrapText="1"/>
    </xf>
    <xf numFmtId="0" fontId="12" fillId="7" borderId="26" xfId="0" applyFont="1" applyFill="1" applyBorder="1" applyAlignment="1">
      <alignment horizontal="left" vertical="top" wrapText="1"/>
    </xf>
    <xf numFmtId="0" fontId="12" fillId="7" borderId="10" xfId="0" applyFont="1" applyFill="1" applyBorder="1" applyAlignment="1">
      <alignment horizontal="left" vertical="top" wrapText="1"/>
    </xf>
    <xf numFmtId="0" fontId="12" fillId="2" borderId="28" xfId="0" applyFont="1" applyFill="1" applyBorder="1" applyAlignment="1">
      <alignment horizontal="left" vertical="top" wrapText="1"/>
    </xf>
    <xf numFmtId="0" fontId="13" fillId="2" borderId="22" xfId="0" applyFont="1" applyFill="1" applyBorder="1" applyAlignment="1">
      <alignment horizontal="left" vertical="top" wrapText="1"/>
    </xf>
    <xf numFmtId="0" fontId="13" fillId="2" borderId="20" xfId="0" applyFont="1" applyFill="1" applyBorder="1" applyAlignment="1">
      <alignment horizontal="left" vertical="top" wrapText="1"/>
    </xf>
    <xf numFmtId="0" fontId="12" fillId="2" borderId="23" xfId="0" applyFont="1" applyFill="1" applyBorder="1" applyAlignment="1">
      <alignment horizontal="left" vertical="top" wrapText="1"/>
    </xf>
    <xf numFmtId="0" fontId="12" fillId="2" borderId="30" xfId="0" applyFont="1" applyFill="1" applyBorder="1" applyAlignment="1">
      <alignment horizontal="left" vertical="top" wrapText="1"/>
    </xf>
    <xf numFmtId="0" fontId="31" fillId="2" borderId="11" xfId="0" applyFont="1" applyFill="1" applyBorder="1" applyAlignment="1">
      <alignment horizontal="left" vertical="top" wrapText="1"/>
    </xf>
    <xf numFmtId="0" fontId="12" fillId="0" borderId="22" xfId="0" applyNumberFormat="1" applyFont="1" applyFill="1" applyBorder="1" applyAlignment="1">
      <alignment horizontal="left" vertical="top" wrapText="1"/>
    </xf>
    <xf numFmtId="0" fontId="12" fillId="0" borderId="20" xfId="0" applyNumberFormat="1" applyFont="1" applyFill="1" applyBorder="1" applyAlignment="1">
      <alignment horizontal="left" vertical="top" wrapText="1"/>
    </xf>
    <xf numFmtId="0" fontId="60" fillId="2" borderId="22" xfId="0" applyFont="1" applyFill="1" applyBorder="1" applyAlignment="1">
      <alignment horizontal="left" vertical="top" wrapText="1"/>
    </xf>
    <xf numFmtId="0" fontId="12" fillId="2" borderId="26" xfId="0" applyFont="1" applyFill="1" applyBorder="1" applyAlignment="1">
      <alignment horizontal="left" vertical="top" wrapText="1"/>
    </xf>
    <xf numFmtId="0" fontId="13" fillId="2" borderId="22" xfId="0" applyNumberFormat="1" applyFont="1" applyFill="1" applyBorder="1" applyAlignment="1">
      <alignment horizontal="left" vertical="top" wrapText="1"/>
    </xf>
    <xf numFmtId="0" fontId="12" fillId="4" borderId="22" xfId="0" applyFont="1" applyFill="1" applyBorder="1" applyAlignment="1">
      <alignment horizontal="left" vertical="center" wrapText="1"/>
    </xf>
    <xf numFmtId="0" fontId="12" fillId="4" borderId="20" xfId="0" applyFont="1" applyFill="1" applyBorder="1" applyAlignment="1">
      <alignment horizontal="left" vertical="center" wrapText="1"/>
    </xf>
    <xf numFmtId="0" fontId="12" fillId="0" borderId="22" xfId="0" applyNumberFormat="1" applyFont="1" applyFill="1" applyBorder="1" applyAlignment="1">
      <alignment horizontal="left" vertical="center" wrapText="1"/>
    </xf>
    <xf numFmtId="0" fontId="12" fillId="0" borderId="20" xfId="0" applyNumberFormat="1" applyFont="1" applyFill="1" applyBorder="1" applyAlignment="1">
      <alignment horizontal="left" vertical="center" wrapText="1"/>
    </xf>
    <xf numFmtId="0" fontId="12" fillId="7" borderId="22" xfId="0" applyNumberFormat="1" applyFont="1" applyFill="1" applyBorder="1" applyAlignment="1">
      <alignment horizontal="left" vertical="top" wrapText="1"/>
    </xf>
    <xf numFmtId="0" fontId="12" fillId="7" borderId="20" xfId="0" applyNumberFormat="1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63" fillId="2" borderId="4" xfId="0" applyFont="1" applyFill="1" applyBorder="1" applyAlignment="1">
      <alignment horizontal="left" vertical="center"/>
    </xf>
    <xf numFmtId="0" fontId="48" fillId="2" borderId="0" xfId="0" applyFont="1" applyFill="1" applyBorder="1" applyAlignment="1">
      <alignment horizontal="left" vertical="center"/>
    </xf>
    <xf numFmtId="0" fontId="48" fillId="2" borderId="5" xfId="0" applyFont="1" applyFill="1" applyBorder="1" applyAlignment="1">
      <alignment horizontal="left" vertical="center"/>
    </xf>
    <xf numFmtId="0" fontId="12" fillId="4" borderId="22" xfId="0" applyFont="1" applyFill="1" applyBorder="1" applyAlignment="1">
      <alignment horizontal="left" vertical="top" wrapText="1"/>
    </xf>
    <xf numFmtId="0" fontId="12" fillId="4" borderId="20" xfId="0" applyFont="1" applyFill="1" applyBorder="1" applyAlignment="1">
      <alignment horizontal="left" vertical="top" wrapText="1"/>
    </xf>
    <xf numFmtId="0" fontId="40" fillId="0" borderId="22" xfId="0" applyNumberFormat="1" applyFont="1" applyFill="1" applyBorder="1" applyAlignment="1">
      <alignment horizontal="left" vertical="top" wrapText="1"/>
    </xf>
    <xf numFmtId="0" fontId="40" fillId="0" borderId="20" xfId="0" applyNumberFormat="1" applyFont="1" applyFill="1" applyBorder="1" applyAlignment="1">
      <alignment horizontal="left" vertical="top" wrapText="1"/>
    </xf>
    <xf numFmtId="0" fontId="65" fillId="2" borderId="22" xfId="0" applyFont="1" applyFill="1" applyBorder="1" applyAlignment="1">
      <alignment horizontal="left" vertical="top" wrapText="1"/>
    </xf>
    <xf numFmtId="0" fontId="13" fillId="0" borderId="22" xfId="0" applyNumberFormat="1" applyFont="1" applyFill="1" applyBorder="1" applyAlignment="1">
      <alignment horizontal="left" vertical="top" wrapText="1"/>
    </xf>
    <xf numFmtId="0" fontId="13" fillId="0" borderId="16" xfId="0" applyNumberFormat="1" applyFont="1" applyFill="1" applyBorder="1" applyAlignment="1">
      <alignment horizontal="left" vertical="top" wrapText="1"/>
    </xf>
    <xf numFmtId="0" fontId="13" fillId="0" borderId="10" xfId="0" applyNumberFormat="1" applyFont="1" applyFill="1" applyBorder="1" applyAlignment="1">
      <alignment horizontal="left" vertical="top" wrapText="1"/>
    </xf>
    <xf numFmtId="0" fontId="13" fillId="0" borderId="13" xfId="0" applyNumberFormat="1" applyFont="1" applyFill="1" applyBorder="1" applyAlignment="1">
      <alignment horizontal="left" vertical="top" wrapText="1"/>
    </xf>
    <xf numFmtId="0" fontId="60" fillId="16" borderId="22" xfId="0" applyFont="1" applyFill="1" applyBorder="1" applyAlignment="1">
      <alignment horizontal="left" vertical="top" wrapText="1"/>
    </xf>
    <xf numFmtId="0" fontId="12" fillId="16" borderId="20" xfId="0" applyFont="1" applyFill="1" applyBorder="1" applyAlignment="1">
      <alignment horizontal="left" vertical="top" wrapText="1"/>
    </xf>
    <xf numFmtId="0" fontId="12" fillId="2" borderId="22" xfId="0" applyNumberFormat="1" applyFont="1" applyFill="1" applyBorder="1" applyAlignment="1">
      <alignment horizontal="left" vertical="center" wrapText="1"/>
    </xf>
    <xf numFmtId="0" fontId="12" fillId="2" borderId="20" xfId="0" applyNumberFormat="1" applyFont="1" applyFill="1" applyBorder="1" applyAlignment="1">
      <alignment horizontal="left" vertical="center" wrapText="1"/>
    </xf>
    <xf numFmtId="0" fontId="60" fillId="0" borderId="22" xfId="0" applyNumberFormat="1" applyFont="1" applyFill="1" applyBorder="1" applyAlignment="1">
      <alignment horizontal="left" vertical="top" wrapText="1"/>
    </xf>
    <xf numFmtId="0" fontId="60" fillId="0" borderId="20" xfId="0" applyNumberFormat="1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5"/>
  <sheetViews>
    <sheetView tabSelected="1" view="pageBreakPreview" topLeftCell="A124" zoomScale="90" zoomScaleNormal="100" zoomScaleSheetLayoutView="90" workbookViewId="0">
      <selection activeCell="A167" sqref="A167"/>
    </sheetView>
  </sheetViews>
  <sheetFormatPr defaultColWidth="9" defaultRowHeight="1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31.140625" customWidth="1"/>
    <col min="8" max="8" width="20.42578125" hidden="1" customWidth="1"/>
    <col min="9" max="9" width="18" hidden="1" customWidth="1"/>
    <col min="10" max="10" width="19.42578125" hidden="1" customWidth="1"/>
    <col min="11" max="11" width="19.5703125" hidden="1" customWidth="1"/>
    <col min="12" max="13" width="9" hidden="1" customWidth="1"/>
  </cols>
  <sheetData>
    <row r="1" spans="1:10" ht="78.75" customHeight="1">
      <c r="A1" s="452" t="s">
        <v>281</v>
      </c>
      <c r="B1" s="453"/>
      <c r="C1" s="453"/>
      <c r="D1" s="453"/>
      <c r="E1" s="453"/>
      <c r="F1" s="453"/>
      <c r="G1" s="454"/>
    </row>
    <row r="2" spans="1:10" ht="20.25">
      <c r="A2" s="455" t="s">
        <v>0</v>
      </c>
      <c r="B2" s="456"/>
      <c r="C2" s="456"/>
      <c r="D2" s="456"/>
      <c r="E2" s="456"/>
      <c r="F2" s="456"/>
      <c r="G2" s="260" t="s">
        <v>299</v>
      </c>
    </row>
    <row r="3" spans="1:10" ht="18.75">
      <c r="A3" s="457" t="s">
        <v>1</v>
      </c>
      <c r="B3" s="458"/>
      <c r="C3" s="458"/>
      <c r="D3" s="458"/>
      <c r="E3" s="458"/>
      <c r="F3" s="458"/>
      <c r="G3" s="459"/>
    </row>
    <row r="4" spans="1:10" ht="18.75">
      <c r="A4" s="4"/>
      <c r="B4" s="458" t="s">
        <v>2</v>
      </c>
      <c r="C4" s="458"/>
      <c r="D4" s="458"/>
      <c r="E4" s="458"/>
      <c r="F4" s="5"/>
      <c r="G4" s="6"/>
    </row>
    <row r="5" spans="1:10" ht="19.5">
      <c r="A5" s="460" t="s">
        <v>3</v>
      </c>
      <c r="B5" s="461"/>
      <c r="C5" s="461"/>
      <c r="D5" s="461"/>
      <c r="E5" s="461"/>
      <c r="F5" s="461"/>
      <c r="G5" s="462"/>
      <c r="H5" s="7"/>
    </row>
    <row r="6" spans="1:10" ht="81.75" customHeight="1">
      <c r="A6" s="8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10" t="s">
        <v>9</v>
      </c>
      <c r="G6" s="11" t="s">
        <v>10</v>
      </c>
    </row>
    <row r="7" spans="1:10" ht="19.5" customHeight="1">
      <c r="A7" s="8">
        <v>1</v>
      </c>
      <c r="B7" s="9">
        <v>2</v>
      </c>
      <c r="C7" s="9">
        <v>3</v>
      </c>
      <c r="D7" s="11">
        <v>4</v>
      </c>
      <c r="E7" s="9">
        <v>5</v>
      </c>
      <c r="F7" s="12">
        <v>6</v>
      </c>
      <c r="G7" s="11">
        <v>7</v>
      </c>
    </row>
    <row r="8" spans="1:10" ht="27" customHeight="1">
      <c r="A8" s="420" t="s">
        <v>11</v>
      </c>
      <c r="B8" s="388" t="s">
        <v>12</v>
      </c>
      <c r="C8" s="380" t="s">
        <v>13</v>
      </c>
      <c r="D8" s="15">
        <f>2209000+14000</f>
        <v>2223000</v>
      </c>
      <c r="E8" s="346" t="s">
        <v>14</v>
      </c>
      <c r="F8" s="337" t="s">
        <v>15</v>
      </c>
      <c r="G8" s="274" t="s">
        <v>16</v>
      </c>
    </row>
    <row r="9" spans="1:10" ht="63.75" customHeight="1">
      <c r="A9" s="420"/>
      <c r="B9" s="389"/>
      <c r="C9" s="381"/>
      <c r="D9" s="17" t="s">
        <v>291</v>
      </c>
      <c r="E9" s="346"/>
      <c r="F9" s="337"/>
      <c r="G9" s="275"/>
    </row>
    <row r="10" spans="1:10" ht="45" customHeight="1">
      <c r="A10" s="421" t="s">
        <v>17</v>
      </c>
      <c r="B10" s="388" t="s">
        <v>18</v>
      </c>
      <c r="C10" s="363">
        <v>2210</v>
      </c>
      <c r="D10" s="18">
        <f>140000+1500+5250+16400+6000+5000+20000+3000+1200+5000+8750+8750</f>
        <v>220850</v>
      </c>
      <c r="E10" s="248" t="s">
        <v>19</v>
      </c>
      <c r="F10" s="330" t="s">
        <v>20</v>
      </c>
      <c r="G10" s="274" t="s">
        <v>16</v>
      </c>
      <c r="H10" s="230"/>
    </row>
    <row r="11" spans="1:10" ht="45" customHeight="1">
      <c r="A11" s="421"/>
      <c r="B11" s="389"/>
      <c r="C11" s="364"/>
      <c r="D11" s="20" t="s">
        <v>21</v>
      </c>
      <c r="E11" s="251" t="s">
        <v>22</v>
      </c>
      <c r="F11" s="331"/>
      <c r="G11" s="275"/>
    </row>
    <row r="12" spans="1:10" ht="45" customHeight="1">
      <c r="A12" s="422" t="s">
        <v>23</v>
      </c>
      <c r="B12" s="401" t="s">
        <v>24</v>
      </c>
      <c r="C12" s="371">
        <v>2210</v>
      </c>
      <c r="D12" s="15">
        <f>800+1050+1000+5600+400+500+5400</f>
        <v>14750</v>
      </c>
      <c r="E12" s="252" t="s">
        <v>25</v>
      </c>
      <c r="F12" s="330" t="s">
        <v>20</v>
      </c>
      <c r="G12" s="301" t="s">
        <v>26</v>
      </c>
      <c r="H12" s="230"/>
      <c r="I12" s="1"/>
      <c r="J12" s="231"/>
    </row>
    <row r="13" spans="1:10" ht="32.25" customHeight="1">
      <c r="A13" s="422"/>
      <c r="B13" s="402"/>
      <c r="C13" s="372"/>
      <c r="D13" s="21" t="s">
        <v>27</v>
      </c>
      <c r="E13" s="252"/>
      <c r="F13" s="331"/>
      <c r="G13" s="302"/>
    </row>
    <row r="14" spans="1:10" ht="48.75" customHeight="1">
      <c r="A14" s="423" t="s">
        <v>28</v>
      </c>
      <c r="B14" s="253" t="s">
        <v>29</v>
      </c>
      <c r="C14" s="254">
        <v>2210</v>
      </c>
      <c r="D14" s="22">
        <v>4500</v>
      </c>
      <c r="E14" s="358" t="s">
        <v>25</v>
      </c>
      <c r="F14" s="255" t="s">
        <v>20</v>
      </c>
      <c r="G14" s="256" t="s">
        <v>16</v>
      </c>
      <c r="H14" s="23"/>
    </row>
    <row r="15" spans="1:10" ht="50.25" customHeight="1">
      <c r="A15" s="424"/>
      <c r="B15" s="250"/>
      <c r="C15" s="249"/>
      <c r="D15" s="21" t="s">
        <v>30</v>
      </c>
      <c r="E15" s="359"/>
      <c r="F15" s="247"/>
      <c r="G15" s="257"/>
      <c r="H15" s="24"/>
    </row>
    <row r="16" spans="1:10" ht="37.5" hidden="1" customHeight="1">
      <c r="A16" s="425" t="s">
        <v>31</v>
      </c>
      <c r="B16" s="25" t="s">
        <v>12</v>
      </c>
      <c r="C16" s="26" t="s">
        <v>13</v>
      </c>
      <c r="D16" s="27">
        <v>0</v>
      </c>
      <c r="E16" s="360" t="s">
        <v>14</v>
      </c>
      <c r="F16" s="330" t="s">
        <v>15</v>
      </c>
      <c r="G16" s="28" t="s">
        <v>16</v>
      </c>
      <c r="H16" s="24"/>
    </row>
    <row r="17" spans="1:11" ht="37.5" hidden="1" customHeight="1">
      <c r="A17" s="426"/>
      <c r="B17" s="29"/>
      <c r="C17" s="30"/>
      <c r="D17" s="31" t="s">
        <v>32</v>
      </c>
      <c r="E17" s="361"/>
      <c r="F17" s="331"/>
      <c r="G17" s="32"/>
      <c r="H17" s="24"/>
    </row>
    <row r="18" spans="1:11" ht="49.5" hidden="1" customHeight="1">
      <c r="A18" s="427" t="s">
        <v>33</v>
      </c>
      <c r="B18" s="33" t="s">
        <v>34</v>
      </c>
      <c r="C18" s="365">
        <v>2210</v>
      </c>
      <c r="D18" s="34">
        <v>0</v>
      </c>
      <c r="E18" s="318" t="s">
        <v>35</v>
      </c>
      <c r="F18" s="338" t="s">
        <v>36</v>
      </c>
      <c r="G18" s="291" t="s">
        <v>37</v>
      </c>
    </row>
    <row r="19" spans="1:11" ht="49.5" hidden="1" customHeight="1">
      <c r="A19" s="428"/>
      <c r="B19" s="36"/>
      <c r="C19" s="382"/>
      <c r="D19" s="37" t="s">
        <v>38</v>
      </c>
      <c r="E19" s="319"/>
      <c r="F19" s="339"/>
      <c r="G19" s="292"/>
    </row>
    <row r="20" spans="1:11" ht="33" hidden="1" customHeight="1">
      <c r="A20" s="429" t="s">
        <v>39</v>
      </c>
      <c r="B20" s="403"/>
      <c r="C20" s="383">
        <v>2210</v>
      </c>
      <c r="D20" s="38">
        <v>0</v>
      </c>
      <c r="E20" s="362" t="s">
        <v>40</v>
      </c>
      <c r="F20" s="340" t="s">
        <v>41</v>
      </c>
      <c r="G20" s="303" t="s">
        <v>42</v>
      </c>
      <c r="I20" s="57"/>
    </row>
    <row r="21" spans="1:11" ht="40.5" hidden="1" customHeight="1">
      <c r="A21" s="430"/>
      <c r="B21" s="404"/>
      <c r="C21" s="384"/>
      <c r="D21" s="39" t="s">
        <v>43</v>
      </c>
      <c r="E21" s="320"/>
      <c r="F21" s="341"/>
      <c r="G21" s="282"/>
      <c r="I21" s="99"/>
    </row>
    <row r="22" spans="1:11" ht="34.5" hidden="1" customHeight="1">
      <c r="A22" s="40" t="s">
        <v>44</v>
      </c>
      <c r="B22" s="404"/>
      <c r="C22" s="384"/>
      <c r="D22" s="41">
        <v>0</v>
      </c>
      <c r="E22" s="320"/>
      <c r="F22" s="341"/>
      <c r="G22" s="282"/>
    </row>
    <row r="23" spans="1:11" ht="42" hidden="1" customHeight="1">
      <c r="A23" s="42"/>
      <c r="B23" s="43"/>
      <c r="C23" s="44"/>
      <c r="D23" s="45" t="s">
        <v>45</v>
      </c>
      <c r="E23" s="321"/>
      <c r="F23" s="342"/>
      <c r="G23" s="283"/>
    </row>
    <row r="24" spans="1:11" ht="29.25" customHeight="1">
      <c r="A24" s="46" t="s">
        <v>46</v>
      </c>
      <c r="B24" s="47"/>
      <c r="C24" s="48"/>
      <c r="D24" s="49">
        <f>D8+D10+D12+D14</f>
        <v>2463100</v>
      </c>
      <c r="E24" s="50"/>
      <c r="F24" s="50"/>
      <c r="G24" s="51"/>
      <c r="H24" s="52"/>
      <c r="I24" s="100"/>
      <c r="J24" s="101"/>
      <c r="K24" s="102"/>
    </row>
    <row r="25" spans="1:11" ht="39" customHeight="1">
      <c r="A25" s="431" t="s">
        <v>47</v>
      </c>
      <c r="B25" s="70" t="s">
        <v>48</v>
      </c>
      <c r="C25" s="238" t="s">
        <v>49</v>
      </c>
      <c r="D25" s="163">
        <v>915000</v>
      </c>
      <c r="E25" s="322" t="s">
        <v>25</v>
      </c>
      <c r="F25" s="237" t="s">
        <v>95</v>
      </c>
      <c r="G25" s="304" t="s">
        <v>51</v>
      </c>
      <c r="H25" s="57"/>
    </row>
    <row r="26" spans="1:11" ht="62.25" customHeight="1">
      <c r="A26" s="432"/>
      <c r="B26" s="239"/>
      <c r="C26" s="240"/>
      <c r="D26" s="170" t="s">
        <v>52</v>
      </c>
      <c r="E26" s="321"/>
      <c r="F26" s="237"/>
      <c r="G26" s="305"/>
      <c r="H26" s="241"/>
    </row>
    <row r="27" spans="1:11" ht="57.75" customHeight="1">
      <c r="A27" s="409" t="s">
        <v>53</v>
      </c>
      <c r="B27" s="61" t="s">
        <v>54</v>
      </c>
      <c r="C27" s="354">
        <v>2240</v>
      </c>
      <c r="D27" s="62">
        <f>9269599-1290277</f>
        <v>7979322</v>
      </c>
      <c r="E27" s="322" t="s">
        <v>55</v>
      </c>
      <c r="F27" s="322" t="s">
        <v>56</v>
      </c>
      <c r="G27" s="303" t="s">
        <v>57</v>
      </c>
    </row>
    <row r="28" spans="1:11" ht="49.5" customHeight="1">
      <c r="A28" s="433"/>
      <c r="B28" s="63"/>
      <c r="C28" s="385"/>
      <c r="D28" s="226" t="s">
        <v>283</v>
      </c>
      <c r="E28" s="343"/>
      <c r="F28" s="343"/>
      <c r="G28" s="306"/>
    </row>
    <row r="29" spans="1:11" ht="45" customHeight="1">
      <c r="A29" s="409" t="s">
        <v>58</v>
      </c>
      <c r="B29" s="61" t="s">
        <v>54</v>
      </c>
      <c r="C29" s="354">
        <v>2240</v>
      </c>
      <c r="D29" s="224">
        <v>1290277</v>
      </c>
      <c r="E29" s="322" t="s">
        <v>55</v>
      </c>
      <c r="F29" s="322" t="s">
        <v>59</v>
      </c>
      <c r="G29" s="303" t="s">
        <v>60</v>
      </c>
    </row>
    <row r="30" spans="1:11" ht="43.5" customHeight="1">
      <c r="A30" s="433"/>
      <c r="B30" s="63"/>
      <c r="C30" s="385"/>
      <c r="D30" s="226" t="s">
        <v>284</v>
      </c>
      <c r="E30" s="343"/>
      <c r="F30" s="343"/>
      <c r="G30" s="306"/>
    </row>
    <row r="31" spans="1:11" ht="42" customHeight="1">
      <c r="A31" s="409" t="s">
        <v>61</v>
      </c>
      <c r="B31" s="61" t="s">
        <v>54</v>
      </c>
      <c r="C31" s="354">
        <v>2240</v>
      </c>
      <c r="D31" s="227">
        <f>8674965-1068309.2</f>
        <v>7606655.7999999998</v>
      </c>
      <c r="E31" s="322" t="s">
        <v>55</v>
      </c>
      <c r="F31" s="322" t="s">
        <v>62</v>
      </c>
      <c r="G31" s="303" t="s">
        <v>63</v>
      </c>
      <c r="J31" s="57"/>
    </row>
    <row r="32" spans="1:11" ht="44.25" customHeight="1">
      <c r="A32" s="433"/>
      <c r="B32" s="63"/>
      <c r="C32" s="385"/>
      <c r="D32" s="226" t="s">
        <v>285</v>
      </c>
      <c r="E32" s="343"/>
      <c r="F32" s="343"/>
      <c r="G32" s="306"/>
      <c r="H32" s="228"/>
    </row>
    <row r="33" spans="1:10" ht="42" customHeight="1">
      <c r="A33" s="409" t="s">
        <v>64</v>
      </c>
      <c r="B33" s="61" t="s">
        <v>54</v>
      </c>
      <c r="C33" s="354">
        <v>2240</v>
      </c>
      <c r="D33" s="224">
        <v>1068309.2</v>
      </c>
      <c r="E33" s="322" t="s">
        <v>55</v>
      </c>
      <c r="F33" s="322" t="s">
        <v>59</v>
      </c>
      <c r="G33" s="303" t="s">
        <v>60</v>
      </c>
    </row>
    <row r="34" spans="1:10" ht="41.25" customHeight="1">
      <c r="A34" s="433"/>
      <c r="B34" s="63"/>
      <c r="C34" s="385"/>
      <c r="D34" s="226" t="s">
        <v>286</v>
      </c>
      <c r="E34" s="343"/>
      <c r="F34" s="343"/>
      <c r="G34" s="306"/>
    </row>
    <row r="35" spans="1:10" ht="68.25" customHeight="1">
      <c r="A35" s="410" t="s">
        <v>65</v>
      </c>
      <c r="B35" s="64" t="s">
        <v>48</v>
      </c>
      <c r="C35" s="363">
        <v>2240</v>
      </c>
      <c r="D35" s="65">
        <v>815000</v>
      </c>
      <c r="E35" s="293" t="s">
        <v>25</v>
      </c>
      <c r="F35" s="293" t="s">
        <v>20</v>
      </c>
      <c r="G35" s="16" t="s">
        <v>26</v>
      </c>
    </row>
    <row r="36" spans="1:10" ht="27.75" customHeight="1">
      <c r="A36" s="412"/>
      <c r="B36" s="66"/>
      <c r="C36" s="364"/>
      <c r="D36" s="17" t="s">
        <v>66</v>
      </c>
      <c r="E36" s="294"/>
      <c r="F36" s="294"/>
      <c r="G36" s="67" t="s">
        <v>67</v>
      </c>
    </row>
    <row r="37" spans="1:10" s="1" customFormat="1" ht="39" customHeight="1">
      <c r="A37" s="410" t="s">
        <v>68</v>
      </c>
      <c r="B37" s="388" t="s">
        <v>69</v>
      </c>
      <c r="C37" s="363">
        <v>2240</v>
      </c>
      <c r="D37" s="68">
        <f>21200+28600</f>
        <v>49800</v>
      </c>
      <c r="E37" s="293" t="s">
        <v>70</v>
      </c>
      <c r="F37" s="293" t="s">
        <v>20</v>
      </c>
      <c r="G37" s="307" t="s">
        <v>71</v>
      </c>
      <c r="H37" s="219"/>
    </row>
    <row r="38" spans="1:10" s="1" customFormat="1" ht="48.75" customHeight="1">
      <c r="A38" s="412"/>
      <c r="B38" s="389"/>
      <c r="C38" s="364"/>
      <c r="D38" s="59" t="s">
        <v>72</v>
      </c>
      <c r="E38" s="294"/>
      <c r="F38" s="294"/>
      <c r="G38" s="308"/>
      <c r="H38" s="220"/>
      <c r="J38" s="103"/>
    </row>
    <row r="39" spans="1:10" ht="48" customHeight="1">
      <c r="A39" s="409" t="s">
        <v>73</v>
      </c>
      <c r="B39" s="397" t="s">
        <v>74</v>
      </c>
      <c r="C39" s="354">
        <v>2240</v>
      </c>
      <c r="D39" s="221">
        <v>576</v>
      </c>
      <c r="E39" s="322" t="s">
        <v>70</v>
      </c>
      <c r="F39" s="322" t="s">
        <v>20</v>
      </c>
      <c r="G39" s="309" t="s">
        <v>75</v>
      </c>
    </row>
    <row r="40" spans="1:10" ht="23.25" customHeight="1">
      <c r="A40" s="408"/>
      <c r="B40" s="377"/>
      <c r="C40" s="355"/>
      <c r="D40" s="213" t="s">
        <v>76</v>
      </c>
      <c r="E40" s="321"/>
      <c r="F40" s="321"/>
      <c r="G40" s="283"/>
    </row>
    <row r="41" spans="1:10" ht="47.25" customHeight="1">
      <c r="A41" s="434" t="s">
        <v>77</v>
      </c>
      <c r="B41" s="70" t="s">
        <v>78</v>
      </c>
      <c r="C41" s="71">
        <v>2240</v>
      </c>
      <c r="D41" s="76">
        <f>3545600-100400</f>
        <v>3445200</v>
      </c>
      <c r="E41" s="321" t="s">
        <v>79</v>
      </c>
      <c r="F41" s="320" t="s">
        <v>62</v>
      </c>
      <c r="G41" s="310" t="s">
        <v>80</v>
      </c>
    </row>
    <row r="42" spans="1:10" ht="38.25" customHeight="1">
      <c r="A42" s="396"/>
      <c r="B42" s="72"/>
      <c r="C42" s="73"/>
      <c r="D42" s="74" t="s">
        <v>81</v>
      </c>
      <c r="E42" s="336"/>
      <c r="F42" s="321"/>
      <c r="G42" s="311"/>
    </row>
    <row r="43" spans="1:10" ht="43.5" customHeight="1">
      <c r="A43" s="409" t="s">
        <v>82</v>
      </c>
      <c r="B43" s="61" t="s">
        <v>83</v>
      </c>
      <c r="C43" s="75">
        <v>2240</v>
      </c>
      <c r="D43" s="222">
        <f>100400+100000</f>
        <v>200400</v>
      </c>
      <c r="E43" s="322" t="s">
        <v>84</v>
      </c>
      <c r="F43" s="322" t="s">
        <v>59</v>
      </c>
      <c r="G43" s="309" t="s">
        <v>85</v>
      </c>
    </row>
    <row r="44" spans="1:10" ht="49.5" customHeight="1">
      <c r="A44" s="408"/>
      <c r="B44" s="72"/>
      <c r="C44" s="73"/>
      <c r="D44" s="74" t="s">
        <v>86</v>
      </c>
      <c r="E44" s="321"/>
      <c r="F44" s="321"/>
      <c r="G44" s="283"/>
      <c r="I44" s="57"/>
    </row>
    <row r="45" spans="1:10" ht="41.25" customHeight="1">
      <c r="A45" s="434" t="s">
        <v>87</v>
      </c>
      <c r="B45" s="70" t="s">
        <v>78</v>
      </c>
      <c r="C45" s="71">
        <v>2240</v>
      </c>
      <c r="D45" s="225">
        <f>3566217-51717</f>
        <v>3514500</v>
      </c>
      <c r="E45" s="321" t="s">
        <v>79</v>
      </c>
      <c r="F45" s="320" t="s">
        <v>62</v>
      </c>
      <c r="G45" s="309" t="s">
        <v>88</v>
      </c>
    </row>
    <row r="46" spans="1:10" ht="39" customHeight="1">
      <c r="A46" s="396"/>
      <c r="B46" s="72"/>
      <c r="C46" s="73"/>
      <c r="D46" s="74" t="s">
        <v>89</v>
      </c>
      <c r="E46" s="336"/>
      <c r="F46" s="321"/>
      <c r="G46" s="283"/>
    </row>
    <row r="47" spans="1:10" ht="27" customHeight="1">
      <c r="A47" s="434" t="s">
        <v>90</v>
      </c>
      <c r="B47" s="70" t="s">
        <v>78</v>
      </c>
      <c r="C47" s="71">
        <v>2240</v>
      </c>
      <c r="D47" s="223">
        <v>51717</v>
      </c>
      <c r="E47" s="321" t="s">
        <v>84</v>
      </c>
      <c r="F47" s="320" t="s">
        <v>59</v>
      </c>
      <c r="G47" s="309" t="s">
        <v>91</v>
      </c>
    </row>
    <row r="48" spans="1:10" ht="42" customHeight="1">
      <c r="A48" s="396"/>
      <c r="B48" s="72"/>
      <c r="C48" s="73"/>
      <c r="D48" s="74" t="s">
        <v>92</v>
      </c>
      <c r="E48" s="336"/>
      <c r="F48" s="321"/>
      <c r="G48" s="283"/>
      <c r="I48" s="57"/>
      <c r="J48" s="57"/>
    </row>
    <row r="49" spans="1:8" ht="56.25" customHeight="1">
      <c r="A49" s="410" t="s">
        <v>93</v>
      </c>
      <c r="B49" s="53" t="s">
        <v>94</v>
      </c>
      <c r="C49" s="77">
        <v>2240</v>
      </c>
      <c r="D49" s="18">
        <v>325200</v>
      </c>
      <c r="E49" s="294" t="s">
        <v>79</v>
      </c>
      <c r="F49" s="78" t="s">
        <v>95</v>
      </c>
      <c r="G49" s="274" t="s">
        <v>96</v>
      </c>
    </row>
    <row r="50" spans="1:8" ht="26.25" customHeight="1">
      <c r="A50" s="412"/>
      <c r="B50" s="66"/>
      <c r="C50" s="79"/>
      <c r="D50" s="69" t="s">
        <v>97</v>
      </c>
      <c r="E50" s="346"/>
      <c r="F50" s="80"/>
      <c r="G50" s="275"/>
    </row>
    <row r="51" spans="1:8" ht="42" customHeight="1">
      <c r="A51" s="435" t="s">
        <v>98</v>
      </c>
      <c r="B51" s="64" t="s">
        <v>99</v>
      </c>
      <c r="C51" s="81">
        <v>2240</v>
      </c>
      <c r="D51" s="82">
        <f>119748</f>
        <v>119748</v>
      </c>
      <c r="E51" s="83" t="s">
        <v>79</v>
      </c>
      <c r="F51" s="326" t="s">
        <v>95</v>
      </c>
      <c r="G51" s="272" t="s">
        <v>16</v>
      </c>
    </row>
    <row r="52" spans="1:8" ht="38.25" customHeight="1">
      <c r="A52" s="412"/>
      <c r="B52" s="66"/>
      <c r="C52" s="84"/>
      <c r="D52" s="69" t="s">
        <v>100</v>
      </c>
      <c r="E52" s="60"/>
      <c r="F52" s="294"/>
      <c r="G52" s="275"/>
    </row>
    <row r="53" spans="1:8" ht="38.25" customHeight="1">
      <c r="A53" s="435" t="s">
        <v>98</v>
      </c>
      <c r="B53" s="64" t="s">
        <v>99</v>
      </c>
      <c r="C53" s="81">
        <v>2240</v>
      </c>
      <c r="D53" s="82">
        <f>119748</f>
        <v>119748</v>
      </c>
      <c r="E53" s="83" t="s">
        <v>79</v>
      </c>
      <c r="F53" s="326" t="s">
        <v>101</v>
      </c>
      <c r="G53" s="272" t="s">
        <v>16</v>
      </c>
    </row>
    <row r="54" spans="1:8" ht="38.25" customHeight="1">
      <c r="A54" s="412"/>
      <c r="B54" s="66"/>
      <c r="C54" s="84"/>
      <c r="D54" s="69" t="s">
        <v>100</v>
      </c>
      <c r="E54" s="60"/>
      <c r="F54" s="294"/>
      <c r="G54" s="275"/>
    </row>
    <row r="55" spans="1:8" ht="36" customHeight="1">
      <c r="A55" s="436" t="s">
        <v>102</v>
      </c>
      <c r="B55" s="85" t="s">
        <v>103</v>
      </c>
      <c r="C55" s="369">
        <v>2240</v>
      </c>
      <c r="D55" s="18">
        <v>673500</v>
      </c>
      <c r="E55" s="293" t="s">
        <v>104</v>
      </c>
      <c r="F55" s="293" t="s">
        <v>101</v>
      </c>
      <c r="G55" s="288" t="s">
        <v>105</v>
      </c>
    </row>
    <row r="56" spans="1:8" ht="25.5" customHeight="1">
      <c r="A56" s="437"/>
      <c r="B56" s="87"/>
      <c r="C56" s="370"/>
      <c r="D56" s="89" t="s">
        <v>106</v>
      </c>
      <c r="E56" s="294"/>
      <c r="F56" s="294"/>
      <c r="G56" s="281"/>
      <c r="H56" s="24"/>
    </row>
    <row r="57" spans="1:8" ht="52.5" customHeight="1">
      <c r="A57" s="410" t="s">
        <v>107</v>
      </c>
      <c r="B57" s="90" t="s">
        <v>108</v>
      </c>
      <c r="C57" s="86">
        <v>2240</v>
      </c>
      <c r="D57" s="91">
        <v>3351915</v>
      </c>
      <c r="E57" s="294" t="s">
        <v>109</v>
      </c>
      <c r="F57" s="333" t="s">
        <v>110</v>
      </c>
      <c r="G57" s="286" t="s">
        <v>111</v>
      </c>
    </row>
    <row r="58" spans="1:8" ht="41.25" customHeight="1">
      <c r="A58" s="412"/>
      <c r="B58" s="87"/>
      <c r="C58" s="88"/>
      <c r="D58" s="92" t="s">
        <v>112</v>
      </c>
      <c r="E58" s="346"/>
      <c r="F58" s="329"/>
      <c r="G58" s="287"/>
      <c r="H58" s="24"/>
    </row>
    <row r="59" spans="1:8" ht="28.5" customHeight="1">
      <c r="A59" s="438" t="s">
        <v>113</v>
      </c>
      <c r="B59" s="64" t="s">
        <v>108</v>
      </c>
      <c r="C59" s="386">
        <v>2240</v>
      </c>
      <c r="D59" s="93">
        <v>476280</v>
      </c>
      <c r="E59" s="294" t="s">
        <v>109</v>
      </c>
      <c r="F59" s="333" t="s">
        <v>110</v>
      </c>
      <c r="G59" s="293" t="s">
        <v>114</v>
      </c>
      <c r="H59" s="24"/>
    </row>
    <row r="60" spans="1:8" ht="54.75" customHeight="1">
      <c r="A60" s="439"/>
      <c r="B60" s="94"/>
      <c r="C60" s="387"/>
      <c r="D60" s="17" t="s">
        <v>115</v>
      </c>
      <c r="E60" s="346"/>
      <c r="F60" s="329"/>
      <c r="G60" s="294"/>
      <c r="H60" s="24"/>
    </row>
    <row r="61" spans="1:8" ht="51" customHeight="1">
      <c r="A61" s="438" t="s">
        <v>116</v>
      </c>
      <c r="B61" s="95" t="s">
        <v>117</v>
      </c>
      <c r="C61" s="363">
        <v>2240</v>
      </c>
      <c r="D61" s="93">
        <v>243900</v>
      </c>
      <c r="E61" s="294" t="s">
        <v>109</v>
      </c>
      <c r="F61" s="328" t="s">
        <v>110</v>
      </c>
      <c r="G61" s="293" t="s">
        <v>118</v>
      </c>
      <c r="H61" s="24"/>
    </row>
    <row r="62" spans="1:8" ht="34.5" customHeight="1">
      <c r="A62" s="439"/>
      <c r="B62" s="94"/>
      <c r="C62" s="364"/>
      <c r="D62" s="17" t="s">
        <v>119</v>
      </c>
      <c r="E62" s="346"/>
      <c r="F62" s="329"/>
      <c r="G62" s="294"/>
      <c r="H62" s="24"/>
    </row>
    <row r="63" spans="1:8" ht="31.5" customHeight="1">
      <c r="A63" s="440" t="s">
        <v>120</v>
      </c>
      <c r="B63" s="96" t="s">
        <v>121</v>
      </c>
      <c r="C63" s="97">
        <v>2240</v>
      </c>
      <c r="D63" s="93">
        <v>660000</v>
      </c>
      <c r="E63" s="294" t="s">
        <v>122</v>
      </c>
      <c r="F63" s="328" t="s">
        <v>110</v>
      </c>
      <c r="G63" s="293" t="s">
        <v>123</v>
      </c>
      <c r="H63" s="24"/>
    </row>
    <row r="64" spans="1:8" ht="48" customHeight="1">
      <c r="A64" s="440"/>
      <c r="B64" s="98"/>
      <c r="C64" s="19"/>
      <c r="D64" s="17" t="s">
        <v>124</v>
      </c>
      <c r="E64" s="346"/>
      <c r="F64" s="329"/>
      <c r="G64" s="294"/>
      <c r="H64" s="24"/>
    </row>
    <row r="65" spans="1:7" s="2" customFormat="1" ht="44.25" customHeight="1">
      <c r="A65" s="441" t="s">
        <v>125</v>
      </c>
      <c r="B65" s="400" t="s">
        <v>126</v>
      </c>
      <c r="C65" s="365">
        <v>2240</v>
      </c>
      <c r="D65" s="68">
        <v>6372</v>
      </c>
      <c r="E65" s="318" t="s">
        <v>25</v>
      </c>
      <c r="F65" s="293" t="s">
        <v>127</v>
      </c>
      <c r="G65" s="289" t="s">
        <v>282</v>
      </c>
    </row>
    <row r="66" spans="1:7" s="2" customFormat="1" ht="26.25" customHeight="1">
      <c r="A66" s="442"/>
      <c r="B66" s="394"/>
      <c r="C66" s="366"/>
      <c r="D66" s="92" t="s">
        <v>129</v>
      </c>
      <c r="E66" s="325"/>
      <c r="F66" s="294"/>
      <c r="G66" s="290"/>
    </row>
    <row r="67" spans="1:7" ht="48" hidden="1" customHeight="1">
      <c r="A67" s="410" t="s">
        <v>130</v>
      </c>
      <c r="B67" s="64" t="s">
        <v>131</v>
      </c>
      <c r="C67" s="81">
        <v>2240</v>
      </c>
      <c r="D67" s="82">
        <f>1225372-1225372</f>
        <v>0</v>
      </c>
      <c r="E67" s="352" t="s">
        <v>132</v>
      </c>
      <c r="F67" s="334" t="s">
        <v>95</v>
      </c>
      <c r="G67" s="106" t="s">
        <v>128</v>
      </c>
    </row>
    <row r="68" spans="1:7" ht="45.75" hidden="1" customHeight="1">
      <c r="A68" s="412"/>
      <c r="B68" s="66"/>
      <c r="C68" s="79"/>
      <c r="D68" s="59" t="s">
        <v>133</v>
      </c>
      <c r="E68" s="353"/>
      <c r="F68" s="335"/>
      <c r="G68" s="107" t="s">
        <v>134</v>
      </c>
    </row>
    <row r="69" spans="1:7" ht="45.75" hidden="1" customHeight="1">
      <c r="A69" s="410" t="s">
        <v>135</v>
      </c>
      <c r="B69" s="64" t="s">
        <v>136</v>
      </c>
      <c r="C69" s="81">
        <v>2240</v>
      </c>
      <c r="D69" s="82">
        <v>0</v>
      </c>
      <c r="E69" s="352" t="s">
        <v>137</v>
      </c>
      <c r="F69" s="334" t="s">
        <v>101</v>
      </c>
      <c r="G69" s="106" t="s">
        <v>111</v>
      </c>
    </row>
    <row r="70" spans="1:7" ht="45.75" hidden="1" customHeight="1">
      <c r="A70" s="412"/>
      <c r="B70" s="66"/>
      <c r="C70" s="79"/>
      <c r="D70" s="59" t="s">
        <v>138</v>
      </c>
      <c r="E70" s="353"/>
      <c r="F70" s="335"/>
      <c r="G70" s="107"/>
    </row>
    <row r="71" spans="1:7" ht="45.75" customHeight="1">
      <c r="A71" s="410" t="s">
        <v>139</v>
      </c>
      <c r="B71" s="64" t="s">
        <v>140</v>
      </c>
      <c r="C71" s="211">
        <v>2240</v>
      </c>
      <c r="D71" s="82">
        <v>122880</v>
      </c>
      <c r="E71" s="293" t="s">
        <v>25</v>
      </c>
      <c r="F71" s="293" t="s">
        <v>95</v>
      </c>
      <c r="G71" s="106" t="s">
        <v>26</v>
      </c>
    </row>
    <row r="72" spans="1:7" ht="75" customHeight="1">
      <c r="A72" s="412"/>
      <c r="B72" s="66"/>
      <c r="C72" s="212"/>
      <c r="D72" s="59" t="s">
        <v>141</v>
      </c>
      <c r="E72" s="353"/>
      <c r="F72" s="294"/>
      <c r="G72" s="108" t="s">
        <v>142</v>
      </c>
    </row>
    <row r="73" spans="1:7" ht="48" customHeight="1">
      <c r="A73" s="443" t="s">
        <v>287</v>
      </c>
      <c r="B73" s="64" t="s">
        <v>279</v>
      </c>
      <c r="C73" s="109">
        <v>2240</v>
      </c>
      <c r="D73" s="82">
        <v>1500000</v>
      </c>
      <c r="E73" s="56" t="s">
        <v>143</v>
      </c>
      <c r="F73" s="229" t="s">
        <v>95</v>
      </c>
      <c r="G73" s="110" t="s">
        <v>111</v>
      </c>
    </row>
    <row r="74" spans="1:7" ht="27" customHeight="1">
      <c r="A74" s="412"/>
      <c r="B74" s="66"/>
      <c r="C74" s="79"/>
      <c r="D74" s="59" t="s">
        <v>144</v>
      </c>
      <c r="E74" s="111"/>
      <c r="F74" s="112"/>
      <c r="G74" s="113"/>
    </row>
    <row r="75" spans="1:7" ht="94.5" customHeight="1">
      <c r="A75" s="216" t="s">
        <v>145</v>
      </c>
      <c r="B75" s="70" t="s">
        <v>146</v>
      </c>
      <c r="C75" s="215">
        <v>2240</v>
      </c>
      <c r="D75" s="218">
        <v>1368000</v>
      </c>
      <c r="E75" s="322" t="s">
        <v>25</v>
      </c>
      <c r="F75" s="214" t="s">
        <v>20</v>
      </c>
      <c r="G75" s="295" t="s">
        <v>147</v>
      </c>
    </row>
    <row r="76" spans="1:7" ht="34.5" customHeight="1">
      <c r="A76" s="216"/>
      <c r="B76" s="70"/>
      <c r="C76" s="73"/>
      <c r="D76" s="170" t="s">
        <v>148</v>
      </c>
      <c r="E76" s="321"/>
      <c r="F76" s="217"/>
      <c r="G76" s="296"/>
    </row>
    <row r="77" spans="1:7" ht="54" hidden="1" customHeight="1">
      <c r="A77" s="410" t="s">
        <v>149</v>
      </c>
      <c r="B77" s="90" t="s">
        <v>150</v>
      </c>
      <c r="C77" s="115">
        <v>2240</v>
      </c>
      <c r="D77" s="82">
        <v>0</v>
      </c>
      <c r="E77" s="116" t="s">
        <v>151</v>
      </c>
      <c r="F77" s="117" t="s">
        <v>50</v>
      </c>
      <c r="G77" s="118" t="s">
        <v>152</v>
      </c>
    </row>
    <row r="78" spans="1:7" ht="33" hidden="1" customHeight="1">
      <c r="A78" s="412"/>
      <c r="B78" s="119"/>
      <c r="C78" s="115"/>
      <c r="D78" s="89" t="s">
        <v>153</v>
      </c>
      <c r="E78" s="120" t="s">
        <v>22</v>
      </c>
      <c r="F78" s="121"/>
      <c r="G78" s="122"/>
    </row>
    <row r="79" spans="1:7" ht="42.75" customHeight="1">
      <c r="A79" s="436" t="s">
        <v>154</v>
      </c>
      <c r="B79" s="64" t="s">
        <v>155</v>
      </c>
      <c r="C79" s="363">
        <v>2240</v>
      </c>
      <c r="D79" s="93">
        <f>4494154-3154</f>
        <v>4491000</v>
      </c>
      <c r="E79" s="293" t="s">
        <v>104</v>
      </c>
      <c r="F79" s="328" t="s">
        <v>156</v>
      </c>
      <c r="G79" s="123" t="s">
        <v>157</v>
      </c>
    </row>
    <row r="80" spans="1:7" ht="38.25" customHeight="1">
      <c r="A80" s="437"/>
      <c r="B80" s="94"/>
      <c r="C80" s="364"/>
      <c r="D80" s="17" t="s">
        <v>158</v>
      </c>
      <c r="E80" s="294"/>
      <c r="F80" s="329"/>
      <c r="G80" s="124"/>
    </row>
    <row r="81" spans="1:8" s="3" customFormat="1" ht="45" customHeight="1">
      <c r="A81" s="409" t="s">
        <v>159</v>
      </c>
      <c r="B81" s="61" t="s">
        <v>160</v>
      </c>
      <c r="C81" s="354">
        <v>2240</v>
      </c>
      <c r="D81" s="232">
        <f>3000000</f>
        <v>3000000</v>
      </c>
      <c r="E81" s="322" t="s">
        <v>104</v>
      </c>
      <c r="F81" s="297" t="s">
        <v>20</v>
      </c>
      <c r="G81" s="233" t="s">
        <v>16</v>
      </c>
    </row>
    <row r="82" spans="1:8" s="3" customFormat="1" ht="69.75" customHeight="1">
      <c r="A82" s="408"/>
      <c r="B82" s="234"/>
      <c r="C82" s="355"/>
      <c r="D82" s="74" t="s">
        <v>161</v>
      </c>
      <c r="E82" s="321"/>
      <c r="F82" s="298"/>
      <c r="G82" s="235"/>
      <c r="H82" s="236"/>
    </row>
    <row r="83" spans="1:8" s="3" customFormat="1" ht="46.5" customHeight="1">
      <c r="A83" s="410" t="s">
        <v>162</v>
      </c>
      <c r="B83" s="64" t="s">
        <v>163</v>
      </c>
      <c r="C83" s="363">
        <v>2240</v>
      </c>
      <c r="D83" s="65">
        <v>3000000</v>
      </c>
      <c r="E83" s="293" t="s">
        <v>55</v>
      </c>
      <c r="F83" s="293" t="s">
        <v>95</v>
      </c>
      <c r="G83" s="272" t="s">
        <v>16</v>
      </c>
    </row>
    <row r="84" spans="1:8" s="3" customFormat="1" ht="46.5" customHeight="1">
      <c r="A84" s="444"/>
      <c r="B84" s="125"/>
      <c r="C84" s="373"/>
      <c r="D84" s="126" t="s">
        <v>164</v>
      </c>
      <c r="E84" s="327"/>
      <c r="F84" s="327"/>
      <c r="G84" s="273"/>
    </row>
    <row r="85" spans="1:8" s="3" customFormat="1" ht="32.25" customHeight="1">
      <c r="A85" s="435" t="s">
        <v>165</v>
      </c>
      <c r="B85" s="95" t="s">
        <v>166</v>
      </c>
      <c r="C85" s="81">
        <v>2240</v>
      </c>
      <c r="D85" s="127">
        <v>2361600</v>
      </c>
      <c r="E85" s="83" t="s">
        <v>79</v>
      </c>
      <c r="F85" s="326" t="s">
        <v>20</v>
      </c>
      <c r="G85" s="272" t="s">
        <v>167</v>
      </c>
    </row>
    <row r="86" spans="1:8" s="3" customFormat="1" ht="47.25" customHeight="1">
      <c r="A86" s="412"/>
      <c r="B86" s="66"/>
      <c r="C86" s="84"/>
      <c r="D86" s="69" t="s">
        <v>168</v>
      </c>
      <c r="E86" s="60"/>
      <c r="F86" s="294"/>
      <c r="G86" s="275"/>
    </row>
    <row r="87" spans="1:8" s="3" customFormat="1" ht="46.5" customHeight="1">
      <c r="A87" s="410" t="s">
        <v>169</v>
      </c>
      <c r="B87" s="128" t="s">
        <v>170</v>
      </c>
      <c r="C87" s="77">
        <v>2240</v>
      </c>
      <c r="D87" s="18">
        <v>22000</v>
      </c>
      <c r="E87" s="294" t="s">
        <v>79</v>
      </c>
      <c r="F87" s="55" t="s">
        <v>36</v>
      </c>
      <c r="G87" s="274" t="s">
        <v>171</v>
      </c>
    </row>
    <row r="88" spans="1:8" s="3" customFormat="1" ht="26.25" customHeight="1">
      <c r="A88" s="412"/>
      <c r="B88" s="66"/>
      <c r="C88" s="79"/>
      <c r="D88" s="69" t="s">
        <v>172</v>
      </c>
      <c r="E88" s="346"/>
      <c r="F88" s="80"/>
      <c r="G88" s="275"/>
    </row>
    <row r="89" spans="1:8" s="3" customFormat="1" ht="59.25" customHeight="1">
      <c r="A89" s="410" t="s">
        <v>173</v>
      </c>
      <c r="B89" s="64" t="s">
        <v>174</v>
      </c>
      <c r="C89" s="386">
        <v>2240</v>
      </c>
      <c r="D89" s="18">
        <v>65000</v>
      </c>
      <c r="E89" s="328" t="s">
        <v>25</v>
      </c>
      <c r="F89" s="328" t="s">
        <v>36</v>
      </c>
      <c r="G89" s="284" t="s">
        <v>175</v>
      </c>
    </row>
    <row r="90" spans="1:8" s="3" customFormat="1" ht="31.5" customHeight="1">
      <c r="A90" s="412"/>
      <c r="B90" s="66"/>
      <c r="C90" s="387"/>
      <c r="D90" s="17" t="s">
        <v>176</v>
      </c>
      <c r="E90" s="329"/>
      <c r="F90" s="329"/>
      <c r="G90" s="275"/>
    </row>
    <row r="91" spans="1:8" ht="36.75" customHeight="1">
      <c r="A91" s="445" t="s">
        <v>290</v>
      </c>
      <c r="B91" s="401" t="s">
        <v>177</v>
      </c>
      <c r="C91" s="371">
        <v>2240</v>
      </c>
      <c r="D91" s="22">
        <f>6346800</f>
        <v>6346800</v>
      </c>
      <c r="E91" s="330" t="s">
        <v>178</v>
      </c>
      <c r="F91" s="330" t="s">
        <v>95</v>
      </c>
      <c r="G91" s="285" t="s">
        <v>157</v>
      </c>
    </row>
    <row r="92" spans="1:8" ht="36.75" customHeight="1">
      <c r="A92" s="424"/>
      <c r="B92" s="402"/>
      <c r="C92" s="372"/>
      <c r="D92" s="59" t="s">
        <v>179</v>
      </c>
      <c r="E92" s="331"/>
      <c r="F92" s="331"/>
      <c r="G92" s="285"/>
      <c r="H92" s="24"/>
    </row>
    <row r="93" spans="1:8" ht="67.5" hidden="1" customHeight="1">
      <c r="A93" s="446" t="s">
        <v>180</v>
      </c>
      <c r="B93" s="405" t="s">
        <v>181</v>
      </c>
      <c r="C93" s="115">
        <v>2240</v>
      </c>
      <c r="D93" s="54">
        <v>0</v>
      </c>
      <c r="E93" s="348" t="s">
        <v>182</v>
      </c>
      <c r="F93" s="332" t="s">
        <v>101</v>
      </c>
      <c r="G93" s="280" t="s">
        <v>26</v>
      </c>
    </row>
    <row r="94" spans="1:8" ht="33.75" hidden="1" customHeight="1">
      <c r="A94" s="447"/>
      <c r="B94" s="406"/>
      <c r="C94" s="129"/>
      <c r="D94" s="130" t="s">
        <v>183</v>
      </c>
      <c r="E94" s="349"/>
      <c r="F94" s="325"/>
      <c r="G94" s="280"/>
    </row>
    <row r="95" spans="1:8" ht="102" hidden="1" customHeight="1">
      <c r="A95" s="448" t="s">
        <v>184</v>
      </c>
      <c r="B95" s="398" t="s">
        <v>185</v>
      </c>
      <c r="C95" s="365">
        <v>2240</v>
      </c>
      <c r="D95" s="15">
        <v>0</v>
      </c>
      <c r="E95" s="332" t="s">
        <v>25</v>
      </c>
      <c r="F95" s="323" t="s">
        <v>20</v>
      </c>
      <c r="G95" s="286" t="s">
        <v>16</v>
      </c>
    </row>
    <row r="96" spans="1:8" ht="97.5" hidden="1" customHeight="1">
      <c r="A96" s="449"/>
      <c r="B96" s="399"/>
      <c r="C96" s="366"/>
      <c r="D96" s="59" t="s">
        <v>186</v>
      </c>
      <c r="E96" s="325"/>
      <c r="F96" s="324"/>
      <c r="G96" s="287"/>
    </row>
    <row r="97" spans="1:9" ht="33.75" hidden="1" customHeight="1">
      <c r="A97" s="448" t="s">
        <v>187</v>
      </c>
      <c r="B97" s="398" t="s">
        <v>188</v>
      </c>
      <c r="C97" s="365">
        <v>2240</v>
      </c>
      <c r="D97" s="15">
        <v>0</v>
      </c>
      <c r="E97" s="332" t="s">
        <v>25</v>
      </c>
      <c r="F97" s="323" t="s">
        <v>20</v>
      </c>
      <c r="G97" s="286" t="s">
        <v>26</v>
      </c>
    </row>
    <row r="98" spans="1:9" ht="29.25" hidden="1" customHeight="1">
      <c r="A98" s="449"/>
      <c r="B98" s="399"/>
      <c r="C98" s="366"/>
      <c r="D98" s="59" t="s">
        <v>189</v>
      </c>
      <c r="E98" s="325"/>
      <c r="F98" s="324"/>
      <c r="G98" s="287"/>
    </row>
    <row r="99" spans="1:9" ht="52.5" hidden="1" customHeight="1">
      <c r="A99" s="466" t="s">
        <v>190</v>
      </c>
      <c r="B99" s="90" t="s">
        <v>191</v>
      </c>
      <c r="C99" s="369">
        <v>2240</v>
      </c>
      <c r="D99" s="18">
        <v>0</v>
      </c>
      <c r="E99" s="350" t="s">
        <v>192</v>
      </c>
      <c r="F99" s="318" t="s">
        <v>156</v>
      </c>
      <c r="G99" s="288" t="s">
        <v>193</v>
      </c>
    </row>
    <row r="100" spans="1:9" ht="57" hidden="1" customHeight="1">
      <c r="A100" s="467"/>
      <c r="B100" s="87"/>
      <c r="C100" s="370"/>
      <c r="D100" s="59" t="s">
        <v>194</v>
      </c>
      <c r="E100" s="351"/>
      <c r="F100" s="325"/>
      <c r="G100" s="281"/>
    </row>
    <row r="101" spans="1:9" ht="42.75" customHeight="1">
      <c r="A101" s="448" t="s">
        <v>195</v>
      </c>
      <c r="B101" s="400" t="s">
        <v>140</v>
      </c>
      <c r="C101" s="365">
        <v>2240</v>
      </c>
      <c r="D101" s="68">
        <v>667359</v>
      </c>
      <c r="E101" s="318" t="s">
        <v>104</v>
      </c>
      <c r="F101" s="318" t="s">
        <v>95</v>
      </c>
      <c r="G101" s="289" t="s">
        <v>128</v>
      </c>
      <c r="H101" s="1"/>
      <c r="I101" s="1"/>
    </row>
    <row r="102" spans="1:9" ht="38.25" customHeight="1">
      <c r="A102" s="449"/>
      <c r="B102" s="394"/>
      <c r="C102" s="366"/>
      <c r="D102" s="92" t="s">
        <v>196</v>
      </c>
      <c r="E102" s="325"/>
      <c r="F102" s="325"/>
      <c r="G102" s="290"/>
      <c r="H102" s="1"/>
      <c r="I102" s="1"/>
    </row>
    <row r="103" spans="1:9" ht="42.75" customHeight="1">
      <c r="A103" s="441" t="s">
        <v>197</v>
      </c>
      <c r="B103" s="400" t="s">
        <v>198</v>
      </c>
      <c r="C103" s="365">
        <v>2240</v>
      </c>
      <c r="D103" s="131">
        <v>226552</v>
      </c>
      <c r="E103" s="318" t="s">
        <v>79</v>
      </c>
      <c r="F103" s="318" t="s">
        <v>95</v>
      </c>
      <c r="G103" s="268" t="s">
        <v>128</v>
      </c>
    </row>
    <row r="104" spans="1:9" ht="38.25" customHeight="1">
      <c r="A104" s="442"/>
      <c r="B104" s="394"/>
      <c r="C104" s="366"/>
      <c r="D104" s="92" t="s">
        <v>199</v>
      </c>
      <c r="E104" s="325"/>
      <c r="F104" s="325"/>
      <c r="G104" s="269"/>
    </row>
    <row r="105" spans="1:9" ht="66" customHeight="1">
      <c r="A105" s="132" t="s">
        <v>200</v>
      </c>
      <c r="B105" s="53" t="s">
        <v>201</v>
      </c>
      <c r="C105" s="97">
        <v>2240</v>
      </c>
      <c r="D105" s="133">
        <f>1331640+1296000</f>
        <v>2627640</v>
      </c>
      <c r="E105" s="326" t="s">
        <v>202</v>
      </c>
      <c r="F105" s="326" t="s">
        <v>156</v>
      </c>
      <c r="G105" s="134" t="s">
        <v>203</v>
      </c>
      <c r="H105" s="24"/>
    </row>
    <row r="106" spans="1:9" ht="51.75" customHeight="1">
      <c r="A106" s="135"/>
      <c r="B106" s="66"/>
      <c r="C106" s="97"/>
      <c r="D106" s="20" t="s">
        <v>204</v>
      </c>
      <c r="E106" s="294"/>
      <c r="F106" s="294"/>
      <c r="G106" s="107"/>
    </row>
    <row r="107" spans="1:9" ht="33.75" hidden="1" customHeight="1">
      <c r="A107" s="468" t="s">
        <v>205</v>
      </c>
      <c r="B107" s="400" t="s">
        <v>206</v>
      </c>
      <c r="C107" s="365">
        <v>2240</v>
      </c>
      <c r="D107" s="82">
        <v>0</v>
      </c>
      <c r="E107" s="294" t="s">
        <v>79</v>
      </c>
      <c r="F107" s="323" t="s">
        <v>110</v>
      </c>
      <c r="G107" s="270" t="s">
        <v>207</v>
      </c>
    </row>
    <row r="108" spans="1:9" ht="48.75" hidden="1" customHeight="1">
      <c r="A108" s="469"/>
      <c r="B108" s="394"/>
      <c r="C108" s="366"/>
      <c r="D108" s="17" t="s">
        <v>208</v>
      </c>
      <c r="E108" s="346"/>
      <c r="F108" s="324"/>
      <c r="G108" s="271"/>
    </row>
    <row r="109" spans="1:9" ht="59.25" customHeight="1">
      <c r="A109" s="410" t="s">
        <v>209</v>
      </c>
      <c r="B109" s="64" t="s">
        <v>210</v>
      </c>
      <c r="C109" s="363">
        <v>2240</v>
      </c>
      <c r="D109" s="65">
        <v>550000</v>
      </c>
      <c r="E109" s="293" t="s">
        <v>25</v>
      </c>
      <c r="F109" s="293" t="s">
        <v>36</v>
      </c>
      <c r="G109" s="272" t="s">
        <v>211</v>
      </c>
    </row>
    <row r="110" spans="1:9" ht="44.25" customHeight="1">
      <c r="A110" s="444"/>
      <c r="B110" s="125"/>
      <c r="C110" s="373"/>
      <c r="D110" s="126" t="s">
        <v>212</v>
      </c>
      <c r="E110" s="327"/>
      <c r="F110" s="327"/>
      <c r="G110" s="273"/>
    </row>
    <row r="111" spans="1:9" ht="45.75" customHeight="1">
      <c r="A111" s="114" t="s">
        <v>213</v>
      </c>
      <c r="B111" s="136" t="s">
        <v>214</v>
      </c>
      <c r="C111" s="56">
        <v>2240</v>
      </c>
      <c r="D111" s="133">
        <v>560000</v>
      </c>
      <c r="E111" s="326" t="s">
        <v>202</v>
      </c>
      <c r="F111" s="56" t="s">
        <v>101</v>
      </c>
      <c r="G111" s="134" t="s">
        <v>128</v>
      </c>
    </row>
    <row r="112" spans="1:9" ht="30" customHeight="1">
      <c r="A112" s="137"/>
      <c r="B112" s="136"/>
      <c r="C112" s="56"/>
      <c r="D112" s="20" t="s">
        <v>215</v>
      </c>
      <c r="E112" s="294"/>
      <c r="F112" s="112"/>
      <c r="G112" s="107"/>
    </row>
    <row r="113" spans="1:8" ht="45.75" customHeight="1">
      <c r="A113" s="470" t="s">
        <v>295</v>
      </c>
      <c r="B113" s="388" t="s">
        <v>140</v>
      </c>
      <c r="C113" s="363">
        <v>2240</v>
      </c>
      <c r="D113" s="82">
        <v>6074000</v>
      </c>
      <c r="E113" s="330" t="s">
        <v>216</v>
      </c>
      <c r="F113" s="314" t="s">
        <v>101</v>
      </c>
      <c r="G113" s="274" t="s">
        <v>111</v>
      </c>
    </row>
    <row r="114" spans="1:8" ht="45.75" customHeight="1">
      <c r="A114" s="437"/>
      <c r="B114" s="389"/>
      <c r="C114" s="364"/>
      <c r="D114" s="138" t="s">
        <v>217</v>
      </c>
      <c r="E114" s="331"/>
      <c r="F114" s="294"/>
      <c r="G114" s="275"/>
    </row>
    <row r="115" spans="1:8" ht="31.5" customHeight="1">
      <c r="A115" s="436" t="s">
        <v>218</v>
      </c>
      <c r="B115" s="388" t="s">
        <v>140</v>
      </c>
      <c r="C115" s="363">
        <v>2240</v>
      </c>
      <c r="D115" s="82">
        <v>450000</v>
      </c>
      <c r="E115" s="330" t="s">
        <v>216</v>
      </c>
      <c r="F115" s="293" t="s">
        <v>219</v>
      </c>
      <c r="G115" s="274" t="s">
        <v>111</v>
      </c>
    </row>
    <row r="116" spans="1:8" ht="39" customHeight="1">
      <c r="A116" s="437"/>
      <c r="B116" s="389"/>
      <c r="C116" s="364"/>
      <c r="D116" s="138" t="s">
        <v>220</v>
      </c>
      <c r="E116" s="331"/>
      <c r="F116" s="294"/>
      <c r="G116" s="275"/>
    </row>
    <row r="117" spans="1:8" ht="31.5" customHeight="1">
      <c r="A117" s="441" t="s">
        <v>221</v>
      </c>
      <c r="B117" s="388" t="s">
        <v>140</v>
      </c>
      <c r="C117" s="139">
        <v>2240</v>
      </c>
      <c r="D117" s="82">
        <v>1899000</v>
      </c>
      <c r="E117" s="325" t="s">
        <v>79</v>
      </c>
      <c r="F117" s="35" t="s">
        <v>50</v>
      </c>
      <c r="G117" s="140" t="s">
        <v>26</v>
      </c>
    </row>
    <row r="118" spans="1:8" ht="37.5" customHeight="1">
      <c r="A118" s="442"/>
      <c r="B118" s="389"/>
      <c r="C118" s="104"/>
      <c r="D118" s="141" t="s">
        <v>222</v>
      </c>
      <c r="E118" s="344"/>
      <c r="F118" s="105"/>
      <c r="G118" s="142" t="s">
        <v>223</v>
      </c>
    </row>
    <row r="119" spans="1:8" ht="41.25" customHeight="1">
      <c r="A119" s="471" t="s">
        <v>224</v>
      </c>
      <c r="B119" s="388" t="s">
        <v>140</v>
      </c>
      <c r="C119" s="139">
        <v>2240</v>
      </c>
      <c r="D119" s="143">
        <f>6573320-100000</f>
        <v>6473320</v>
      </c>
      <c r="E119" s="344" t="s">
        <v>79</v>
      </c>
      <c r="F119" s="144" t="s">
        <v>36</v>
      </c>
      <c r="G119" s="140" t="s">
        <v>225</v>
      </c>
    </row>
    <row r="120" spans="1:8" ht="53.25" customHeight="1">
      <c r="A120" s="472"/>
      <c r="B120" s="389"/>
      <c r="C120" s="139"/>
      <c r="D120" s="145" t="s">
        <v>226</v>
      </c>
      <c r="E120" s="344"/>
      <c r="F120" s="146"/>
      <c r="G120" s="147" t="s">
        <v>227</v>
      </c>
    </row>
    <row r="121" spans="1:8" ht="41.25" customHeight="1">
      <c r="A121" s="473" t="s">
        <v>228</v>
      </c>
      <c r="B121" s="388" t="s">
        <v>140</v>
      </c>
      <c r="C121" s="365">
        <v>2240</v>
      </c>
      <c r="D121" s="143">
        <v>1543995</v>
      </c>
      <c r="E121" s="344" t="s">
        <v>109</v>
      </c>
      <c r="F121" s="148" t="s">
        <v>15</v>
      </c>
      <c r="G121" s="149" t="s">
        <v>26</v>
      </c>
    </row>
    <row r="122" spans="1:8" ht="48.75" customHeight="1">
      <c r="A122" s="474"/>
      <c r="B122" s="389"/>
      <c r="C122" s="366"/>
      <c r="D122" s="145" t="s">
        <v>229</v>
      </c>
      <c r="E122" s="344"/>
      <c r="F122" s="105"/>
      <c r="G122" s="150" t="s">
        <v>223</v>
      </c>
    </row>
    <row r="123" spans="1:8" ht="29.25" customHeight="1">
      <c r="A123" s="475" t="s">
        <v>280</v>
      </c>
      <c r="B123" s="390" t="s">
        <v>140</v>
      </c>
      <c r="C123" s="242">
        <v>2240</v>
      </c>
      <c r="D123" s="245">
        <v>4320000</v>
      </c>
      <c r="E123" s="345" t="s">
        <v>25</v>
      </c>
      <c r="F123" s="312" t="s">
        <v>95</v>
      </c>
      <c r="G123" s="276" t="s">
        <v>230</v>
      </c>
      <c r="H123" s="24"/>
    </row>
    <row r="124" spans="1:8" ht="34.5" customHeight="1">
      <c r="A124" s="476"/>
      <c r="B124" s="391"/>
      <c r="C124" s="243"/>
      <c r="D124" s="244" t="s">
        <v>231</v>
      </c>
      <c r="E124" s="345"/>
      <c r="F124" s="313"/>
      <c r="G124" s="277"/>
      <c r="H124" s="246"/>
    </row>
    <row r="125" spans="1:8" ht="29.25" customHeight="1">
      <c r="A125" s="477" t="s">
        <v>232</v>
      </c>
      <c r="B125" s="388" t="s">
        <v>233</v>
      </c>
      <c r="C125" s="363">
        <v>2240</v>
      </c>
      <c r="D125" s="82">
        <v>190000</v>
      </c>
      <c r="E125" s="294" t="s">
        <v>79</v>
      </c>
      <c r="F125" s="293" t="s">
        <v>50</v>
      </c>
      <c r="G125" s="274" t="s">
        <v>234</v>
      </c>
      <c r="H125" s="24"/>
    </row>
    <row r="126" spans="1:8" ht="36.75" customHeight="1">
      <c r="A126" s="478"/>
      <c r="B126" s="389"/>
      <c r="C126" s="364"/>
      <c r="D126" s="17" t="s">
        <v>235</v>
      </c>
      <c r="E126" s="346"/>
      <c r="F126" s="294"/>
      <c r="G126" s="275"/>
      <c r="H126" s="24"/>
    </row>
    <row r="127" spans="1:8" ht="52.5" customHeight="1">
      <c r="A127" s="479" t="s">
        <v>296</v>
      </c>
      <c r="B127" s="392" t="s">
        <v>294</v>
      </c>
      <c r="C127" s="367">
        <v>2240</v>
      </c>
      <c r="D127" s="261">
        <v>450000</v>
      </c>
      <c r="E127" s="315" t="s">
        <v>297</v>
      </c>
      <c r="F127" s="314" t="s">
        <v>101</v>
      </c>
      <c r="G127" s="278" t="s">
        <v>298</v>
      </c>
      <c r="H127" s="24"/>
    </row>
    <row r="128" spans="1:8" ht="29.25" customHeight="1">
      <c r="A128" s="480"/>
      <c r="B128" s="393"/>
      <c r="C128" s="368"/>
      <c r="D128" s="262" t="s">
        <v>237</v>
      </c>
      <c r="E128" s="347"/>
      <c r="F128" s="315"/>
      <c r="G128" s="279"/>
      <c r="H128" s="24"/>
    </row>
    <row r="129" spans="1:11" ht="29.25" customHeight="1">
      <c r="A129" s="441" t="s">
        <v>293</v>
      </c>
      <c r="B129" s="392" t="s">
        <v>294</v>
      </c>
      <c r="C129" s="365">
        <v>2240</v>
      </c>
      <c r="D129" s="68">
        <v>450000</v>
      </c>
      <c r="E129" s="294" t="s">
        <v>79</v>
      </c>
      <c r="F129" s="293" t="s">
        <v>101</v>
      </c>
      <c r="G129" s="280" t="s">
        <v>292</v>
      </c>
      <c r="H129" s="24"/>
    </row>
    <row r="130" spans="1:11" ht="49.5" customHeight="1">
      <c r="A130" s="442"/>
      <c r="B130" s="394"/>
      <c r="C130" s="366"/>
      <c r="D130" s="21" t="s">
        <v>237</v>
      </c>
      <c r="E130" s="346"/>
      <c r="F130" s="294"/>
      <c r="G130" s="281"/>
      <c r="H130" s="24"/>
    </row>
    <row r="131" spans="1:11" ht="49.5" customHeight="1">
      <c r="A131" s="450" t="s">
        <v>289</v>
      </c>
      <c r="B131" s="376" t="s">
        <v>236</v>
      </c>
      <c r="C131" s="354">
        <v>2240</v>
      </c>
      <c r="D131" s="258">
        <v>690000</v>
      </c>
      <c r="E131" s="321" t="s">
        <v>79</v>
      </c>
      <c r="F131" s="322" t="s">
        <v>95</v>
      </c>
      <c r="G131" s="282" t="s">
        <v>128</v>
      </c>
      <c r="H131" s="24"/>
    </row>
    <row r="132" spans="1:11" ht="25.5" customHeight="1">
      <c r="A132" s="451"/>
      <c r="B132" s="377"/>
      <c r="C132" s="355"/>
      <c r="D132" s="259" t="s">
        <v>288</v>
      </c>
      <c r="E132" s="336"/>
      <c r="F132" s="321"/>
      <c r="G132" s="283"/>
      <c r="H132" s="24"/>
    </row>
    <row r="133" spans="1:11" ht="49.5" customHeight="1">
      <c r="A133" s="466" t="s">
        <v>238</v>
      </c>
      <c r="B133" s="64" t="s">
        <v>239</v>
      </c>
      <c r="C133" s="369">
        <v>2240</v>
      </c>
      <c r="D133" s="151">
        <v>100000</v>
      </c>
      <c r="E133" s="318" t="s">
        <v>104</v>
      </c>
      <c r="F133" s="316" t="s">
        <v>101</v>
      </c>
      <c r="G133" s="152" t="s">
        <v>16</v>
      </c>
      <c r="H133" s="24"/>
    </row>
    <row r="134" spans="1:11" ht="16.5" customHeight="1">
      <c r="A134" s="467"/>
      <c r="B134" s="153"/>
      <c r="C134" s="370"/>
      <c r="D134" s="17" t="s">
        <v>240</v>
      </c>
      <c r="E134" s="325"/>
      <c r="F134" s="317"/>
      <c r="G134" s="154"/>
      <c r="H134" s="24"/>
    </row>
    <row r="135" spans="1:11" ht="27" customHeight="1">
      <c r="A135" s="155" t="s">
        <v>241</v>
      </c>
      <c r="B135" s="156"/>
      <c r="C135" s="157"/>
      <c r="D135" s="158">
        <f>D25+D27+D29+D31+D33+D35+D37+D39+D43+D41+D45+D47+D49+D51+D55+D57+D59+D61+D63+D65+D71+D73+D75+D79+D81+D83+D85+D87+D89+D91+D101+D103+D105+D107+D109+D111+D113+D115+D117+D119+D121+D123+D125+D127+D129+D133+D53</f>
        <v>81772566</v>
      </c>
      <c r="E135" s="157"/>
      <c r="F135" s="157"/>
      <c r="G135" s="159"/>
      <c r="H135" s="52"/>
      <c r="I135" s="208"/>
      <c r="J135" s="57"/>
      <c r="K135" s="23"/>
    </row>
    <row r="136" spans="1:11" ht="39.75" hidden="1" customHeight="1">
      <c r="A136" s="410" t="s">
        <v>242</v>
      </c>
      <c r="B136" s="13" t="s">
        <v>243</v>
      </c>
      <c r="C136" s="14" t="s">
        <v>244</v>
      </c>
      <c r="D136" s="65">
        <v>0</v>
      </c>
      <c r="E136" s="318" t="s">
        <v>245</v>
      </c>
      <c r="F136" s="318" t="s">
        <v>36</v>
      </c>
      <c r="G136" s="291" t="s">
        <v>246</v>
      </c>
      <c r="H136" s="160"/>
      <c r="I136" s="207"/>
      <c r="K136" s="23"/>
    </row>
    <row r="137" spans="1:11" ht="69.75" hidden="1" customHeight="1">
      <c r="A137" s="412"/>
      <c r="B137" s="161"/>
      <c r="C137" s="58"/>
      <c r="D137" s="37" t="s">
        <v>247</v>
      </c>
      <c r="E137" s="319"/>
      <c r="F137" s="319"/>
      <c r="G137" s="292"/>
      <c r="H137" s="160"/>
      <c r="I137" s="207"/>
      <c r="K137" s="23"/>
    </row>
    <row r="138" spans="1:11" ht="39.75" hidden="1" customHeight="1">
      <c r="A138" s="162" t="s">
        <v>248</v>
      </c>
      <c r="B138" s="395" t="s">
        <v>249</v>
      </c>
      <c r="C138" s="320">
        <v>3110</v>
      </c>
      <c r="D138" s="163">
        <v>0</v>
      </c>
      <c r="E138" s="320" t="s">
        <v>250</v>
      </c>
      <c r="F138" s="320" t="s">
        <v>219</v>
      </c>
      <c r="G138" s="263" t="s">
        <v>246</v>
      </c>
      <c r="H138" s="160"/>
      <c r="I138" s="207"/>
      <c r="K138" s="23"/>
    </row>
    <row r="139" spans="1:11" ht="39.75" hidden="1" customHeight="1">
      <c r="A139" s="164"/>
      <c r="B139" s="396"/>
      <c r="C139" s="321"/>
      <c r="D139" s="165" t="s">
        <v>251</v>
      </c>
      <c r="E139" s="321"/>
      <c r="F139" s="321"/>
      <c r="G139" s="264"/>
      <c r="H139" s="160"/>
      <c r="I139" s="207"/>
      <c r="K139" s="23"/>
    </row>
    <row r="140" spans="1:11" ht="43.5" hidden="1" customHeight="1">
      <c r="A140" s="407"/>
      <c r="B140" s="395" t="s">
        <v>252</v>
      </c>
      <c r="C140" s="320">
        <v>3110</v>
      </c>
      <c r="D140" s="163">
        <v>0</v>
      </c>
      <c r="E140" s="320" t="s">
        <v>250</v>
      </c>
      <c r="F140" s="320" t="s">
        <v>101</v>
      </c>
      <c r="G140" s="265" t="s">
        <v>203</v>
      </c>
      <c r="K140" s="57"/>
    </row>
    <row r="141" spans="1:11" ht="42.75" hidden="1" customHeight="1">
      <c r="A141" s="408"/>
      <c r="B141" s="396"/>
      <c r="C141" s="321"/>
      <c r="D141" s="166" t="s">
        <v>253</v>
      </c>
      <c r="E141" s="321"/>
      <c r="F141" s="321"/>
      <c r="G141" s="265"/>
      <c r="H141" s="57"/>
    </row>
    <row r="142" spans="1:11" ht="43.5" hidden="1" customHeight="1">
      <c r="A142" s="409"/>
      <c r="B142" s="397" t="s">
        <v>254</v>
      </c>
      <c r="C142" s="167">
        <v>3110</v>
      </c>
      <c r="D142" s="168">
        <v>0</v>
      </c>
      <c r="E142" s="322" t="s">
        <v>255</v>
      </c>
      <c r="F142" s="297" t="s">
        <v>50</v>
      </c>
      <c r="G142" s="263" t="s">
        <v>246</v>
      </c>
    </row>
    <row r="143" spans="1:11" ht="63" hidden="1" customHeight="1">
      <c r="A143" s="408"/>
      <c r="B143" s="377"/>
      <c r="C143" s="167"/>
      <c r="D143" s="170" t="s">
        <v>256</v>
      </c>
      <c r="E143" s="321"/>
      <c r="F143" s="298"/>
      <c r="G143" s="264"/>
    </row>
    <row r="144" spans="1:11" ht="75.75" hidden="1" customHeight="1">
      <c r="A144" s="409"/>
      <c r="B144" s="397" t="s">
        <v>257</v>
      </c>
      <c r="C144" s="297">
        <v>3110</v>
      </c>
      <c r="D144" s="168">
        <v>0</v>
      </c>
      <c r="E144" s="169" t="s">
        <v>109</v>
      </c>
      <c r="F144" s="297" t="s">
        <v>50</v>
      </c>
      <c r="G144" s="263" t="s">
        <v>258</v>
      </c>
    </row>
    <row r="145" spans="1:11" ht="48" hidden="1" customHeight="1">
      <c r="A145" s="408"/>
      <c r="B145" s="377"/>
      <c r="C145" s="298"/>
      <c r="D145" s="170" t="s">
        <v>259</v>
      </c>
      <c r="E145" s="171"/>
      <c r="F145" s="298"/>
      <c r="G145" s="264"/>
    </row>
    <row r="146" spans="1:11" ht="27.75" hidden="1" customHeight="1">
      <c r="A146" s="172" t="s">
        <v>260</v>
      </c>
      <c r="B146" s="173"/>
      <c r="C146" s="174"/>
      <c r="D146" s="175">
        <f>D138+D140+D142+D144+D136</f>
        <v>0</v>
      </c>
      <c r="E146" s="174"/>
      <c r="F146" s="174"/>
      <c r="G146" s="176"/>
      <c r="H146" s="177"/>
      <c r="I146" s="207"/>
      <c r="J146" s="57"/>
      <c r="K146" s="209"/>
    </row>
    <row r="147" spans="1:11" ht="60" hidden="1" customHeight="1">
      <c r="A147" s="410" t="s">
        <v>261</v>
      </c>
      <c r="B147" s="374" t="s">
        <v>262</v>
      </c>
      <c r="C147" s="293">
        <v>3122</v>
      </c>
      <c r="D147" s="178">
        <v>6899700</v>
      </c>
      <c r="E147" s="293" t="s">
        <v>263</v>
      </c>
      <c r="F147" s="293" t="s">
        <v>20</v>
      </c>
      <c r="G147" s="266" t="s">
        <v>264</v>
      </c>
      <c r="H147" s="179"/>
      <c r="I147" s="207"/>
      <c r="K147" s="57"/>
    </row>
    <row r="148" spans="1:11" ht="119.25" hidden="1" customHeight="1">
      <c r="A148" s="411"/>
      <c r="B148" s="375"/>
      <c r="C148" s="294"/>
      <c r="D148" s="180" t="s">
        <v>265</v>
      </c>
      <c r="E148" s="294"/>
      <c r="F148" s="294"/>
      <c r="G148" s="267"/>
      <c r="H148" s="181"/>
      <c r="I148" s="207"/>
      <c r="K148" s="57"/>
    </row>
    <row r="149" spans="1:11" ht="42" hidden="1" customHeight="1">
      <c r="A149" s="410" t="s">
        <v>266</v>
      </c>
      <c r="B149" s="374" t="s">
        <v>267</v>
      </c>
      <c r="C149" s="293">
        <v>3122</v>
      </c>
      <c r="D149" s="182">
        <v>53047500</v>
      </c>
      <c r="E149" s="293" t="s">
        <v>268</v>
      </c>
      <c r="F149" s="299" t="s">
        <v>20</v>
      </c>
      <c r="G149" s="266" t="s">
        <v>269</v>
      </c>
      <c r="H149" s="181"/>
      <c r="I149" s="207"/>
      <c r="K149" s="57"/>
    </row>
    <row r="150" spans="1:11" ht="129.75" hidden="1" customHeight="1">
      <c r="A150" s="412"/>
      <c r="B150" s="375"/>
      <c r="C150" s="294"/>
      <c r="D150" s="180" t="s">
        <v>270</v>
      </c>
      <c r="E150" s="294"/>
      <c r="F150" s="300"/>
      <c r="G150" s="267"/>
      <c r="H150" s="181"/>
      <c r="I150" s="207"/>
      <c r="K150" s="57"/>
    </row>
    <row r="151" spans="1:11" ht="35.25" hidden="1" customHeight="1">
      <c r="A151" s="183" t="s">
        <v>271</v>
      </c>
      <c r="B151" s="184"/>
      <c r="C151" s="185"/>
      <c r="D151" s="186">
        <f>D149</f>
        <v>53047500</v>
      </c>
      <c r="E151" s="187">
        <v>6899700</v>
      </c>
      <c r="F151" s="185" t="s">
        <v>272</v>
      </c>
      <c r="G151" s="188"/>
      <c r="H151" s="179"/>
      <c r="I151" s="207"/>
      <c r="K151" s="57"/>
    </row>
    <row r="152" spans="1:11" ht="35.25" hidden="1" customHeight="1">
      <c r="A152" s="413" t="s">
        <v>273</v>
      </c>
      <c r="B152" s="378" t="s">
        <v>274</v>
      </c>
      <c r="C152" s="356">
        <v>3142</v>
      </c>
      <c r="D152" s="189">
        <v>23696510</v>
      </c>
      <c r="E152" s="293" t="s">
        <v>275</v>
      </c>
      <c r="F152" s="299" t="s">
        <v>20</v>
      </c>
      <c r="G152" s="266" t="s">
        <v>276</v>
      </c>
      <c r="H152" s="179"/>
      <c r="I152" s="207"/>
      <c r="K152" s="57"/>
    </row>
    <row r="153" spans="1:11" ht="135" hidden="1" customHeight="1">
      <c r="A153" s="414"/>
      <c r="B153" s="379"/>
      <c r="C153" s="357"/>
      <c r="D153" s="180" t="s">
        <v>277</v>
      </c>
      <c r="E153" s="294"/>
      <c r="F153" s="300"/>
      <c r="G153" s="267"/>
      <c r="H153" s="179"/>
      <c r="I153" s="207"/>
      <c r="K153" s="57"/>
    </row>
    <row r="154" spans="1:11" ht="35.25" hidden="1" customHeight="1">
      <c r="A154" s="190" t="s">
        <v>278</v>
      </c>
      <c r="B154" s="184"/>
      <c r="C154" s="185"/>
      <c r="D154" s="186">
        <f>D152</f>
        <v>23696510</v>
      </c>
      <c r="E154" s="185"/>
      <c r="F154" s="185"/>
      <c r="G154" s="185"/>
      <c r="H154" s="179"/>
      <c r="I154" s="207"/>
      <c r="K154" s="57"/>
    </row>
    <row r="155" spans="1:11" ht="38.25" customHeight="1">
      <c r="A155" s="463"/>
      <c r="B155" s="464"/>
      <c r="C155" s="464"/>
      <c r="D155" s="464"/>
      <c r="E155" s="464"/>
      <c r="F155" s="464"/>
      <c r="G155" s="465"/>
    </row>
    <row r="156" spans="1:11" ht="27" customHeight="1">
      <c r="A156" s="415"/>
      <c r="B156" s="192"/>
      <c r="C156" s="193"/>
      <c r="D156" s="418"/>
      <c r="E156" s="418"/>
      <c r="F156" s="418"/>
      <c r="G156" s="419"/>
    </row>
    <row r="157" spans="1:11" ht="25.5" customHeight="1">
      <c r="A157" s="415"/>
      <c r="B157" s="192"/>
      <c r="C157" s="194"/>
      <c r="D157" s="416"/>
      <c r="E157" s="416"/>
      <c r="F157" s="416"/>
      <c r="G157" s="417"/>
    </row>
    <row r="158" spans="1:11" ht="15.75">
      <c r="A158" s="197"/>
      <c r="B158" s="198"/>
      <c r="C158" s="192"/>
      <c r="D158" s="198"/>
      <c r="E158" s="199"/>
      <c r="F158" s="199"/>
      <c r="G158" s="200"/>
    </row>
    <row r="159" spans="1:11" ht="30" hidden="1" customHeight="1">
      <c r="A159" s="415"/>
      <c r="B159" s="192"/>
      <c r="C159" s="193"/>
      <c r="D159" s="418"/>
      <c r="E159" s="418"/>
      <c r="F159" s="418"/>
      <c r="G159" s="419"/>
    </row>
    <row r="160" spans="1:11" ht="12.75" hidden="1" customHeight="1">
      <c r="A160" s="415"/>
      <c r="B160" s="192"/>
      <c r="C160" s="194"/>
      <c r="D160" s="416"/>
      <c r="E160" s="416"/>
      <c r="F160" s="416"/>
      <c r="G160" s="417"/>
    </row>
    <row r="161" spans="1:11" ht="12.75" hidden="1" customHeight="1">
      <c r="A161" s="191"/>
      <c r="B161" s="192"/>
      <c r="C161" s="194"/>
      <c r="D161" s="195"/>
      <c r="E161" s="195"/>
      <c r="F161" s="195"/>
      <c r="G161" s="196"/>
    </row>
    <row r="162" spans="1:11" ht="21.75" hidden="1" customHeight="1">
      <c r="A162" s="415"/>
      <c r="B162" s="192"/>
      <c r="C162" s="193"/>
      <c r="D162" s="418"/>
      <c r="E162" s="418"/>
      <c r="F162" s="418"/>
      <c r="G162" s="419"/>
      <c r="H162" s="24"/>
    </row>
    <row r="163" spans="1:11" ht="12.75" customHeight="1">
      <c r="A163" s="415"/>
      <c r="B163" s="192"/>
      <c r="C163" s="194"/>
      <c r="D163" s="416"/>
      <c r="E163" s="416"/>
      <c r="F163" s="416"/>
      <c r="G163" s="417"/>
    </row>
    <row r="164" spans="1:11" ht="12.75" customHeight="1">
      <c r="A164" s="201"/>
      <c r="B164" s="202"/>
      <c r="C164" s="203"/>
      <c r="D164" s="204"/>
      <c r="E164" s="204"/>
      <c r="F164" s="204"/>
      <c r="G164" s="205"/>
    </row>
    <row r="165" spans="1:11" ht="23.25">
      <c r="D165" s="206"/>
      <c r="H165" s="207"/>
      <c r="K165" s="210"/>
    </row>
  </sheetData>
  <mergeCells count="329">
    <mergeCell ref="A131:A132"/>
    <mergeCell ref="A1:G1"/>
    <mergeCell ref="A2:F2"/>
    <mergeCell ref="A3:G3"/>
    <mergeCell ref="B4:E4"/>
    <mergeCell ref="A5:G5"/>
    <mergeCell ref="A155:G155"/>
    <mergeCell ref="A97:A98"/>
    <mergeCell ref="A99:A100"/>
    <mergeCell ref="A101:A102"/>
    <mergeCell ref="A103:A104"/>
    <mergeCell ref="A107:A108"/>
    <mergeCell ref="A109:A110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A133:A134"/>
    <mergeCell ref="A136:A137"/>
    <mergeCell ref="D156:G156"/>
    <mergeCell ref="D157:G157"/>
    <mergeCell ref="D159:G159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D160:G160"/>
    <mergeCell ref="D162:G162"/>
    <mergeCell ref="D163:G163"/>
    <mergeCell ref="A8:A9"/>
    <mergeCell ref="A10:A11"/>
    <mergeCell ref="A12:A13"/>
    <mergeCell ref="A14:A15"/>
    <mergeCell ref="A16:A17"/>
    <mergeCell ref="A18:A19"/>
    <mergeCell ref="A20:A21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140:A141"/>
    <mergeCell ref="A142:A143"/>
    <mergeCell ref="A144:A145"/>
    <mergeCell ref="A147:A148"/>
    <mergeCell ref="A149:A150"/>
    <mergeCell ref="A152:A153"/>
    <mergeCell ref="A156:A157"/>
    <mergeCell ref="A159:A160"/>
    <mergeCell ref="A162:A163"/>
    <mergeCell ref="B8:B9"/>
    <mergeCell ref="B10:B11"/>
    <mergeCell ref="B12:B13"/>
    <mergeCell ref="B20:B22"/>
    <mergeCell ref="B37:B38"/>
    <mergeCell ref="B39:B40"/>
    <mergeCell ref="B65:B66"/>
    <mergeCell ref="B91:B92"/>
    <mergeCell ref="B93:B94"/>
    <mergeCell ref="B95:B96"/>
    <mergeCell ref="B97:B98"/>
    <mergeCell ref="B101:B102"/>
    <mergeCell ref="B103:B104"/>
    <mergeCell ref="B107:B108"/>
    <mergeCell ref="B113:B114"/>
    <mergeCell ref="B115:B116"/>
    <mergeCell ref="B117:B118"/>
    <mergeCell ref="B119:B120"/>
    <mergeCell ref="B121:B122"/>
    <mergeCell ref="B123:B124"/>
    <mergeCell ref="B125:B126"/>
    <mergeCell ref="B127:B128"/>
    <mergeCell ref="B129:B130"/>
    <mergeCell ref="B138:B139"/>
    <mergeCell ref="B140:B141"/>
    <mergeCell ref="B142:B143"/>
    <mergeCell ref="B144:B145"/>
    <mergeCell ref="B147:B148"/>
    <mergeCell ref="B131:B132"/>
    <mergeCell ref="B149:B150"/>
    <mergeCell ref="B152:B153"/>
    <mergeCell ref="C8:C9"/>
    <mergeCell ref="C10:C11"/>
    <mergeCell ref="C12:C13"/>
    <mergeCell ref="C18:C19"/>
    <mergeCell ref="C20:C22"/>
    <mergeCell ref="C27:C28"/>
    <mergeCell ref="C29:C30"/>
    <mergeCell ref="C31:C32"/>
    <mergeCell ref="C33:C34"/>
    <mergeCell ref="C35:C36"/>
    <mergeCell ref="C37:C38"/>
    <mergeCell ref="C39:C40"/>
    <mergeCell ref="C55:C56"/>
    <mergeCell ref="C59:C60"/>
    <mergeCell ref="C61:C62"/>
    <mergeCell ref="C65:C66"/>
    <mergeCell ref="C79:C80"/>
    <mergeCell ref="C81:C82"/>
    <mergeCell ref="C83:C84"/>
    <mergeCell ref="C89:C90"/>
    <mergeCell ref="C91:C92"/>
    <mergeCell ref="C95:C96"/>
    <mergeCell ref="C97:C98"/>
    <mergeCell ref="C99:C100"/>
    <mergeCell ref="C101:C102"/>
    <mergeCell ref="C103:C104"/>
    <mergeCell ref="C107:C108"/>
    <mergeCell ref="C109:C110"/>
    <mergeCell ref="C113:C114"/>
    <mergeCell ref="C115:C116"/>
    <mergeCell ref="C121:C122"/>
    <mergeCell ref="C125:C126"/>
    <mergeCell ref="C127:C128"/>
    <mergeCell ref="C129:C130"/>
    <mergeCell ref="C133:C134"/>
    <mergeCell ref="C138:C139"/>
    <mergeCell ref="C140:C141"/>
    <mergeCell ref="C144:C145"/>
    <mergeCell ref="C147:C148"/>
    <mergeCell ref="C149:C150"/>
    <mergeCell ref="C131:C132"/>
    <mergeCell ref="C152:C153"/>
    <mergeCell ref="E8:E9"/>
    <mergeCell ref="E14:E15"/>
    <mergeCell ref="E16:E17"/>
    <mergeCell ref="E18:E19"/>
    <mergeCell ref="E20:E23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75:E76"/>
    <mergeCell ref="E79:E80"/>
    <mergeCell ref="E81:E82"/>
    <mergeCell ref="E83:E84"/>
    <mergeCell ref="E87:E88"/>
    <mergeCell ref="E89:E90"/>
    <mergeCell ref="E91:E92"/>
    <mergeCell ref="E93:E94"/>
    <mergeCell ref="E95:E96"/>
    <mergeCell ref="E97:E98"/>
    <mergeCell ref="E99:E100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19:E120"/>
    <mergeCell ref="E121:E122"/>
    <mergeCell ref="E123:E124"/>
    <mergeCell ref="E125:E126"/>
    <mergeCell ref="E127:E128"/>
    <mergeCell ref="E129:E130"/>
    <mergeCell ref="E133:E134"/>
    <mergeCell ref="E136:E137"/>
    <mergeCell ref="E138:E139"/>
    <mergeCell ref="E140:E141"/>
    <mergeCell ref="E142:E143"/>
    <mergeCell ref="E147:E148"/>
    <mergeCell ref="E131:E132"/>
    <mergeCell ref="E149:E150"/>
    <mergeCell ref="E152:E153"/>
    <mergeCell ref="F8:F9"/>
    <mergeCell ref="F10:F11"/>
    <mergeCell ref="F12:F13"/>
    <mergeCell ref="F16:F17"/>
    <mergeCell ref="F18:F19"/>
    <mergeCell ref="F20:F23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71:F72"/>
    <mergeCell ref="F79:F80"/>
    <mergeCell ref="F81:F82"/>
    <mergeCell ref="F83:F84"/>
    <mergeCell ref="F85:F86"/>
    <mergeCell ref="F89:F90"/>
    <mergeCell ref="F91:F92"/>
    <mergeCell ref="F93:F94"/>
    <mergeCell ref="F95:F96"/>
    <mergeCell ref="F97:F98"/>
    <mergeCell ref="F99:F100"/>
    <mergeCell ref="F101:F102"/>
    <mergeCell ref="F103:F104"/>
    <mergeCell ref="F105:F106"/>
    <mergeCell ref="F107:F108"/>
    <mergeCell ref="F109:F110"/>
    <mergeCell ref="F113:F114"/>
    <mergeCell ref="F115:F116"/>
    <mergeCell ref="F123:F124"/>
    <mergeCell ref="F125:F126"/>
    <mergeCell ref="F127:F128"/>
    <mergeCell ref="F129:F130"/>
    <mergeCell ref="F133:F134"/>
    <mergeCell ref="F136:F137"/>
    <mergeCell ref="F138:F139"/>
    <mergeCell ref="F131:F132"/>
    <mergeCell ref="F140:F141"/>
    <mergeCell ref="F142:F143"/>
    <mergeCell ref="F144:F145"/>
    <mergeCell ref="F147:F148"/>
    <mergeCell ref="F149:F150"/>
    <mergeCell ref="F152:F153"/>
    <mergeCell ref="G8:G9"/>
    <mergeCell ref="G10:G11"/>
    <mergeCell ref="G12:G13"/>
    <mergeCell ref="G18:G19"/>
    <mergeCell ref="G20:G23"/>
    <mergeCell ref="G25:G26"/>
    <mergeCell ref="G27:G28"/>
    <mergeCell ref="G29:G30"/>
    <mergeCell ref="G31:G32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G55:G56"/>
    <mergeCell ref="G57:G58"/>
    <mergeCell ref="G59:G60"/>
    <mergeCell ref="G61:G62"/>
    <mergeCell ref="G63:G64"/>
    <mergeCell ref="G65:G66"/>
    <mergeCell ref="G75:G76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G136:G137"/>
    <mergeCell ref="G138:G139"/>
    <mergeCell ref="G140:G141"/>
    <mergeCell ref="G142:G143"/>
    <mergeCell ref="G144:G145"/>
    <mergeCell ref="G147:G148"/>
    <mergeCell ref="G149:G150"/>
    <mergeCell ref="G152:G153"/>
    <mergeCell ref="G103:G104"/>
    <mergeCell ref="G107:G108"/>
    <mergeCell ref="G109:G110"/>
    <mergeCell ref="G113:G114"/>
    <mergeCell ref="G115:G116"/>
    <mergeCell ref="G123:G124"/>
    <mergeCell ref="G125:G126"/>
    <mergeCell ref="G127:G128"/>
    <mergeCell ref="G129:G130"/>
    <mergeCell ref="G131:G132"/>
  </mergeCells>
  <pageMargins left="0.39370078740157499" right="0.23622047244094499" top="0.31496062992126" bottom="0.196850393700787" header="0.15748031496063" footer="0.31496062992126"/>
  <pageSetup paperSize="9" scale="59" fitToWidth="0" fitToHeight="0" orientation="landscape" r:id="rId1"/>
  <rowBreaks count="5" manualBreakCount="5">
    <brk id="28" max="9" man="1"/>
    <brk id="48" max="9" man="1"/>
    <brk id="72" max="16383" man="1"/>
    <brk id="100" max="9" man="1"/>
    <brk id="1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заг</vt:lpstr>
      <vt:lpstr>Аркуш1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2025-03-14T09:10:33Z</cp:lastPrinted>
  <dcterms:created xsi:type="dcterms:W3CDTF">2016-01-19T07:58:00Z</dcterms:created>
  <dcterms:modified xsi:type="dcterms:W3CDTF">2025-04-04T08:30:51Z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