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-2025\ЗАКУПІВЛЯ 2025\2025-РІЧНИЙ ПЛАН ЗАКУПІВЕЛЬ ДЕПАРТАМЕНТУ ІТ\РІЧНИЙ ПЛАН та ЙОГО ЗМІНИ\Оприлюднення\"/>
    </mc:Choice>
  </mc:AlternateContent>
  <bookViews>
    <workbookView xWindow="0" yWindow="0" windowWidth="21000" windowHeight="11580"/>
  </bookViews>
  <sheets>
    <sheet name="заг" sheetId="6" r:id="rId1"/>
    <sheet name="Аркуш1" sheetId="15" r:id="rId2"/>
  </sheets>
  <definedNames>
    <definedName name="_xlnm.Print_Titles" localSheetId="0">заг!$6:$7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6" l="1"/>
  <c r="D24" i="6" s="1"/>
  <c r="D8" i="6"/>
  <c r="D10" i="6"/>
  <c r="D131" i="6" l="1"/>
  <c r="D156" i="6" l="1"/>
  <c r="D153" i="6"/>
  <c r="D148" i="6"/>
  <c r="D119" i="6"/>
  <c r="D105" i="6"/>
  <c r="D91" i="6"/>
  <c r="D81" i="6"/>
  <c r="D79" i="6"/>
  <c r="D67" i="6"/>
  <c r="D53" i="6"/>
  <c r="D51" i="6"/>
  <c r="D45" i="6"/>
  <c r="D43" i="6"/>
  <c r="D41" i="6"/>
  <c r="D37" i="6"/>
  <c r="D31" i="6"/>
  <c r="D27" i="6"/>
  <c r="D137" i="6" l="1"/>
</calcChain>
</file>

<file path=xl/sharedStrings.xml><?xml version="1.0" encoding="utf-8"?>
<sst xmlns="http://schemas.openxmlformats.org/spreadsheetml/2006/main" count="455" uniqueCount="305">
  <si>
    <r>
      <rPr>
        <b/>
        <sz val="16"/>
        <color indexed="8"/>
        <rFont val="Times New Roman"/>
        <family val="1"/>
        <charset val="204"/>
      </rPr>
      <t xml:space="preserve">                     на 2025 рік</t>
    </r>
    <r>
      <rPr>
        <sz val="10"/>
        <color indexed="8"/>
        <rFont val="Times New Roman"/>
        <family val="1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</si>
  <si>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</si>
  <si>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</si>
  <si>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</si>
  <si>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</si>
  <si>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</si>
  <si>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</si>
  <si>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</si>
  <si>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</si>
  <si>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</si>
  <si>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</si>
  <si>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</si>
  <si>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</si>
  <si>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</si>
  <si>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family val="1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</si>
  <si>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>червень</t>
  </si>
  <si>
    <t xml:space="preserve">загальний фонд КПКВ 3506010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</si>
  <si>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</si>
  <si>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</si>
  <si>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</si>
  <si>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</si>
  <si>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</si>
  <si>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</si>
  <si>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family val="1"/>
        <charset val="204"/>
      </rP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</si>
  <si>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</si>
  <si>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</si>
  <si>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</si>
  <si>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family val="1"/>
        <charset val="204"/>
      </rP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</si>
  <si>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</si>
  <si>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</si>
  <si>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r>
      <rPr>
        <sz val="10"/>
        <color indexed="8"/>
        <rFont val="Times New Roman"/>
        <family val="1"/>
        <charset val="204"/>
      </rPr>
      <t xml:space="preserve"> Комп'ютерне обладнання за кодом ДК 021:2015   30230000-0 - Комп'ютерне обладнання (30230000-0 - Комп'ютерне обладнання(WEB-камера типу Logitech WebCam C270;Клавіатура типу Logitech K120;Маніпулятор типу "миша" Logitech B100Зовнішній жорсткий диск 2.5" USB 5.0TB Seagate Bacis;Накопичувач SSD Verbatim VI560 S3 256 GB; </t>
    </r>
    <r>
      <rPr>
        <sz val="10"/>
        <rFont val="Times New Roman"/>
        <family val="1"/>
        <charset val="204"/>
      </rPr>
      <t>Оперативна пам’ять для серверів Huawei типу DDR4, 32768 MB, 2666 MHz;Оперативна пам’ять для серверів Dell Power Edge R740 типу DDR4, 32768 MB, 2400MHz.))</t>
    </r>
  </si>
  <si>
    <r>
      <rPr>
        <b/>
        <sz val="10"/>
        <color indexed="8"/>
        <rFont val="Times New Roman"/>
        <family val="1"/>
        <charset val="204"/>
      </rP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</si>
  <si>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</si>
  <si>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>листопад</t>
  </si>
  <si>
    <r>
      <rPr>
        <sz val="10"/>
        <color indexed="8"/>
        <rFont val="Times New Roman"/>
        <family val="1"/>
        <charset val="204"/>
      </rPr>
      <t>загальний фонд КПКВ 3506010 довідка про внесення змін до кошторису від 30.10.2024 №217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</t>
    </r>
    <r>
      <rPr>
        <i/>
        <sz val="9"/>
        <color indexed="8"/>
        <rFont val="Times New Roman"/>
        <family val="1"/>
        <charset val="204"/>
      </rPr>
      <t>лист на Мінфін № 1/22-02-01/5.1/7716 від 08.11.2024 та змін до кошторису с/з №22/22-02-01/17474 від 14.11.2024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</si>
  <si>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сімсот сімдесят дві  тисячі дев'ятсот п'ятнадцять гривень 00 коп.)                          </t>
  </si>
  <si>
    <t xml:space="preserve">Пристрій генерації одноразових паролей
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</si>
  <si>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</si>
  <si>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липень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</si>
  <si>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</si>
  <si>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 xml:space="preserve">грн. (сімсот тридцять дев'ять тисяч  п'ятсот шістдесят  гривень 00 коп.)                            </t>
  </si>
  <si>
    <t>Адаптер USB</t>
  </si>
  <si>
    <t xml:space="preserve">грн (тридцять сім  тисяч чотириста десять гривень 00 коп.)                            </t>
  </si>
  <si>
    <t>Всього за КЕКВ 2210„Предмети, матеріали, обладнання та інвентар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</si>
  <si>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</si>
  <si>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</si>
  <si>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</si>
  <si>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травень</t>
  </si>
  <si>
    <t xml:space="preserve">загальний фонд КПКВ 3506010 (відповідно до пп5. п13  постанови КМУ від 12.10.2022 №1178 (відсутність конкуренції  з технічні причини) </t>
  </si>
  <si>
    <t>гривень(дев'ятсот п'ятнадцять  тисяч  гривень 00коп)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</si>
  <si>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</si>
  <si>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</si>
  <si>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</si>
  <si>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</si>
  <si>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</si>
  <si>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</si>
  <si>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</si>
  <si>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</si>
  <si>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</si>
  <si>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</si>
  <si>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</si>
  <si>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</si>
  <si>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 xml:space="preserve">грн. (вісімсот п'ятнадцять  тисяч   гривень 00 коп.)                          </t>
  </si>
  <si>
    <t>пп.5 п13 постанови 1178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</si>
  <si>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</si>
  <si>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</si>
  <si>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</si>
  <si>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</si>
  <si>
    <t xml:space="preserve">грн. (сорок дев'ять тисяч вісімсот гривень 00 коп.) 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</si>
  <si>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</si>
  <si>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</si>
  <si>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</si>
  <si>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</si>
  <si>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</si>
  <si>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</si>
  <si>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</si>
  <si>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2025 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</si>
  <si>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</si>
  <si>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family val="1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</si>
  <si>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</si>
  <si>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</si>
  <si>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</t>
    </r>
    <r>
      <rPr>
        <sz val="10"/>
        <color indexed="8"/>
        <rFont val="Times New Roman"/>
        <family val="1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</si>
  <si>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</si>
  <si>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</si>
  <si>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2025рік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</si>
  <si>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</si>
  <si>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</si>
  <si>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</si>
  <si>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</si>
  <si>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</si>
  <si>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</si>
  <si>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</si>
  <si>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</si>
  <si>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 xml:space="preserve">грн.(триста двадцять п'ять тисяч двісті гривень 00 коп.)                        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</si>
  <si>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</si>
  <si>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</si>
  <si>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 xml:space="preserve">грн. (сто дев'ятнадцять тисяч сімсот сорок вісім гривень 00 коп.)                            </t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</si>
  <si>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</si>
  <si>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</si>
  <si>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family val="1"/>
        <charset val="204"/>
      </rPr>
      <t xml:space="preserve">Код ДК 021:2015  45310000-3 </t>
    </r>
    <r>
      <rPr>
        <sz val="10"/>
        <rFont val="Times New Roman"/>
        <family val="1"/>
        <charset val="204"/>
      </rPr>
      <t>"Електро-монтажні роботи"</t>
    </r>
  </si>
  <si>
    <t xml:space="preserve">відкриті торги(з урахуванням особливостей) </t>
  </si>
  <si>
    <t xml:space="preserve">загальний фонд КПКВ 3506010          </t>
  </si>
  <si>
    <t xml:space="preserve">грн. (шістсот сімдесят три тисячі п'ятсот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</si>
  <si>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за кодом ДК 021:2015-72260000-5 Послуги, пов’язані з програмним забезпеченням (ДК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))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</si>
  <si>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</si>
  <si>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</si>
  <si>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</si>
  <si>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family val="1"/>
        <charset val="204"/>
      </rP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</si>
  <si>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t xml:space="preserve">грн.(три мільйони  триста п'ятдесят одна тисяча дев'ятсот п'ятнадцять  гривень 00 коп.)                           </t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</si>
  <si>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</si>
  <si>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  </t>
    </r>
  </si>
  <si>
    <t xml:space="preserve">грн. (чотириста сімдесят шість  тисяч двісті вісімдесят  гривень 00коп)                     </t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</si>
  <si>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</si>
  <si>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b/>
        <sz val="10"/>
        <rFont val="Times New Roman"/>
        <family val="1"/>
        <charset val="204"/>
      </rPr>
      <t xml:space="preserve">Код ДК 021:2015-72260000-5 </t>
    </r>
    <r>
      <rPr>
        <sz val="10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</si>
  <si>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</t>
    </r>
  </si>
  <si>
    <t xml:space="preserve">грн. (двісті сорок три тисячі дев'ятсот  гривень 00коп)                     </t>
  </si>
  <si>
    <t xml:space="preserve">Ліцензія на технічну підтримку онлайн сервісу «Модуль Business Intelligence для Держмитслужби» (BI-система Держмитслужби) 
за кодом ДК 021:2015-72260000-5 Послуги, пов’язані з програмним забезпеченням (ДК 021:2015-72260000-5 Послуги, пов’язані з програмним забезпеченням (Ліцензія на технічну підтримку онлайн сервісу «Модуль Business Intelligence для Держмитслужби» (BI-система Держмитслужби))
</t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</si>
  <si>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</si>
  <si>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</si>
  <si>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</si>
  <si>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грн. (шістсот шістдесят  тисяч  гривень 00 коп)                     </t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</si>
  <si>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</si>
  <si>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family val="1"/>
        <charset val="204"/>
      </rP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</si>
  <si>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 xml:space="preserve">листопад 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</si>
  <si>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</si>
  <si>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</si>
  <si>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</si>
  <si>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family val="1"/>
        <charset val="204"/>
      </rP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</si>
  <si>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</si>
  <si>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</si>
  <si>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</si>
  <si>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</si>
  <si>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</si>
  <si>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</si>
  <si>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</si>
  <si>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</si>
  <si>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</si>
  <si>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</si>
  <si>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family val="1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</si>
  <si>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</si>
  <si>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 xml:space="preserve">грн. ( один мільйон п'ятсот тисяч гривень 00 коп.)                            </t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</si>
  <si>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
забезпечення АСКОД у складі системи електронного документообігу Державної митної служби України))</t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</si>
  <si>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</si>
  <si>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</si>
  <si>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</si>
  <si>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</si>
  <si>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family val="1"/>
        <charset val="204"/>
      </rP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</si>
  <si>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rPr>
        <sz val="10"/>
        <color indexed="8"/>
        <rFont val="Times New Roman"/>
        <family val="1"/>
        <charset val="204"/>
      </rP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</si>
  <si>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</si>
  <si>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</si>
  <si>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Технічна підтримка програмно-технічного комплексу  відеоконференцій за кодом ДК 021:2015-72250000-2 Послуги, пов’язані із системами та підтримкою (ДК 021:2015-72250000-2 Послуги, пов’язані із системами та підтримкою (Технічна підтримка програмно-технічного комплексу  відеоконференцій))</t>
  </si>
  <si>
    <r>
      <rPr>
        <b/>
        <sz val="10"/>
        <color indexed="8"/>
        <rFont val="Times New Roman"/>
        <family val="1"/>
        <charset val="204"/>
      </rP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</si>
  <si>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вересень</t>
  </si>
  <si>
    <r>
      <rPr>
        <sz val="10"/>
        <rFont val="Times New Roman"/>
        <family val="1"/>
        <charset val="204"/>
      </rP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</si>
  <si>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</si>
  <si>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</si>
  <si>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family val="1"/>
        <charset val="204"/>
      </rP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</si>
  <si>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(три мільйона  гривень 00коп)                     </t>
  </si>
  <si>
    <t>Технічна підтримка серверного обладнання за кодом ДК 021:2015   50310000-1 - Технічне обслуговування і ремонт офісної техніки(ДК 021:2015   50310000-1 - Технічне обслуговування і ремонт офісної техніки (Технічна підтримка серверного обладнання))</t>
  </si>
  <si>
    <r>
      <rPr>
        <b/>
        <sz val="10"/>
        <color indexed="8"/>
        <rFont val="Times New Roman"/>
        <family val="1"/>
        <charset val="204"/>
      </rPr>
      <t xml:space="preserve">ДК 021:2015 -50310000-1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</si>
  <si>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мільйони  гривень 00 коп.)                          </t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</si>
  <si>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</si>
  <si>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</si>
  <si>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</si>
  <si>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триста шістдесят одна  тисяча шістсот гривень 00 коп.)                            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</si>
  <si>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</si>
  <si>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</si>
  <si>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</si>
  <si>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</si>
  <si>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</si>
  <si>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family val="1"/>
        <charset val="204"/>
      </rP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</si>
  <si>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</si>
  <si>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</si>
  <si>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r>
      <rPr>
        <b/>
        <sz val="10"/>
        <rFont val="Times New Roman"/>
        <family val="1"/>
        <charset val="204"/>
      </rP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</si>
  <si>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family val="1"/>
        <charset val="204"/>
      </rP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</t>
    </r>
    <r>
      <rPr>
        <b/>
        <sz val="12"/>
        <rFont val="Times New Roman"/>
        <family val="1"/>
        <charset val="204"/>
      </rPr>
      <t xml:space="preserve"> УСС</t>
    </r>
  </si>
  <si>
    <t xml:space="preserve">грн. (шість мільйонів триста сорок шість тисяч вісімсот гривень 00 коп.)                            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</si>
  <si>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</si>
  <si>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family val="1"/>
        <charset val="204"/>
      </rP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</si>
  <si>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</si>
  <si>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</si>
  <si>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</si>
  <si>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family val="1"/>
        <charset val="204"/>
      </rP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</si>
  <si>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</si>
  <si>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</si>
  <si>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family val="1"/>
        <charset val="204"/>
      </rP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</si>
  <si>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</si>
  <si>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</si>
  <si>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family val="1"/>
        <charset val="204"/>
      </rP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</si>
  <si>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</si>
  <si>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</si>
  <si>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</si>
  <si>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</si>
  <si>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t xml:space="preserve">грн. (шістсот шістдесят сім тисяч триста п'ятдесят дев'ять гривень 00 коп.)                           </t>
  </si>
  <si>
    <t>Технічна підтримка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(Технічна підтримка міжмережевих екранів))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</si>
  <si>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 із системами та підтримкою</t>
    </r>
  </si>
  <si>
    <t xml:space="preserve">грн. (двісті двадцять шість  тисяч п'ятсот п'ятдесят дві гривні 00 коп.)                           </t>
  </si>
  <si>
    <t>Ліцензії на продовження права користуванням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(Ліцензії на продовження права користуванням програмної продукції Azure AI Translator та програмної продукції Azure OpenAI GPT ))</t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</si>
  <si>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</si>
  <si>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</si>
  <si>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</si>
  <si>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(два мільйони  шістсот двадцять сім тисяч шістсот сорок гривень 00 коп.)                                                                  </t>
  </si>
  <si>
    <t>та програмної продукції Azure OpenAI GPT</t>
  </si>
  <si>
    <r>
      <rPr>
        <b/>
        <sz val="10"/>
        <color indexed="8"/>
        <rFont val="Times New Roman"/>
        <family val="1"/>
        <charset val="204"/>
      </rP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</si>
  <si>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</si>
  <si>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</si>
  <si>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</si>
  <si>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family val="1"/>
        <charset val="204"/>
      </rP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</si>
  <si>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(відповідно до пп5. п13  постанови КМУ від 12.10.2022 №1178 (відсутність конкуренції з технічні причини)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</si>
  <si>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</si>
  <si>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</si>
  <si>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</si>
  <si>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гривень (п'ятсот шістдесят тисяч  гривень 00 коп.)                                                                  </t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</si>
  <si>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</si>
  <si>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 xml:space="preserve">грн. (шість мільйонів сімдесят чотири тисячі  гривень 00 коп.)                            </t>
  </si>
  <si>
    <t>Програмне забезпечення Системи запобігання витоку інформації та контролю даних Data Leak Prevention (DLP) 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Системи запобігання витоку інформації та контролю даних Data Leak Prevention (DLP))</t>
  </si>
  <si>
    <t>серпень</t>
  </si>
  <si>
    <t xml:space="preserve">грн. (чотириста п'ятдесят тисяч  гривень 00 коп.)                            </t>
  </si>
  <si>
    <t>Програмне забезпечення для аудиту правил мережевих екранів та мережевого обладнання (FW Audit)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</si>
  <si>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 xml:space="preserve">грн. (один мільйон вісімсот дев'яносто дев'ять гривень 00 коп.)                            </t>
  </si>
  <si>
    <t>(погодження Мінцифри)</t>
  </si>
  <si>
    <t>Програмне забезпечення для контролю пристроїв, що підключаються до мережі компанії (NAC)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для контролю пристроїв, що підключаються до мережі компанії (NAC))</t>
  </si>
  <si>
    <r>
      <rPr>
        <sz val="10"/>
        <color indexed="8"/>
        <rFont val="Times New Roman"/>
        <family val="1"/>
        <charset val="204"/>
      </rP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</si>
  <si>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мільйонів чотириста сімдесят три тисячі триста двадцять  гривень 00 коп.)                            </t>
  </si>
  <si>
    <t>(зміни с/з №22/22-02-01/1341 від 24.01.2025)</t>
  </si>
  <si>
    <t>Програмне забезпечення для сканування відкритого коду та розгорнутих веб-додатків компанії (SAST/DAST)за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сканування відкритого коду та розгорнутих веб-додатків компанії (SAST/DAST))</t>
  </si>
  <si>
    <t xml:space="preserve">грн. (один мільйон п'ятсот сорок три тисячі дев'ятсот дев'яносто п'ять тисяч  гривень 00 коп.)                            </t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</si>
  <si>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</si>
  <si>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</si>
  <si>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</si>
  <si>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family val="1"/>
        <charset val="204"/>
      </rP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</si>
  <si>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</si>
  <si>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t xml:space="preserve">грн. (сто дев'яносто  тисяч гривень 00 коп.)                            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</si>
  <si>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</si>
  <si>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t xml:space="preserve">грн. (чотириста п'ятдесят тисяч гривень 00 коп.)                            </t>
  </si>
  <si>
    <t>Послуги з утилізації офісного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офісного комп'ютерного, серверного та активного мережевого обладнання)</t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</si>
  <si>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</si>
  <si>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 xml:space="preserve">грн. (сто тисяч  гривень 00коп)                     </t>
  </si>
  <si>
    <t>Всього за КЕКВ 2240 „Оплата послуг (крім комунальних)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</si>
  <si>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</si>
  <si>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family val="1"/>
        <charset val="204"/>
      </rP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</si>
  <si>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</si>
  <si>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</si>
  <si>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</si>
  <si>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</si>
  <si>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</si>
  <si>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family val="1"/>
        <charset val="204"/>
      </rP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</si>
  <si>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</si>
  <si>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</si>
  <si>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</si>
  <si>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</si>
  <si>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</si>
  <si>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</si>
  <si>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</si>
  <si>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</si>
  <si>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</si>
  <si>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</si>
  <si>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</si>
  <si>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</si>
  <si>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</si>
  <si>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</si>
  <si>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</si>
  <si>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</si>
  <si>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</si>
  <si>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</si>
  <si>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</si>
  <si>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</si>
  <si>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</si>
  <si>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</si>
  <si>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</si>
  <si>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family val="1"/>
        <charset val="204"/>
      </rP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</si>
  <si>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</si>
  <si>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family val="1"/>
        <charset val="204"/>
      </rP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</si>
  <si>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</si>
  <si>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rPr>
        <sz val="10"/>
        <color theme="1"/>
        <rFont val="Times New Roman"/>
        <family val="1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</si>
  <si>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</si>
  <si>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</si>
  <si>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</si>
  <si>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 xml:space="preserve">)                                                    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</si>
  <si>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(відповідно до  п11  постанови КМУ від 12.10.2022 №1178) до 100 тис. до 50 без/ звіту</t>
    </r>
  </si>
  <si>
    <t xml:space="preserve">грн. (сім  мільйонів  дев'ятсот сімдесят дев'ять тисяч триста двадцять дві гривні 00 коп.)                          </t>
  </si>
  <si>
    <t xml:space="preserve">грн. (один  мільйон двісті дев'яносто  тисяч двісті сімдесят сім гривень 00 коп.)                          </t>
  </si>
  <si>
    <t xml:space="preserve">грн. (сім  мільйонів  шістсот шість  тисяч шістсот п'ядесят п'ять гривень 80 коп.)                          </t>
  </si>
  <si>
    <t xml:space="preserve">грн. (один  мільйон  шістдесят вісім тисяч триста дев'ять гривень 20 коп.)                          </t>
  </si>
  <si>
    <t>Постачання ліцензій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ліцензій на право користування інформаційно-аналітичною платформою LIGA360))</t>
  </si>
  <si>
    <t>Послуги зі поставки оновлень програмного продукту"MASTER: Комплексний облік для бюджетних установ"за кодом ДК 021:2015  72260000-5 -Послуги, пов'язані з програмним забезпеченням (ДК 021:2015  72260000-5 -Послуги, пов'язані з програмним забезпеченням (Послуги зі поставки оновлень програмного продукту"MASTER: Комплексний облік для бюджетних установ")</t>
  </si>
  <si>
    <t xml:space="preserve"> ДК 021:2015 48761000-0 Пакети антивірусного програмного забезпечення (Послуги з передачі пакетів антивірусного програмного забезпечення)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</si>
  <si>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</si>
  <si>
    <t>послуги зі створення та проведення державної експертизи комплексної системи захисту інформації в автоматизованій системі автоматизації обліку та документообігу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автоматизації та документообігу))</t>
  </si>
  <si>
    <r>
      <t xml:space="preserve">Код ДК 021:2015  72220000-3 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</si>
  <si>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</t>
  </si>
  <si>
    <t>Послуги зі створення та проведення державної експертизи комплексної системи захисту інформації в автоматизованій системі подання звітності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подання звітності))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</si>
  <si>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</si>
  <si>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</si>
  <si>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Мінцифри)відповідно до пп.6 п. 13 Особливостей (постанова КМУ 1178)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</si>
  <si>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аукциону</t>
    </r>
    <r>
      <rPr>
        <b/>
        <sz val="10"/>
        <color indexed="8"/>
        <rFont val="Times New Roman"/>
        <family val="1"/>
        <charset val="204"/>
      </rPr>
      <t>)</t>
    </r>
  </si>
  <si>
    <t xml:space="preserve">грн. (сто п'ятнадцять тисяч двісті шістдесят гривень гривень 00 коп.)                            </t>
  </si>
  <si>
    <t xml:space="preserve">грн. (п'ятсот сімдесят чотири тисяч сімсот сорок  гривень 00 коп.)     </t>
  </si>
  <si>
    <t xml:space="preserve">грн. (двісті тридцять дві тисячі двісті вісімдесят гривень 00 коп.)                             </t>
  </si>
  <si>
    <t>загальний фонд КПКВ 3506010 (службова записка №22/22-02-03/4694 від24.04.2025)</t>
  </si>
  <si>
    <t xml:space="preserve">грн. (два мільйони двісті дев'ять тисяч  гривень 00 коп.)                            </t>
  </si>
  <si>
    <t xml:space="preserve">грн. (двадцять одна тисяча вісімсот двадціть гривні 00 коп.)                             </t>
  </si>
  <si>
    <t>загальний фонд КПКВ 3506010  (службова записка №22/22-02-03/4694 від24.04.2025)</t>
  </si>
  <si>
    <t xml:space="preserve">грн. (00  гривень 00 коп.)                             </t>
  </si>
  <si>
    <t>13</t>
  </si>
  <si>
    <t xml:space="preserve">Послуги із забезпечення зв'язку між Державною митною службою України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(Послуги із забезпечення зв'язку між Державною митною службою України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</si>
</sst>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5" x14ac:knownFonts="1">
    <font>
      <sz val="11"/>
      <color theme="1"/>
      <name val="Calibri"/>
      <charset val="204"/>
      <scheme val="minor"/>
    </font>
    <font>
      <sz val="1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FFFF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1"/>
      <color theme="3" tint="0.39994506668294322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8"/>
      <color rgb="FFFFFF00"/>
      <name val="Calibri"/>
      <family val="2"/>
      <charset val="204"/>
      <scheme val="minor"/>
    </font>
    <font>
      <i/>
      <sz val="16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68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0" xfId="0" applyFill="1"/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top" wrapText="1"/>
    </xf>
    <xf numFmtId="49" fontId="9" fillId="2" borderId="10" xfId="0" applyNumberFormat="1" applyFont="1" applyFill="1" applyBorder="1" applyAlignment="1">
      <alignment horizontal="center" vertical="center" wrapText="1"/>
    </xf>
    <xf numFmtId="4" fontId="10" fillId="2" borderId="11" xfId="0" applyNumberFormat="1" applyFont="1" applyFill="1" applyBorder="1" applyAlignment="1">
      <alignment horizontal="center" vertical="top" wrapText="1"/>
    </xf>
    <xf numFmtId="0" fontId="11" fillId="2" borderId="11" xfId="0" applyFont="1" applyFill="1" applyBorder="1" applyAlignment="1">
      <alignment horizontal="center" vertical="top" wrapText="1"/>
    </xf>
    <xf numFmtId="4" fontId="13" fillId="2" borderId="11" xfId="0" applyNumberFormat="1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top" wrapText="1"/>
    </xf>
    <xf numFmtId="0" fontId="15" fillId="2" borderId="11" xfId="0" applyFont="1" applyFill="1" applyBorder="1" applyAlignment="1">
      <alignment horizontal="center" vertical="top" wrapText="1"/>
    </xf>
    <xf numFmtId="4" fontId="10" fillId="2" borderId="18" xfId="0" applyNumberFormat="1" applyFont="1" applyFill="1" applyBorder="1" applyAlignment="1">
      <alignment horizontal="center" vertical="top" wrapText="1"/>
    </xf>
    <xf numFmtId="4" fontId="16" fillId="0" borderId="0" xfId="0" applyNumberFormat="1" applyFont="1"/>
    <xf numFmtId="0" fontId="6" fillId="5" borderId="10" xfId="0" applyFont="1" applyFill="1" applyBorder="1" applyAlignment="1">
      <alignment horizontal="left" vertical="top" wrapText="1"/>
    </xf>
    <xf numFmtId="49" fontId="9" fillId="5" borderId="10" xfId="0" applyNumberFormat="1" applyFont="1" applyFill="1" applyBorder="1" applyAlignment="1">
      <alignment horizontal="center" vertical="center" wrapText="1"/>
    </xf>
    <xf numFmtId="4" fontId="10" fillId="5" borderId="23" xfId="0" applyNumberFormat="1" applyFont="1" applyFill="1" applyBorder="1" applyAlignment="1">
      <alignment horizontal="center" vertical="top" wrapText="1"/>
    </xf>
    <xf numFmtId="49" fontId="7" fillId="5" borderId="12" xfId="0" applyNumberFormat="1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top" wrapText="1"/>
    </xf>
    <xf numFmtId="49" fontId="17" fillId="5" borderId="13" xfId="0" applyNumberFormat="1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top" wrapText="1"/>
    </xf>
    <xf numFmtId="49" fontId="7" fillId="5" borderId="14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vertical="top" wrapText="1"/>
    </xf>
    <xf numFmtId="4" fontId="10" fillId="0" borderId="23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vertical="top" wrapText="1"/>
    </xf>
    <xf numFmtId="0" fontId="11" fillId="0" borderId="24" xfId="0" applyFont="1" applyFill="1" applyBorder="1" applyAlignment="1">
      <alignment horizontal="center" vertical="top" wrapText="1"/>
    </xf>
    <xf numFmtId="4" fontId="10" fillId="7" borderId="23" xfId="0" applyNumberFormat="1" applyFont="1" applyFill="1" applyBorder="1" applyAlignment="1">
      <alignment horizontal="center" vertical="top" wrapText="1"/>
    </xf>
    <xf numFmtId="0" fontId="11" fillId="7" borderId="24" xfId="0" applyFont="1" applyFill="1" applyBorder="1" applyAlignment="1">
      <alignment horizontal="center" vertical="top" wrapText="1"/>
    </xf>
    <xf numFmtId="0" fontId="7" fillId="7" borderId="16" xfId="0" applyFont="1" applyFill="1" applyBorder="1" applyAlignment="1">
      <alignment vertical="top" wrapText="1"/>
    </xf>
    <xf numFmtId="4" fontId="18" fillId="7" borderId="23" xfId="0" applyNumberFormat="1" applyFont="1" applyFill="1" applyBorder="1" applyAlignment="1">
      <alignment horizontal="center" vertical="top" wrapText="1"/>
    </xf>
    <xf numFmtId="0" fontId="7" fillId="7" borderId="20" xfId="0" applyFont="1" applyFill="1" applyBorder="1" applyAlignment="1">
      <alignment vertical="top" wrapText="1"/>
    </xf>
    <xf numFmtId="0" fontId="6" fillId="7" borderId="30" xfId="0" applyFont="1" applyFill="1" applyBorder="1" applyAlignment="1">
      <alignment horizontal="left" vertical="top" wrapText="1"/>
    </xf>
    <xf numFmtId="0" fontId="12" fillId="7" borderId="13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top" wrapText="1"/>
    </xf>
    <xf numFmtId="0" fontId="6" fillId="8" borderId="31" xfId="0" applyFont="1" applyFill="1" applyBorder="1" applyAlignment="1">
      <alignment vertical="center" wrapText="1"/>
    </xf>
    <xf numFmtId="0" fontId="6" fillId="8" borderId="32" xfId="0" applyFont="1" applyFill="1" applyBorder="1" applyAlignment="1">
      <alignment vertical="center" wrapText="1"/>
    </xf>
    <xf numFmtId="0" fontId="19" fillId="8" borderId="33" xfId="0" applyFont="1" applyFill="1" applyBorder="1" applyAlignment="1">
      <alignment vertical="top" wrapText="1"/>
    </xf>
    <xf numFmtId="4" fontId="3" fillId="8" borderId="32" xfId="0" applyNumberFormat="1" applyFont="1" applyFill="1" applyBorder="1" applyAlignment="1">
      <alignment horizontal="center" vertical="center" wrapText="1"/>
    </xf>
    <xf numFmtId="0" fontId="19" fillId="8" borderId="32" xfId="0" applyFont="1" applyFill="1" applyBorder="1" applyAlignment="1">
      <alignment vertical="top" wrapText="1"/>
    </xf>
    <xf numFmtId="0" fontId="19" fillId="8" borderId="34" xfId="0" applyFont="1" applyFill="1" applyBorder="1" applyAlignment="1">
      <alignment vertical="top" wrapText="1"/>
    </xf>
    <xf numFmtId="0" fontId="6" fillId="2" borderId="17" xfId="0" applyFont="1" applyFill="1" applyBorder="1" applyAlignment="1">
      <alignment vertical="top" wrapText="1"/>
    </xf>
    <xf numFmtId="4" fontId="13" fillId="2" borderId="18" xfId="0" applyNumberFormat="1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4" fontId="0" fillId="0" borderId="0" xfId="0" applyNumberFormat="1"/>
    <xf numFmtId="49" fontId="17" fillId="2" borderId="13" xfId="0" applyNumberFormat="1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vertical="top" wrapText="1"/>
    </xf>
    <xf numFmtId="4" fontId="10" fillId="9" borderId="23" xfId="0" applyNumberFormat="1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vertical="top" wrapText="1"/>
    </xf>
    <xf numFmtId="0" fontId="6" fillId="2" borderId="10" xfId="0" applyFont="1" applyFill="1" applyBorder="1" applyAlignment="1">
      <alignment vertical="top" wrapText="1"/>
    </xf>
    <xf numFmtId="4" fontId="10" fillId="2" borderId="23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top" wrapText="1"/>
    </xf>
    <xf numFmtId="4" fontId="18" fillId="2" borderId="11" xfId="0" applyNumberFormat="1" applyFont="1" applyFill="1" applyBorder="1" applyAlignment="1">
      <alignment horizontal="center" vertical="top" wrapText="1"/>
    </xf>
    <xf numFmtId="0" fontId="11" fillId="2" borderId="37" xfId="0" applyFont="1" applyFill="1" applyBorder="1" applyAlignment="1">
      <alignment horizontal="center" vertical="top" wrapText="1"/>
    </xf>
    <xf numFmtId="0" fontId="6" fillId="7" borderId="17" xfId="0" applyFont="1" applyFill="1" applyBorder="1" applyAlignment="1">
      <alignment vertical="top" wrapText="1"/>
    </xf>
    <xf numFmtId="0" fontId="22" fillId="7" borderId="17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vertical="top" wrapText="1"/>
    </xf>
    <xf numFmtId="0" fontId="22" fillId="7" borderId="13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top" wrapText="1"/>
    </xf>
    <xf numFmtId="0" fontId="22" fillId="7" borderId="10" xfId="0" applyFont="1" applyFill="1" applyBorder="1" applyAlignment="1">
      <alignment horizontal="center" vertical="center" wrapText="1"/>
    </xf>
    <xf numFmtId="4" fontId="13" fillId="7" borderId="13" xfId="0" applyNumberFormat="1" applyFont="1" applyFill="1" applyBorder="1" applyAlignment="1">
      <alignment horizontal="center" vertical="top" wrapText="1"/>
    </xf>
    <xf numFmtId="0" fontId="22" fillId="2" borderId="1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top" wrapText="1"/>
    </xf>
    <xf numFmtId="0" fontId="22" fillId="2" borderId="1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top" wrapText="1"/>
    </xf>
    <xf numFmtId="0" fontId="22" fillId="2" borderId="10" xfId="0" applyFont="1" applyFill="1" applyBorder="1" applyAlignment="1">
      <alignment horizontal="center" vertical="center" wrapText="1"/>
    </xf>
    <xf numFmtId="4" fontId="10" fillId="2" borderId="23" xfId="0" applyNumberFormat="1" applyFont="1" applyFill="1" applyBorder="1" applyAlignment="1">
      <alignment horizontal="center" vertical="top" wrapText="1"/>
    </xf>
    <xf numFmtId="0" fontId="7" fillId="2" borderId="38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vertical="center" wrapText="1"/>
    </xf>
    <xf numFmtId="0" fontId="14" fillId="4" borderId="10" xfId="0" applyFont="1" applyFill="1" applyBorder="1" applyAlignment="1">
      <alignment vertical="top" wrapText="1"/>
    </xf>
    <xf numFmtId="0" fontId="12" fillId="4" borderId="1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vertical="top" wrapText="1"/>
    </xf>
    <xf numFmtId="0" fontId="12" fillId="4" borderId="13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vertical="top" wrapText="1"/>
    </xf>
    <xf numFmtId="4" fontId="13" fillId="0" borderId="23" xfId="0" applyNumberFormat="1" applyFont="1" applyFill="1" applyBorder="1" applyAlignment="1">
      <alignment horizontal="center" vertical="top" wrapText="1"/>
    </xf>
    <xf numFmtId="0" fontId="11" fillId="0" borderId="23" xfId="0" applyFont="1" applyFill="1" applyBorder="1" applyAlignment="1">
      <alignment horizontal="center" vertical="top" wrapText="1"/>
    </xf>
    <xf numFmtId="4" fontId="13" fillId="2" borderId="11" xfId="0" applyNumberFormat="1" applyFont="1" applyFill="1" applyBorder="1" applyAlignment="1">
      <alignment horizontal="center" vertical="justify" wrapText="1"/>
    </xf>
    <xf numFmtId="0" fontId="24" fillId="2" borderId="30" xfId="0" applyFont="1" applyFill="1" applyBorder="1" applyAlignment="1">
      <alignment horizontal="left" vertical="top" wrapText="1"/>
    </xf>
    <xf numFmtId="0" fontId="14" fillId="2" borderId="10" xfId="0" applyFont="1" applyFill="1" applyBorder="1" applyAlignment="1">
      <alignment vertical="top" wrapText="1"/>
    </xf>
    <xf numFmtId="0" fontId="26" fillId="2" borderId="0" xfId="0" applyFont="1" applyFill="1" applyAlignment="1">
      <alignment wrapText="1"/>
    </xf>
    <xf numFmtId="0" fontId="12" fillId="2" borderId="17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left" vertical="top" wrapText="1"/>
    </xf>
    <xf numFmtId="0" fontId="27" fillId="0" borderId="0" xfId="0" applyFont="1"/>
    <xf numFmtId="0" fontId="12" fillId="0" borderId="1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49" fontId="7" fillId="2" borderId="12" xfId="0" applyNumberFormat="1" applyFont="1" applyFill="1" applyBorder="1" applyAlignment="1">
      <alignment horizontal="left" vertical="center" wrapText="1"/>
    </xf>
    <xf numFmtId="49" fontId="7" fillId="2" borderId="14" xfId="0" applyNumberFormat="1" applyFont="1" applyFill="1" applyBorder="1" applyAlignment="1">
      <alignment vertical="center" wrapText="1"/>
    </xf>
    <xf numFmtId="49" fontId="29" fillId="2" borderId="14" xfId="0" applyNumberFormat="1" applyFont="1" applyFill="1" applyBorder="1" applyAlignment="1">
      <alignment vertical="center" wrapText="1"/>
    </xf>
    <xf numFmtId="49" fontId="12" fillId="2" borderId="17" xfId="0" applyNumberFormat="1" applyFont="1" applyFill="1" applyBorder="1" applyAlignment="1">
      <alignment horizontal="center" vertical="center" wrapText="1"/>
    </xf>
    <xf numFmtId="49" fontId="7" fillId="2" borderId="12" xfId="0" applyNumberFormat="1" applyFont="1" applyFill="1" applyBorder="1" applyAlignment="1">
      <alignment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vertical="center" wrapText="1"/>
    </xf>
    <xf numFmtId="49" fontId="28" fillId="2" borderId="14" xfId="0" applyNumberFormat="1" applyFont="1" applyFill="1" applyBorder="1" applyAlignment="1">
      <alignment vertical="center" wrapText="1"/>
    </xf>
    <xf numFmtId="0" fontId="7" fillId="2" borderId="16" xfId="0" applyFont="1" applyFill="1" applyBorder="1" applyAlignment="1">
      <alignment horizontal="left" vertical="top" wrapText="1"/>
    </xf>
    <xf numFmtId="0" fontId="22" fillId="4" borderId="1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horizontal="center" vertical="center" wrapText="1"/>
    </xf>
    <xf numFmtId="49" fontId="7" fillId="0" borderId="12" xfId="0" applyNumberFormat="1" applyFont="1" applyBorder="1" applyAlignment="1">
      <alignment vertical="center" wrapText="1"/>
    </xf>
    <xf numFmtId="0" fontId="6" fillId="4" borderId="17" xfId="0" applyFont="1" applyFill="1" applyBorder="1" applyAlignment="1">
      <alignment vertical="top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vertical="center" wrapText="1"/>
    </xf>
    <xf numFmtId="49" fontId="6" fillId="0" borderId="19" xfId="0" applyNumberFormat="1" applyFont="1" applyBorder="1" applyAlignment="1">
      <alignment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vertical="top" wrapText="1"/>
    </xf>
    <xf numFmtId="0" fontId="11" fillId="2" borderId="24" xfId="0" applyFont="1" applyFill="1" applyBorder="1" applyAlignment="1">
      <alignment horizontal="center" vertical="top" wrapText="1"/>
    </xf>
    <xf numFmtId="4" fontId="18" fillId="2" borderId="23" xfId="0" applyNumberFormat="1" applyFont="1" applyFill="1" applyBorder="1" applyAlignment="1">
      <alignment horizontal="center" vertical="top" wrapText="1"/>
    </xf>
    <xf numFmtId="0" fontId="8" fillId="2" borderId="17" xfId="0" applyFont="1" applyFill="1" applyBorder="1" applyAlignment="1">
      <alignment vertical="top" wrapText="1"/>
    </xf>
    <xf numFmtId="0" fontId="22" fillId="4" borderId="17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horizontal="center" vertical="top" wrapText="1"/>
    </xf>
    <xf numFmtId="4" fontId="18" fillId="0" borderId="11" xfId="0" applyNumberFormat="1" applyFont="1" applyFill="1" applyBorder="1" applyAlignment="1">
      <alignment horizontal="center" vertical="top" wrapText="1"/>
    </xf>
    <xf numFmtId="0" fontId="8" fillId="2" borderId="16" xfId="0" applyFont="1" applyFill="1" applyBorder="1" applyAlignment="1">
      <alignment horizontal="left" vertical="top" wrapText="1"/>
    </xf>
    <xf numFmtId="4" fontId="10" fillId="2" borderId="11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1" fillId="2" borderId="16" xfId="0" applyFont="1" applyFill="1" applyBorder="1" applyAlignment="1">
      <alignment horizontal="left" vertical="top" wrapText="1"/>
    </xf>
    <xf numFmtId="0" fontId="6" fillId="2" borderId="18" xfId="0" applyFont="1" applyFill="1" applyBorder="1" applyAlignment="1">
      <alignment horizontal="left" vertical="top" wrapText="1"/>
    </xf>
    <xf numFmtId="0" fontId="24" fillId="2" borderId="16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center" vertical="top" wrapText="1"/>
    </xf>
    <xf numFmtId="0" fontId="12" fillId="0" borderId="17" xfId="0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top" wrapText="1"/>
    </xf>
    <xf numFmtId="49" fontId="6" fillId="0" borderId="13" xfId="0" applyNumberFormat="1" applyFont="1" applyFill="1" applyBorder="1" applyAlignment="1">
      <alignment horizontal="center" vertical="center" wrapText="1"/>
    </xf>
    <xf numFmtId="4" fontId="10" fillId="0" borderId="23" xfId="0" applyNumberFormat="1" applyFont="1" applyFill="1" applyBorder="1" applyAlignment="1">
      <alignment horizontal="center" vertical="top" wrapText="1"/>
    </xf>
    <xf numFmtId="0" fontId="7" fillId="0" borderId="2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top" wrapText="1"/>
    </xf>
    <xf numFmtId="0" fontId="7" fillId="0" borderId="30" xfId="0" applyFont="1" applyFill="1" applyBorder="1" applyAlignment="1">
      <alignment horizontal="center" vertical="center" wrapText="1"/>
    </xf>
    <xf numFmtId="49" fontId="7" fillId="0" borderId="13" xfId="0" applyNumberFormat="1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49" fontId="7" fillId="0" borderId="19" xfId="0" applyNumberFormat="1" applyFont="1" applyFill="1" applyBorder="1" applyAlignment="1">
      <alignment horizontal="center" vertical="center" wrapText="1"/>
    </xf>
    <xf numFmtId="49" fontId="6" fillId="0" borderId="19" xfId="0" applyNumberFormat="1" applyFont="1" applyFill="1" applyBorder="1" applyAlignment="1">
      <alignment horizontal="center" vertical="center" wrapText="1"/>
    </xf>
    <xf numFmtId="4" fontId="13" fillId="0" borderId="11" xfId="0" applyNumberFormat="1" applyFont="1" applyFill="1" applyBorder="1" applyAlignment="1">
      <alignment horizontal="center" vertical="justify" wrapText="1"/>
    </xf>
    <xf numFmtId="0" fontId="8" fillId="0" borderId="12" xfId="0" applyFont="1" applyBorder="1" applyAlignment="1">
      <alignment horizontal="center" vertical="center" wrapText="1"/>
    </xf>
    <xf numFmtId="0" fontId="24" fillId="4" borderId="30" xfId="0" applyFont="1" applyFill="1" applyBorder="1" applyAlignment="1">
      <alignment horizontal="left" vertical="top" wrapText="1"/>
    </xf>
    <xf numFmtId="0" fontId="7" fillId="0" borderId="19" xfId="0" applyFont="1" applyBorder="1" applyAlignment="1">
      <alignment horizontal="center" vertical="center" wrapText="1"/>
    </xf>
    <xf numFmtId="0" fontId="6" fillId="8" borderId="40" xfId="0" applyFont="1" applyFill="1" applyBorder="1" applyAlignment="1">
      <alignment horizontal="left" vertical="center" wrapText="1"/>
    </xf>
    <xf numFmtId="0" fontId="6" fillId="8" borderId="24" xfId="0" applyFont="1" applyFill="1" applyBorder="1" applyAlignment="1">
      <alignment vertical="center" wrapText="1"/>
    </xf>
    <xf numFmtId="0" fontId="19" fillId="8" borderId="24" xfId="0" applyFont="1" applyFill="1" applyBorder="1" applyAlignment="1">
      <alignment vertical="top" wrapText="1"/>
    </xf>
    <xf numFmtId="4" fontId="3" fillId="8" borderId="24" xfId="0" applyNumberFormat="1" applyFont="1" applyFill="1" applyBorder="1" applyAlignment="1">
      <alignment horizontal="center" vertical="center" wrapText="1"/>
    </xf>
    <xf numFmtId="0" fontId="19" fillId="8" borderId="41" xfId="0" applyFont="1" applyFill="1" applyBorder="1" applyAlignment="1">
      <alignment vertical="top" wrapText="1"/>
    </xf>
    <xf numFmtId="0" fontId="6" fillId="2" borderId="13" xfId="0" applyFont="1" applyFill="1" applyBorder="1" applyAlignment="1">
      <alignment horizontal="center" vertical="top" wrapText="1"/>
    </xf>
    <xf numFmtId="0" fontId="7" fillId="7" borderId="42" xfId="0" applyFont="1" applyFill="1" applyBorder="1" applyAlignment="1">
      <alignment horizontal="left" vertical="center" wrapText="1"/>
    </xf>
    <xf numFmtId="4" fontId="13" fillId="7" borderId="18" xfId="0" applyNumberFormat="1" applyFont="1" applyFill="1" applyBorder="1" applyAlignment="1">
      <alignment horizontal="center" vertical="top" wrapText="1"/>
    </xf>
    <xf numFmtId="0" fontId="6" fillId="7" borderId="9" xfId="0" applyFont="1" applyFill="1" applyBorder="1" applyAlignment="1">
      <alignment horizontal="left" vertical="center" wrapText="1"/>
    </xf>
    <xf numFmtId="0" fontId="32" fillId="7" borderId="11" xfId="0" applyFont="1" applyFill="1" applyBorder="1" applyAlignment="1">
      <alignment horizontal="center" vertical="top" wrapText="1"/>
    </xf>
    <xf numFmtId="0" fontId="32" fillId="7" borderId="23" xfId="0" applyFont="1" applyFill="1" applyBorder="1" applyAlignment="1">
      <alignment horizontal="center" vertical="top" wrapText="1"/>
    </xf>
    <xf numFmtId="0" fontId="7" fillId="7" borderId="17" xfId="0" applyFont="1" applyFill="1" applyBorder="1" applyAlignment="1">
      <alignment horizontal="center" vertical="top" wrapText="1"/>
    </xf>
    <xf numFmtId="4" fontId="13" fillId="7" borderId="23" xfId="0" applyNumberFormat="1" applyFont="1" applyFill="1" applyBorder="1" applyAlignment="1">
      <alignment horizontal="center" vertical="top" wrapText="1"/>
    </xf>
    <xf numFmtId="0" fontId="7" fillId="7" borderId="10" xfId="0" applyFont="1" applyFill="1" applyBorder="1" applyAlignment="1">
      <alignment horizontal="center" vertical="top" wrapText="1"/>
    </xf>
    <xf numFmtId="0" fontId="11" fillId="7" borderId="23" xfId="0" applyFont="1" applyFill="1" applyBorder="1" applyAlignment="1">
      <alignment horizontal="center" vertical="top" wrapText="1"/>
    </xf>
    <xf numFmtId="0" fontId="30" fillId="7" borderId="13" xfId="0" applyFont="1" applyFill="1" applyBorder="1" applyAlignment="1">
      <alignment horizontal="center" vertical="top" wrapText="1"/>
    </xf>
    <xf numFmtId="0" fontId="6" fillId="8" borderId="15" xfId="0" applyFont="1" applyFill="1" applyBorder="1" applyAlignment="1">
      <alignment vertical="center" wrapText="1"/>
    </xf>
    <xf numFmtId="0" fontId="6" fillId="8" borderId="37" xfId="0" applyFont="1" applyFill="1" applyBorder="1" applyAlignment="1">
      <alignment vertical="center" wrapText="1"/>
    </xf>
    <xf numFmtId="0" fontId="19" fillId="8" borderId="11" xfId="0" applyFont="1" applyFill="1" applyBorder="1" applyAlignment="1">
      <alignment vertical="top" wrapText="1"/>
    </xf>
    <xf numFmtId="4" fontId="3" fillId="8" borderId="11" xfId="0" applyNumberFormat="1" applyFont="1" applyFill="1" applyBorder="1" applyAlignment="1">
      <alignment horizontal="center" vertical="center" wrapText="1"/>
    </xf>
    <xf numFmtId="0" fontId="19" fillId="8" borderId="43" xfId="0" applyFont="1" applyFill="1" applyBorder="1" applyAlignment="1">
      <alignment vertical="top" wrapText="1"/>
    </xf>
    <xf numFmtId="4" fontId="18" fillId="0" borderId="11" xfId="0" applyNumberFormat="1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top" wrapText="1"/>
    </xf>
    <xf numFmtId="4" fontId="18" fillId="11" borderId="11" xfId="0" applyNumberFormat="1" applyFont="1" applyFill="1" applyBorder="1" applyAlignment="1">
      <alignment horizontal="center" vertical="center" wrapText="1"/>
    </xf>
    <xf numFmtId="0" fontId="6" fillId="8" borderId="44" xfId="0" applyFont="1" applyFill="1" applyBorder="1" applyAlignment="1">
      <alignment vertical="center" wrapText="1"/>
    </xf>
    <xf numFmtId="0" fontId="33" fillId="12" borderId="11" xfId="0" applyFont="1" applyFill="1" applyBorder="1" applyAlignment="1">
      <alignment vertical="center" wrapText="1"/>
    </xf>
    <xf numFmtId="0" fontId="34" fillId="12" borderId="11" xfId="0" applyFont="1" applyFill="1" applyBorder="1" applyAlignment="1">
      <alignment vertical="top" wrapText="1"/>
    </xf>
    <xf numFmtId="4" fontId="35" fillId="12" borderId="11" xfId="0" applyNumberFormat="1" applyFont="1" applyFill="1" applyBorder="1" applyAlignment="1">
      <alignment horizontal="center" vertical="center" wrapText="1"/>
    </xf>
    <xf numFmtId="4" fontId="36" fillId="12" borderId="11" xfId="0" applyNumberFormat="1" applyFont="1" applyFill="1" applyBorder="1" applyAlignment="1">
      <alignment vertical="top" wrapText="1"/>
    </xf>
    <xf numFmtId="0" fontId="34" fillId="12" borderId="43" xfId="0" applyFont="1" applyFill="1" applyBorder="1" applyAlignment="1">
      <alignment vertical="top" wrapText="1"/>
    </xf>
    <xf numFmtId="4" fontId="10" fillId="0" borderId="11" xfId="0" applyNumberFormat="1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vertical="center" wrapText="1"/>
    </xf>
    <xf numFmtId="0" fontId="38" fillId="0" borderId="4" xfId="0" applyFont="1" applyBorder="1" applyAlignment="1">
      <alignment vertical="center" wrapText="1"/>
    </xf>
    <xf numFmtId="0" fontId="38" fillId="0" borderId="0" xfId="0" applyFont="1" applyBorder="1" applyAlignment="1">
      <alignment vertical="center" wrapText="1"/>
    </xf>
    <xf numFmtId="0" fontId="3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19" fillId="0" borderId="4" xfId="0" applyFont="1" applyBorder="1" applyAlignment="1">
      <alignment vertical="top" wrapText="1"/>
    </xf>
    <xf numFmtId="0" fontId="19" fillId="0" borderId="0" xfId="0" applyFont="1" applyBorder="1" applyAlignment="1">
      <alignment vertical="top" wrapText="1"/>
    </xf>
    <xf numFmtId="0" fontId="0" fillId="0" borderId="0" xfId="0" applyBorder="1"/>
    <xf numFmtId="0" fontId="0" fillId="0" borderId="5" xfId="0" applyBorder="1"/>
    <xf numFmtId="0" fontId="38" fillId="0" borderId="45" xfId="0" applyFont="1" applyBorder="1" applyAlignment="1">
      <alignment vertical="center" wrapText="1"/>
    </xf>
    <xf numFmtId="0" fontId="38" fillId="0" borderId="46" xfId="0" applyFont="1" applyBorder="1" applyAlignment="1">
      <alignment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right" vertical="center" wrapText="1"/>
    </xf>
    <xf numFmtId="0" fontId="7" fillId="0" borderId="47" xfId="0" applyFont="1" applyBorder="1" applyAlignment="1">
      <alignment horizontal="right" vertical="center" wrapText="1"/>
    </xf>
    <xf numFmtId="4" fontId="40" fillId="0" borderId="0" xfId="0" applyNumberFormat="1" applyFont="1"/>
    <xf numFmtId="4" fontId="41" fillId="0" borderId="0" xfId="0" applyNumberFormat="1" applyFont="1"/>
    <xf numFmtId="0" fontId="42" fillId="0" borderId="0" xfId="0" applyFont="1"/>
    <xf numFmtId="0" fontId="12" fillId="2" borderId="10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1" fillId="7" borderId="37" xfId="0" applyFont="1" applyFill="1" applyBorder="1" applyAlignment="1">
      <alignment horizontal="center" vertical="top" wrapText="1"/>
    </xf>
    <xf numFmtId="0" fontId="7" fillId="7" borderId="17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left" vertical="top" wrapText="1"/>
    </xf>
    <xf numFmtId="0" fontId="7" fillId="7" borderId="13" xfId="0" applyFont="1" applyFill="1" applyBorder="1" applyAlignment="1">
      <alignment vertical="center" wrapText="1"/>
    </xf>
    <xf numFmtId="4" fontId="10" fillId="13" borderId="23" xfId="0" applyNumberFormat="1" applyFont="1" applyFill="1" applyBorder="1" applyAlignment="1">
      <alignment horizontal="center" vertical="top" wrapText="1"/>
    </xf>
    <xf numFmtId="4" fontId="10" fillId="14" borderId="11" xfId="0" applyNumberFormat="1" applyFont="1" applyFill="1" applyBorder="1" applyAlignment="1">
      <alignment horizontal="center" vertical="top" wrapText="1"/>
    </xf>
    <xf numFmtId="4" fontId="13" fillId="14" borderId="11" xfId="0" applyNumberFormat="1" applyFont="1" applyFill="1" applyBorder="1" applyAlignment="1">
      <alignment horizontal="center" vertical="top" wrapText="1"/>
    </xf>
    <xf numFmtId="4" fontId="13" fillId="14" borderId="13" xfId="0" applyNumberFormat="1" applyFont="1" applyFill="1" applyBorder="1" applyAlignment="1">
      <alignment horizontal="center" vertical="top" wrapText="1"/>
    </xf>
    <xf numFmtId="4" fontId="10" fillId="14" borderId="23" xfId="0" applyNumberFormat="1" applyFont="1" applyFill="1" applyBorder="1" applyAlignment="1">
      <alignment horizontal="center" vertical="center" wrapText="1"/>
    </xf>
    <xf numFmtId="4" fontId="23" fillId="7" borderId="13" xfId="0" applyNumberFormat="1" applyFont="1" applyFill="1" applyBorder="1" applyAlignment="1">
      <alignment horizontal="center" vertical="top" wrapText="1"/>
    </xf>
    <xf numFmtId="0" fontId="48" fillId="7" borderId="24" xfId="0" applyFont="1" applyFill="1" applyBorder="1" applyAlignment="1">
      <alignment horizontal="center" vertical="top" wrapText="1"/>
    </xf>
    <xf numFmtId="4" fontId="10" fillId="7" borderId="23" xfId="0" applyNumberFormat="1" applyFont="1" applyFill="1" applyBorder="1" applyAlignment="1">
      <alignment horizontal="center" vertical="center" wrapText="1"/>
    </xf>
    <xf numFmtId="0" fontId="47" fillId="2" borderId="17" xfId="0" applyFont="1" applyFill="1" applyBorder="1" applyAlignment="1">
      <alignment horizontal="center" vertical="center" wrapText="1"/>
    </xf>
    <xf numFmtId="4" fontId="13" fillId="7" borderId="11" xfId="0" applyNumberFormat="1" applyFont="1" applyFill="1" applyBorder="1" applyAlignment="1">
      <alignment horizontal="center" vertical="justify" wrapText="1"/>
    </xf>
    <xf numFmtId="0" fontId="8" fillId="7" borderId="12" xfId="0" applyFont="1" applyFill="1" applyBorder="1" applyAlignment="1">
      <alignment horizontal="center" vertical="center" wrapText="1"/>
    </xf>
    <xf numFmtId="0" fontId="24" fillId="7" borderId="30" xfId="0" applyFont="1" applyFill="1" applyBorder="1" applyAlignment="1">
      <alignment horizontal="left" vertical="top" wrapText="1"/>
    </xf>
    <xf numFmtId="0" fontId="7" fillId="7" borderId="19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49" fontId="21" fillId="7" borderId="17" xfId="0" applyNumberFormat="1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vertical="top" wrapText="1"/>
    </xf>
    <xf numFmtId="49" fontId="17" fillId="7" borderId="13" xfId="0" applyNumberFormat="1" applyFont="1" applyFill="1" applyBorder="1" applyAlignment="1">
      <alignment horizontal="center" vertical="center" wrapText="1"/>
    </xf>
    <xf numFmtId="0" fontId="22" fillId="15" borderId="10" xfId="0" applyFont="1" applyFill="1" applyBorder="1" applyAlignment="1">
      <alignment horizontal="center" vertical="center" wrapText="1"/>
    </xf>
    <xf numFmtId="0" fontId="22" fillId="15" borderId="13" xfId="0" applyFont="1" applyFill="1" applyBorder="1" applyAlignment="1">
      <alignment vertical="center" wrapText="1"/>
    </xf>
    <xf numFmtId="0" fontId="15" fillId="15" borderId="11" xfId="0" applyFont="1" applyFill="1" applyBorder="1" applyAlignment="1">
      <alignment horizontal="center" vertical="top" wrapText="1"/>
    </xf>
    <xf numFmtId="4" fontId="10" fillId="14" borderId="23" xfId="0" applyNumberFormat="1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left" vertical="top" wrapText="1"/>
    </xf>
    <xf numFmtId="0" fontId="9" fillId="2" borderId="1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49" fontId="8" fillId="2" borderId="19" xfId="0" applyNumberFormat="1" applyFont="1" applyFill="1" applyBorder="1" applyAlignment="1">
      <alignment horizontal="left" vertical="top" wrapText="1"/>
    </xf>
    <xf numFmtId="49" fontId="8" fillId="2" borderId="14" xfId="0" applyNumberFormat="1" applyFont="1" applyFill="1" applyBorder="1" applyAlignment="1">
      <alignment horizontal="left" vertical="top" wrapText="1"/>
    </xf>
    <xf numFmtId="4" fontId="18" fillId="7" borderId="11" xfId="0" applyNumberFormat="1" applyFont="1" applyFill="1" applyBorder="1" applyAlignment="1">
      <alignment horizontal="center" vertical="top" wrapText="1"/>
    </xf>
    <xf numFmtId="4" fontId="52" fillId="2" borderId="11" xfId="0" applyNumberFormat="1" applyFont="1" applyFill="1" applyBorder="1" applyAlignment="1">
      <alignment horizontal="center" vertical="top" wrapText="1"/>
    </xf>
    <xf numFmtId="0" fontId="54" fillId="2" borderId="11" xfId="0" applyFont="1" applyFill="1" applyBorder="1" applyAlignment="1">
      <alignment horizontal="center" vertical="top" wrapText="1"/>
    </xf>
    <xf numFmtId="0" fontId="54" fillId="7" borderId="11" xfId="0" applyFont="1" applyFill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right" vertical="center" wrapText="1"/>
    </xf>
    <xf numFmtId="4" fontId="52" fillId="14" borderId="11" xfId="0" applyNumberFormat="1" applyFont="1" applyFill="1" applyBorder="1" applyAlignment="1">
      <alignment horizontal="center" vertical="top" wrapText="1"/>
    </xf>
    <xf numFmtId="49" fontId="7" fillId="7" borderId="12" xfId="0" applyNumberFormat="1" applyFont="1" applyFill="1" applyBorder="1" applyAlignment="1">
      <alignment horizontal="center" vertical="center" wrapText="1"/>
    </xf>
    <xf numFmtId="49" fontId="6" fillId="7" borderId="14" xfId="0" applyNumberFormat="1" applyFont="1" applyFill="1" applyBorder="1" applyAlignment="1">
      <alignment horizontal="center" vertical="center" wrapText="1"/>
    </xf>
    <xf numFmtId="0" fontId="7" fillId="7" borderId="22" xfId="0" applyNumberFormat="1" applyFont="1" applyFill="1" applyBorder="1" applyAlignment="1">
      <alignment horizontal="left" vertical="top" wrapText="1"/>
    </xf>
    <xf numFmtId="0" fontId="7" fillId="7" borderId="20" xfId="0" applyNumberFormat="1" applyFont="1" applyFill="1" applyBorder="1" applyAlignment="1">
      <alignment horizontal="left" vertical="top" wrapText="1"/>
    </xf>
    <xf numFmtId="0" fontId="14" fillId="7" borderId="10" xfId="0" applyFont="1" applyFill="1" applyBorder="1" applyAlignment="1">
      <alignment horizontal="left" vertical="top" wrapText="1"/>
    </xf>
    <xf numFmtId="0" fontId="6" fillId="7" borderId="13" xfId="0" applyFont="1" applyFill="1" applyBorder="1" applyAlignment="1">
      <alignment horizontal="left" vertical="top" wrapText="1"/>
    </xf>
    <xf numFmtId="0" fontId="12" fillId="7" borderId="10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49" fontId="7" fillId="7" borderId="19" xfId="0" applyNumberFormat="1" applyFont="1" applyFill="1" applyBorder="1" applyAlignment="1">
      <alignment horizontal="center" vertical="center" wrapText="1"/>
    </xf>
    <xf numFmtId="49" fontId="7" fillId="7" borderId="14" xfId="0" applyNumberFormat="1" applyFont="1" applyFill="1" applyBorder="1" applyAlignment="1">
      <alignment horizontal="center" vertical="center" wrapText="1"/>
    </xf>
    <xf numFmtId="49" fontId="7" fillId="7" borderId="12" xfId="0" applyNumberFormat="1" applyFont="1" applyFill="1" applyBorder="1" applyAlignment="1">
      <alignment horizontal="left" vertical="center" wrapText="1"/>
    </xf>
    <xf numFmtId="49" fontId="7" fillId="7" borderId="14" xfId="0" applyNumberFormat="1" applyFont="1" applyFill="1" applyBorder="1" applyAlignment="1">
      <alignment horizontal="left" vertical="center" wrapText="1"/>
    </xf>
    <xf numFmtId="49" fontId="7" fillId="7" borderId="19" xfId="0" applyNumberFormat="1" applyFont="1" applyFill="1" applyBorder="1" applyAlignment="1">
      <alignment horizontal="left" vertical="center" wrapText="1"/>
    </xf>
    <xf numFmtId="0" fontId="7" fillId="7" borderId="10" xfId="0" applyFont="1" applyFill="1" applyBorder="1" applyAlignment="1">
      <alignment horizontal="center" vertical="top" wrapText="1"/>
    </xf>
    <xf numFmtId="0" fontId="7" fillId="7" borderId="13" xfId="0" applyFont="1" applyFill="1" applyBorder="1" applyAlignment="1">
      <alignment horizontal="center" vertical="top" wrapText="1"/>
    </xf>
    <xf numFmtId="0" fontId="7" fillId="7" borderId="17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left" vertical="top" wrapText="1"/>
    </xf>
    <xf numFmtId="0" fontId="7" fillId="7" borderId="20" xfId="0" applyFont="1" applyFill="1" applyBorder="1" applyAlignment="1">
      <alignment horizontal="left" vertical="top" wrapText="1"/>
    </xf>
    <xf numFmtId="0" fontId="7" fillId="7" borderId="22" xfId="0" applyFont="1" applyFill="1" applyBorder="1" applyAlignment="1">
      <alignment horizontal="left" vertical="top" wrapText="1"/>
    </xf>
    <xf numFmtId="0" fontId="7" fillId="4" borderId="22" xfId="0" applyFont="1" applyFill="1" applyBorder="1" applyAlignment="1">
      <alignment horizontal="left" vertical="top" wrapText="1"/>
    </xf>
    <xf numFmtId="0" fontId="7" fillId="4" borderId="20" xfId="0" applyFont="1" applyFill="1" applyBorder="1" applyAlignment="1">
      <alignment horizontal="left" vertical="top" wrapText="1"/>
    </xf>
    <xf numFmtId="0" fontId="7" fillId="2" borderId="22" xfId="0" applyFont="1" applyFill="1" applyBorder="1" applyAlignment="1">
      <alignment horizontal="left" vertical="top" wrapText="1"/>
    </xf>
    <xf numFmtId="0" fontId="7" fillId="2" borderId="20" xfId="0" applyFont="1" applyFill="1" applyBorder="1" applyAlignment="1">
      <alignment horizontal="left" vertical="top" wrapText="1"/>
    </xf>
    <xf numFmtId="49" fontId="7" fillId="0" borderId="25" xfId="0" applyNumberFormat="1" applyFont="1" applyFill="1" applyBorder="1" applyAlignment="1">
      <alignment horizontal="center" vertical="center" wrapText="1"/>
    </xf>
    <xf numFmtId="49" fontId="7" fillId="0" borderId="27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49" fontId="7" fillId="0" borderId="12" xfId="0" applyNumberFormat="1" applyFont="1" applyFill="1" applyBorder="1" applyAlignment="1">
      <alignment horizontal="center" vertical="center" wrapText="1"/>
    </xf>
    <xf numFmtId="49" fontId="7" fillId="0" borderId="14" xfId="0" applyNumberFormat="1" applyFont="1" applyFill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7" fillId="2" borderId="25" xfId="0" applyNumberFormat="1" applyFont="1" applyFill="1" applyBorder="1" applyAlignment="1">
      <alignment horizontal="center" vertical="center" wrapText="1"/>
    </xf>
    <xf numFmtId="49" fontId="7" fillId="2" borderId="27" xfId="0" applyNumberFormat="1" applyFont="1" applyFill="1" applyBorder="1" applyAlignment="1">
      <alignment horizontal="center" vertical="center" wrapText="1"/>
    </xf>
    <xf numFmtId="49" fontId="7" fillId="2" borderId="12" xfId="0" applyNumberFormat="1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horizontal="center" vertical="center" wrapText="1"/>
    </xf>
    <xf numFmtId="49" fontId="7" fillId="15" borderId="25" xfId="0" applyNumberFormat="1" applyFont="1" applyFill="1" applyBorder="1" applyAlignment="1">
      <alignment horizontal="center" vertical="center" wrapText="1"/>
    </xf>
    <xf numFmtId="49" fontId="7" fillId="15" borderId="27" xfId="0" applyNumberFormat="1" applyFont="1" applyFill="1" applyBorder="1" applyAlignment="1">
      <alignment horizontal="center" vertical="center" wrapText="1"/>
    </xf>
    <xf numFmtId="49" fontId="47" fillId="0" borderId="19" xfId="0" applyNumberFormat="1" applyFont="1" applyBorder="1" applyAlignment="1">
      <alignment horizontal="center" vertical="center" wrapText="1"/>
    </xf>
    <xf numFmtId="49" fontId="47" fillId="0" borderId="14" xfId="0" applyNumberFormat="1" applyFont="1" applyBorder="1" applyAlignment="1">
      <alignment horizontal="center" vertical="center" wrapText="1"/>
    </xf>
    <xf numFmtId="49" fontId="7" fillId="0" borderId="19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49" fontId="47" fillId="7" borderId="19" xfId="0" applyNumberFormat="1" applyFont="1" applyFill="1" applyBorder="1" applyAlignment="1">
      <alignment horizontal="center" vertical="center" wrapText="1"/>
    </xf>
    <xf numFmtId="0" fontId="7" fillId="15" borderId="10" xfId="0" applyFont="1" applyFill="1" applyBorder="1" applyAlignment="1">
      <alignment horizontal="center" vertical="center" wrapText="1"/>
    </xf>
    <xf numFmtId="0" fontId="7" fillId="15" borderId="13" xfId="0" applyFont="1" applyFill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49" fontId="7" fillId="0" borderId="36" xfId="0" applyNumberFormat="1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0" borderId="35" xfId="0" applyNumberFormat="1" applyFont="1" applyFill="1" applyBorder="1" applyAlignment="1">
      <alignment horizontal="center" vertical="center" wrapText="1"/>
    </xf>
    <xf numFmtId="49" fontId="7" fillId="0" borderId="36" xfId="0" applyNumberFormat="1" applyFont="1" applyFill="1" applyBorder="1" applyAlignment="1">
      <alignment horizontal="center" vertical="center" wrapText="1"/>
    </xf>
    <xf numFmtId="49" fontId="20" fillId="7" borderId="12" xfId="0" applyNumberFormat="1" applyFont="1" applyFill="1" applyBorder="1" applyAlignment="1">
      <alignment horizontal="center" vertical="top" wrapText="1"/>
    </xf>
    <xf numFmtId="49" fontId="7" fillId="7" borderId="14" xfId="0" applyNumberFormat="1" applyFont="1" applyFill="1" applyBorder="1" applyAlignment="1">
      <alignment horizontal="center" vertical="top" wrapText="1"/>
    </xf>
    <xf numFmtId="49" fontId="20" fillId="2" borderId="12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49" fontId="7" fillId="7" borderId="25" xfId="0" applyNumberFormat="1" applyFont="1" applyFill="1" applyBorder="1" applyAlignment="1">
      <alignment horizontal="center" vertical="center" wrapText="1"/>
    </xf>
    <xf numFmtId="49" fontId="7" fillId="7" borderId="27" xfId="0" applyNumberFormat="1" applyFont="1" applyFill="1" applyBorder="1" applyAlignment="1">
      <alignment horizontal="center" vertical="center" wrapText="1"/>
    </xf>
    <xf numFmtId="49" fontId="7" fillId="2" borderId="35" xfId="0" applyNumberFormat="1" applyFont="1" applyFill="1" applyBorder="1" applyAlignment="1">
      <alignment horizontal="center" vertical="center" wrapText="1"/>
    </xf>
    <xf numFmtId="49" fontId="7" fillId="2" borderId="36" xfId="0" applyNumberFormat="1" applyFont="1" applyFill="1" applyBorder="1" applyAlignment="1">
      <alignment horizontal="center" vertical="center" wrapText="1"/>
    </xf>
    <xf numFmtId="49" fontId="7" fillId="7" borderId="12" xfId="0" applyNumberFormat="1" applyFont="1" applyFill="1" applyBorder="1" applyAlignment="1">
      <alignment horizontal="center" vertical="center" wrapText="1"/>
    </xf>
    <xf numFmtId="49" fontId="7" fillId="7" borderId="5" xfId="0" applyNumberFormat="1" applyFont="1" applyFill="1" applyBorder="1" applyAlignment="1">
      <alignment horizontal="center" vertical="center" wrapText="1"/>
    </xf>
    <xf numFmtId="49" fontId="7" fillId="7" borderId="36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top" wrapText="1"/>
    </xf>
    <xf numFmtId="49" fontId="8" fillId="2" borderId="13" xfId="0" applyNumberFormat="1" applyFont="1" applyFill="1" applyBorder="1" applyAlignment="1">
      <alignment horizontal="center" vertical="top" wrapText="1"/>
    </xf>
    <xf numFmtId="49" fontId="8" fillId="7" borderId="19" xfId="0" applyNumberFormat="1" applyFont="1" applyFill="1" applyBorder="1" applyAlignment="1">
      <alignment horizontal="center" vertical="center" wrapText="1"/>
    </xf>
    <xf numFmtId="49" fontId="8" fillId="7" borderId="14" xfId="0" applyNumberFormat="1" applyFont="1" applyFill="1" applyBorder="1" applyAlignment="1">
      <alignment horizontal="center" vertical="center" wrapText="1"/>
    </xf>
    <xf numFmtId="0" fontId="47" fillId="2" borderId="10" xfId="0" applyFont="1" applyFill="1" applyBorder="1" applyAlignment="1">
      <alignment horizontal="center" vertical="center" wrapText="1"/>
    </xf>
    <xf numFmtId="0" fontId="47" fillId="2" borderId="1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top" wrapText="1"/>
    </xf>
    <xf numFmtId="0" fontId="7" fillId="0" borderId="13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top" wrapText="1"/>
    </xf>
    <xf numFmtId="0" fontId="7" fillId="10" borderId="10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47" fillId="2" borderId="1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38" xfId="0" applyFont="1" applyFill="1" applyBorder="1" applyAlignment="1">
      <alignment horizontal="center" vertical="center" wrapText="1"/>
    </xf>
    <xf numFmtId="0" fontId="7" fillId="4" borderId="39" xfId="0" applyFont="1" applyFill="1" applyBorder="1" applyAlignment="1">
      <alignment horizontal="center" vertical="center" wrapText="1"/>
    </xf>
    <xf numFmtId="0" fontId="7" fillId="15" borderId="11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49" fillId="2" borderId="17" xfId="0" applyFont="1" applyFill="1" applyBorder="1" applyAlignment="1">
      <alignment horizontal="center" vertical="center" wrapText="1"/>
    </xf>
    <xf numFmtId="0" fontId="49" fillId="2" borderId="21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7" borderId="2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51" fillId="0" borderId="10" xfId="0" applyFont="1" applyFill="1" applyBorder="1" applyAlignment="1">
      <alignment horizontal="center" vertical="center" wrapText="1"/>
    </xf>
    <xf numFmtId="0" fontId="51" fillId="0" borderId="13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7" borderId="29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top" wrapText="1"/>
    </xf>
    <xf numFmtId="0" fontId="6" fillId="2" borderId="13" xfId="0" applyFont="1" applyFill="1" applyBorder="1" applyAlignment="1">
      <alignment horizontal="left" vertical="top" wrapText="1"/>
    </xf>
    <xf numFmtId="0" fontId="6" fillId="15" borderId="10" xfId="0" applyFont="1" applyFill="1" applyBorder="1" applyAlignment="1">
      <alignment horizontal="left" vertical="top" wrapText="1"/>
    </xf>
    <xf numFmtId="0" fontId="6" fillId="15" borderId="13" xfId="0" applyFont="1" applyFill="1" applyBorder="1" applyAlignment="1">
      <alignment horizontal="left" vertical="top" wrapText="1"/>
    </xf>
    <xf numFmtId="0" fontId="50" fillId="0" borderId="10" xfId="0" applyFont="1" applyFill="1" applyBorder="1" applyAlignment="1">
      <alignment horizontal="left" vertical="top" wrapText="1"/>
    </xf>
    <xf numFmtId="0" fontId="53" fillId="0" borderId="13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0" fontId="6" fillId="7" borderId="17" xfId="0" applyFont="1" applyFill="1" applyBorder="1" applyAlignment="1">
      <alignment horizontal="left" vertical="top" wrapText="1"/>
    </xf>
    <xf numFmtId="0" fontId="7" fillId="7" borderId="13" xfId="0" applyFont="1" applyFill="1" applyBorder="1" applyAlignment="1">
      <alignment horizontal="left" vertical="top" wrapText="1"/>
    </xf>
    <xf numFmtId="0" fontId="6" fillId="7" borderId="10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top" wrapText="1"/>
    </xf>
    <xf numFmtId="0" fontId="14" fillId="2" borderId="10" xfId="0" applyFont="1" applyFill="1" applyBorder="1" applyAlignment="1">
      <alignment horizontal="left" vertical="top" wrapText="1"/>
    </xf>
    <xf numFmtId="0" fontId="14" fillId="2" borderId="13" xfId="0" applyFont="1" applyFill="1" applyBorder="1" applyAlignment="1">
      <alignment horizontal="left" vertical="top" wrapText="1"/>
    </xf>
    <xf numFmtId="0" fontId="6" fillId="7" borderId="29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left" vertical="top" wrapText="1"/>
    </xf>
    <xf numFmtId="0" fontId="6" fillId="4" borderId="13" xfId="0" applyFont="1" applyFill="1" applyBorder="1" applyAlignment="1">
      <alignment horizontal="left" vertical="top" wrapText="1"/>
    </xf>
    <xf numFmtId="0" fontId="6" fillId="2" borderId="20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horizontal="left" vertical="top" wrapText="1"/>
    </xf>
    <xf numFmtId="0" fontId="38" fillId="0" borderId="4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39" fillId="0" borderId="0" xfId="0" applyFont="1" applyBorder="1" applyAlignment="1">
      <alignment horizontal="right" vertical="center" wrapText="1"/>
    </xf>
    <xf numFmtId="0" fontId="39" fillId="0" borderId="5" xfId="0" applyFont="1" applyBorder="1" applyAlignment="1">
      <alignment horizontal="right" vertical="center" wrapText="1"/>
    </xf>
    <xf numFmtId="0" fontId="37" fillId="2" borderId="4" xfId="0" applyFont="1" applyFill="1" applyBorder="1" applyAlignment="1">
      <alignment horizontal="left" vertical="center"/>
    </xf>
    <xf numFmtId="0" fontId="37" fillId="2" borderId="0" xfId="0" applyFont="1" applyFill="1" applyBorder="1" applyAlignment="1">
      <alignment horizontal="left" vertical="center"/>
    </xf>
    <xf numFmtId="0" fontId="37" fillId="2" borderId="5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left" vertical="top" wrapText="1"/>
    </xf>
    <xf numFmtId="0" fontId="25" fillId="2" borderId="10" xfId="0" applyFont="1" applyFill="1" applyBorder="1" applyAlignment="1">
      <alignment horizontal="left" vertical="top" wrapText="1"/>
    </xf>
    <xf numFmtId="0" fontId="25" fillId="2" borderId="13" xfId="0" applyFont="1" applyFill="1" applyBorder="1" applyAlignment="1">
      <alignment horizontal="left" vertical="top" wrapText="1"/>
    </xf>
    <xf numFmtId="49" fontId="7" fillId="2" borderId="10" xfId="0" applyNumberFormat="1" applyFont="1" applyFill="1" applyBorder="1" applyAlignment="1">
      <alignment horizontal="center" vertical="center" wrapText="1"/>
    </xf>
    <xf numFmtId="49" fontId="7" fillId="2" borderId="13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top" wrapText="1"/>
    </xf>
    <xf numFmtId="0" fontId="7" fillId="2" borderId="15" xfId="0" applyFont="1" applyFill="1" applyBorder="1" applyAlignment="1">
      <alignment horizontal="left" vertical="top" wrapText="1"/>
    </xf>
    <xf numFmtId="0" fontId="8" fillId="2" borderId="11" xfId="0" applyNumberFormat="1" applyFont="1" applyFill="1" applyBorder="1" applyAlignment="1">
      <alignment horizontal="left" vertical="top" wrapText="1"/>
    </xf>
    <xf numFmtId="0" fontId="8" fillId="2" borderId="16" xfId="0" applyNumberFormat="1" applyFont="1" applyFill="1" applyBorder="1" applyAlignment="1">
      <alignment horizontal="left" vertical="top" wrapText="1"/>
    </xf>
    <xf numFmtId="0" fontId="8" fillId="2" borderId="20" xfId="0" applyNumberFormat="1" applyFont="1" applyFill="1" applyBorder="1" applyAlignment="1">
      <alignment horizontal="left" vertical="top" wrapText="1"/>
    </xf>
    <xf numFmtId="0" fontId="7" fillId="5" borderId="22" xfId="0" applyFont="1" applyFill="1" applyBorder="1" applyAlignment="1">
      <alignment horizontal="left" vertical="top" wrapText="1"/>
    </xf>
    <xf numFmtId="0" fontId="7" fillId="5" borderId="20" xfId="0" applyFont="1" applyFill="1" applyBorder="1" applyAlignment="1">
      <alignment horizontal="left" vertical="top" wrapText="1"/>
    </xf>
    <xf numFmtId="0" fontId="7" fillId="0" borderId="22" xfId="0" applyFont="1" applyFill="1" applyBorder="1" applyAlignment="1">
      <alignment horizontal="left" vertical="top" wrapText="1"/>
    </xf>
    <xf numFmtId="0" fontId="7" fillId="0" borderId="26" xfId="0" applyFont="1" applyFill="1" applyBorder="1" applyAlignment="1">
      <alignment horizontal="left" vertical="top" wrapText="1"/>
    </xf>
    <xf numFmtId="0" fontId="7" fillId="7" borderId="28" xfId="0" applyNumberFormat="1" applyFont="1" applyFill="1" applyBorder="1" applyAlignment="1">
      <alignment horizontal="left" vertical="top" wrapText="1"/>
    </xf>
    <xf numFmtId="0" fontId="7" fillId="7" borderId="26" xfId="0" applyNumberFormat="1" applyFont="1" applyFill="1" applyBorder="1" applyAlignment="1">
      <alignment horizontal="left" vertical="top" wrapText="1"/>
    </xf>
    <xf numFmtId="0" fontId="20" fillId="7" borderId="16" xfId="0" applyFont="1" applyFill="1" applyBorder="1" applyAlignment="1">
      <alignment horizontal="left" vertical="top" wrapText="1"/>
    </xf>
    <xf numFmtId="0" fontId="20" fillId="7" borderId="20" xfId="0" applyFont="1" applyFill="1" applyBorder="1" applyAlignment="1">
      <alignment horizontal="left" vertical="top" wrapText="1"/>
    </xf>
    <xf numFmtId="0" fontId="7" fillId="7" borderId="26" xfId="0" applyFont="1" applyFill="1" applyBorder="1" applyAlignment="1">
      <alignment horizontal="left" vertical="top" wrapText="1"/>
    </xf>
    <xf numFmtId="0" fontId="7" fillId="7" borderId="10" xfId="0" applyFont="1" applyFill="1" applyBorder="1" applyAlignment="1">
      <alignment horizontal="left" vertical="top" wrapText="1"/>
    </xf>
    <xf numFmtId="0" fontId="7" fillId="2" borderId="28" xfId="0" applyFont="1" applyFill="1" applyBorder="1" applyAlignment="1">
      <alignment horizontal="left" vertical="top" wrapText="1"/>
    </xf>
    <xf numFmtId="0" fontId="8" fillId="2" borderId="22" xfId="0" applyFont="1" applyFill="1" applyBorder="1" applyAlignment="1">
      <alignment horizontal="left" vertical="top" wrapText="1"/>
    </xf>
    <xf numFmtId="0" fontId="8" fillId="2" borderId="20" xfId="0" applyFont="1" applyFill="1" applyBorder="1" applyAlignment="1">
      <alignment horizontal="left" vertical="top" wrapText="1"/>
    </xf>
    <xf numFmtId="0" fontId="7" fillId="2" borderId="23" xfId="0" applyFont="1" applyFill="1" applyBorder="1" applyAlignment="1">
      <alignment horizontal="left" vertical="top" wrapText="1"/>
    </xf>
    <xf numFmtId="0" fontId="7" fillId="2" borderId="30" xfId="0" applyFont="1" applyFill="1" applyBorder="1" applyAlignment="1">
      <alignment horizontal="left" vertical="top" wrapText="1"/>
    </xf>
    <xf numFmtId="0" fontId="25" fillId="2" borderId="11" xfId="0" applyFont="1" applyFill="1" applyBorder="1" applyAlignment="1">
      <alignment horizontal="left" vertical="top" wrapText="1"/>
    </xf>
    <xf numFmtId="0" fontId="7" fillId="0" borderId="22" xfId="0" applyNumberFormat="1" applyFont="1" applyFill="1" applyBorder="1" applyAlignment="1">
      <alignment horizontal="left" vertical="top" wrapText="1"/>
    </xf>
    <xf numFmtId="0" fontId="7" fillId="0" borderId="20" xfId="0" applyNumberFormat="1" applyFont="1" applyFill="1" applyBorder="1" applyAlignment="1">
      <alignment horizontal="left" vertical="top" wrapText="1"/>
    </xf>
    <xf numFmtId="0" fontId="47" fillId="2" borderId="22" xfId="0" applyFont="1" applyFill="1" applyBorder="1" applyAlignment="1">
      <alignment horizontal="left" vertical="top" wrapText="1"/>
    </xf>
    <xf numFmtId="0" fontId="7" fillId="2" borderId="26" xfId="0" applyFont="1" applyFill="1" applyBorder="1" applyAlignment="1">
      <alignment horizontal="left" vertical="top" wrapText="1"/>
    </xf>
    <xf numFmtId="0" fontId="7" fillId="4" borderId="22" xfId="0" applyFont="1" applyFill="1" applyBorder="1" applyAlignment="1">
      <alignment horizontal="left" vertical="center" wrapText="1"/>
    </xf>
    <xf numFmtId="0" fontId="7" fillId="4" borderId="20" xfId="0" applyFont="1" applyFill="1" applyBorder="1" applyAlignment="1">
      <alignment horizontal="left" vertical="center" wrapText="1"/>
    </xf>
    <xf numFmtId="0" fontId="7" fillId="0" borderId="22" xfId="0" applyNumberFormat="1" applyFont="1" applyFill="1" applyBorder="1" applyAlignment="1">
      <alignment horizontal="left" vertical="center" wrapText="1"/>
    </xf>
    <xf numFmtId="0" fontId="7" fillId="0" borderId="20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1" fillId="0" borderId="22" xfId="0" applyNumberFormat="1" applyFont="1" applyFill="1" applyBorder="1" applyAlignment="1">
      <alignment horizontal="left" vertical="top" wrapText="1"/>
    </xf>
    <xf numFmtId="0" fontId="31" fillId="0" borderId="20" xfId="0" applyNumberFormat="1" applyFont="1" applyFill="1" applyBorder="1" applyAlignment="1">
      <alignment horizontal="left" vertical="top" wrapText="1"/>
    </xf>
    <xf numFmtId="0" fontId="49" fillId="2" borderId="22" xfId="0" applyFont="1" applyFill="1" applyBorder="1" applyAlignment="1">
      <alignment horizontal="left" vertical="top" wrapText="1"/>
    </xf>
    <xf numFmtId="0" fontId="8" fillId="0" borderId="22" xfId="0" applyNumberFormat="1" applyFont="1" applyFill="1" applyBorder="1" applyAlignment="1">
      <alignment horizontal="left" vertical="top" wrapText="1"/>
    </xf>
    <xf numFmtId="0" fontId="8" fillId="0" borderId="16" xfId="0" applyNumberFormat="1" applyFont="1" applyFill="1" applyBorder="1" applyAlignment="1">
      <alignment horizontal="left" vertical="top" wrapText="1"/>
    </xf>
    <xf numFmtId="0" fontId="8" fillId="0" borderId="10" xfId="0" applyNumberFormat="1" applyFont="1" applyFill="1" applyBorder="1" applyAlignment="1">
      <alignment horizontal="left" vertical="top" wrapText="1"/>
    </xf>
    <xf numFmtId="0" fontId="8" fillId="0" borderId="13" xfId="0" applyNumberFormat="1" applyFont="1" applyFill="1" applyBorder="1" applyAlignment="1">
      <alignment horizontal="left" vertical="top" wrapText="1"/>
    </xf>
    <xf numFmtId="0" fontId="47" fillId="15" borderId="22" xfId="0" applyFont="1" applyFill="1" applyBorder="1" applyAlignment="1">
      <alignment horizontal="left" vertical="top" wrapText="1"/>
    </xf>
    <xf numFmtId="0" fontId="7" fillId="15" borderId="20" xfId="0" applyFont="1" applyFill="1" applyBorder="1" applyAlignment="1">
      <alignment horizontal="left" vertical="top" wrapText="1"/>
    </xf>
    <xf numFmtId="0" fontId="7" fillId="2" borderId="22" xfId="0" applyNumberFormat="1" applyFont="1" applyFill="1" applyBorder="1" applyAlignment="1">
      <alignment horizontal="left" vertical="center" wrapText="1"/>
    </xf>
    <xf numFmtId="0" fontId="7" fillId="2" borderId="20" xfId="0" applyNumberFormat="1" applyFont="1" applyFill="1" applyBorder="1" applyAlignment="1">
      <alignment horizontal="left" vertical="center" wrapText="1"/>
    </xf>
    <xf numFmtId="0" fontId="47" fillId="0" borderId="22" xfId="0" applyNumberFormat="1" applyFont="1" applyFill="1" applyBorder="1" applyAlignment="1">
      <alignment horizontal="left" vertical="top" wrapText="1"/>
    </xf>
    <xf numFmtId="0" fontId="47" fillId="0" borderId="20" xfId="0" applyNumberFormat="1" applyFont="1" applyFill="1" applyBorder="1" applyAlignment="1">
      <alignment horizontal="left" vertical="top" wrapText="1"/>
    </xf>
    <xf numFmtId="0" fontId="8" fillId="7" borderId="22" xfId="0" applyNumberFormat="1" applyFont="1" applyFill="1" applyBorder="1" applyAlignment="1">
      <alignment horizontal="left" vertical="top" wrapText="1"/>
    </xf>
    <xf numFmtId="0" fontId="9" fillId="7" borderId="10" xfId="0" applyFont="1" applyFill="1" applyBorder="1" applyAlignment="1">
      <alignment horizontal="center" vertical="center" wrapText="1"/>
    </xf>
    <xf numFmtId="4" fontId="10" fillId="7" borderId="18" xfId="0" applyNumberFormat="1" applyFont="1" applyFill="1" applyBorder="1" applyAlignment="1">
      <alignment horizontal="center" vertical="top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20" xfId="0" applyNumberFormat="1" applyFont="1" applyFill="1" applyBorder="1" applyAlignment="1">
      <alignment horizontal="left" vertical="top" wrapText="1"/>
    </xf>
    <xf numFmtId="0" fontId="14" fillId="7" borderId="13" xfId="0" applyFont="1" applyFill="1" applyBorder="1" applyAlignment="1">
      <alignment horizontal="left" vertical="top" wrapText="1"/>
    </xf>
    <xf numFmtId="0" fontId="9" fillId="7" borderId="13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7"/>
  <sheetViews>
    <sheetView tabSelected="1" view="pageBreakPreview" topLeftCell="A126" zoomScale="90" zoomScaleNormal="100" zoomScaleSheetLayoutView="90" workbookViewId="0">
      <selection activeCell="A157" sqref="A157:G160"/>
    </sheetView>
  </sheetViews>
  <sheetFormatPr defaultColWidth="9"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31.140625" customWidth="1"/>
    <col min="8" max="8" width="19.5703125" hidden="1" customWidth="1"/>
    <col min="9" max="10" width="9" hidden="1" customWidth="1"/>
    <col min="11" max="14" width="0" hidden="1" customWidth="1"/>
  </cols>
  <sheetData>
    <row r="1" spans="1:7" ht="78.75" customHeight="1" x14ac:dyDescent="0.25">
      <c r="A1" s="436" t="s">
        <v>277</v>
      </c>
      <c r="B1" s="437"/>
      <c r="C1" s="437"/>
      <c r="D1" s="437"/>
      <c r="E1" s="437"/>
      <c r="F1" s="437"/>
      <c r="G1" s="438"/>
    </row>
    <row r="2" spans="1:7" ht="20.25" x14ac:dyDescent="0.25">
      <c r="A2" s="439" t="s">
        <v>0</v>
      </c>
      <c r="B2" s="440"/>
      <c r="C2" s="440"/>
      <c r="D2" s="440"/>
      <c r="E2" s="440"/>
      <c r="F2" s="440"/>
      <c r="G2" s="239" t="s">
        <v>303</v>
      </c>
    </row>
    <row r="3" spans="1:7" ht="18.75" x14ac:dyDescent="0.25">
      <c r="A3" s="441" t="s">
        <v>1</v>
      </c>
      <c r="B3" s="442"/>
      <c r="C3" s="442"/>
      <c r="D3" s="442"/>
      <c r="E3" s="442"/>
      <c r="F3" s="442"/>
      <c r="G3" s="443"/>
    </row>
    <row r="4" spans="1:7" ht="18.75" x14ac:dyDescent="0.25">
      <c r="A4" s="4"/>
      <c r="B4" s="442" t="s">
        <v>2</v>
      </c>
      <c r="C4" s="442"/>
      <c r="D4" s="442"/>
      <c r="E4" s="442"/>
      <c r="F4" s="5"/>
      <c r="G4" s="6"/>
    </row>
    <row r="5" spans="1:7" x14ac:dyDescent="0.25">
      <c r="A5" s="444" t="s">
        <v>3</v>
      </c>
      <c r="B5" s="445"/>
      <c r="C5" s="445"/>
      <c r="D5" s="445"/>
      <c r="E5" s="445"/>
      <c r="F5" s="445"/>
      <c r="G5" s="446"/>
    </row>
    <row r="6" spans="1:7" ht="81.75" customHeight="1" x14ac:dyDescent="0.25">
      <c r="A6" s="7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9" t="s">
        <v>9</v>
      </c>
      <c r="G6" s="10" t="s">
        <v>10</v>
      </c>
    </row>
    <row r="7" spans="1:7" ht="19.5" customHeight="1" x14ac:dyDescent="0.25">
      <c r="A7" s="7">
        <v>1</v>
      </c>
      <c r="B7" s="8">
        <v>2</v>
      </c>
      <c r="C7" s="8">
        <v>3</v>
      </c>
      <c r="D7" s="10">
        <v>4</v>
      </c>
      <c r="E7" s="8">
        <v>5</v>
      </c>
      <c r="F7" s="11">
        <v>6</v>
      </c>
      <c r="G7" s="10">
        <v>7</v>
      </c>
    </row>
    <row r="8" spans="1:7" ht="27" customHeight="1" x14ac:dyDescent="0.25">
      <c r="A8" s="407" t="s">
        <v>11</v>
      </c>
      <c r="B8" s="371" t="s">
        <v>12</v>
      </c>
      <c r="C8" s="365" t="s">
        <v>13</v>
      </c>
      <c r="D8" s="14">
        <f>2209000+14000-14000</f>
        <v>2209000</v>
      </c>
      <c r="E8" s="336" t="s">
        <v>14</v>
      </c>
      <c r="F8" s="329" t="s">
        <v>15</v>
      </c>
      <c r="G8" s="277" t="s">
        <v>301</v>
      </c>
    </row>
    <row r="9" spans="1:7" ht="63.75" customHeight="1" x14ac:dyDescent="0.25">
      <c r="A9" s="407"/>
      <c r="B9" s="372"/>
      <c r="C9" s="366"/>
      <c r="D9" s="15" t="s">
        <v>299</v>
      </c>
      <c r="E9" s="336"/>
      <c r="F9" s="329"/>
      <c r="G9" s="278"/>
    </row>
    <row r="10" spans="1:7" ht="45" customHeight="1" x14ac:dyDescent="0.25">
      <c r="A10" s="408" t="s">
        <v>17</v>
      </c>
      <c r="B10" s="371" t="s">
        <v>18</v>
      </c>
      <c r="C10" s="352">
        <v>2210</v>
      </c>
      <c r="D10" s="16">
        <f>139080+1410+5580+18000+6600+7500+5400+21000+4950+4500+8250+1500+7310+1200</f>
        <v>232280</v>
      </c>
      <c r="E10" s="225" t="s">
        <v>19</v>
      </c>
      <c r="F10" s="322" t="s">
        <v>97</v>
      </c>
      <c r="G10" s="277" t="s">
        <v>298</v>
      </c>
    </row>
    <row r="11" spans="1:7" ht="45" customHeight="1" x14ac:dyDescent="0.25">
      <c r="A11" s="408"/>
      <c r="B11" s="372"/>
      <c r="C11" s="354"/>
      <c r="D11" s="18" t="s">
        <v>297</v>
      </c>
      <c r="E11" s="228" t="s">
        <v>21</v>
      </c>
      <c r="F11" s="323"/>
      <c r="G11" s="278"/>
    </row>
    <row r="12" spans="1:7" ht="45" customHeight="1" x14ac:dyDescent="0.25">
      <c r="A12" s="409" t="s">
        <v>22</v>
      </c>
      <c r="B12" s="384" t="s">
        <v>23</v>
      </c>
      <c r="C12" s="363">
        <v>2210</v>
      </c>
      <c r="D12" s="14">
        <f>1080+990+14400+720+3650+380+600</f>
        <v>21820</v>
      </c>
      <c r="E12" s="229" t="s">
        <v>24</v>
      </c>
      <c r="F12" s="322" t="s">
        <v>47</v>
      </c>
      <c r="G12" s="309" t="s">
        <v>298</v>
      </c>
    </row>
    <row r="13" spans="1:7" ht="41.25" customHeight="1" x14ac:dyDescent="0.25">
      <c r="A13" s="409"/>
      <c r="B13" s="385"/>
      <c r="C13" s="364"/>
      <c r="D13" s="19" t="s">
        <v>300</v>
      </c>
      <c r="E13" s="229"/>
      <c r="F13" s="323"/>
      <c r="G13" s="310"/>
    </row>
    <row r="14" spans="1:7" ht="48.75" customHeight="1" x14ac:dyDescent="0.25">
      <c r="A14" s="410" t="s">
        <v>26</v>
      </c>
      <c r="B14" s="230" t="s">
        <v>27</v>
      </c>
      <c r="C14" s="231">
        <v>2210</v>
      </c>
      <c r="D14" s="20">
        <v>0</v>
      </c>
      <c r="E14" s="347" t="s">
        <v>24</v>
      </c>
      <c r="F14" s="232" t="s">
        <v>20</v>
      </c>
      <c r="G14" s="233" t="s">
        <v>301</v>
      </c>
    </row>
    <row r="15" spans="1:7" ht="30" customHeight="1" x14ac:dyDescent="0.25">
      <c r="A15" s="411"/>
      <c r="B15" s="227"/>
      <c r="C15" s="226"/>
      <c r="D15" s="19" t="s">
        <v>302</v>
      </c>
      <c r="E15" s="348"/>
      <c r="F15" s="224"/>
      <c r="G15" s="234"/>
    </row>
    <row r="16" spans="1:7" ht="37.5" hidden="1" customHeight="1" x14ac:dyDescent="0.25">
      <c r="A16" s="412" t="s">
        <v>28</v>
      </c>
      <c r="B16" s="22" t="s">
        <v>12</v>
      </c>
      <c r="C16" s="23" t="s">
        <v>13</v>
      </c>
      <c r="D16" s="24">
        <v>0</v>
      </c>
      <c r="E16" s="349" t="s">
        <v>14</v>
      </c>
      <c r="F16" s="322" t="s">
        <v>15</v>
      </c>
      <c r="G16" s="25" t="s">
        <v>16</v>
      </c>
    </row>
    <row r="17" spans="1:8" ht="37.5" hidden="1" customHeight="1" x14ac:dyDescent="0.25">
      <c r="A17" s="413"/>
      <c r="B17" s="26"/>
      <c r="C17" s="27"/>
      <c r="D17" s="28" t="s">
        <v>29</v>
      </c>
      <c r="E17" s="350"/>
      <c r="F17" s="323"/>
      <c r="G17" s="29"/>
    </row>
    <row r="18" spans="1:8" ht="49.5" hidden="1" customHeight="1" x14ac:dyDescent="0.25">
      <c r="A18" s="414" t="s">
        <v>30</v>
      </c>
      <c r="B18" s="30" t="s">
        <v>31</v>
      </c>
      <c r="C18" s="355">
        <v>2210</v>
      </c>
      <c r="D18" s="31">
        <v>0</v>
      </c>
      <c r="E18" s="317" t="s">
        <v>32</v>
      </c>
      <c r="F18" s="330" t="s">
        <v>33</v>
      </c>
      <c r="G18" s="267" t="s">
        <v>34</v>
      </c>
    </row>
    <row r="19" spans="1:8" ht="49.5" hidden="1" customHeight="1" x14ac:dyDescent="0.25">
      <c r="A19" s="415"/>
      <c r="B19" s="33"/>
      <c r="C19" s="367"/>
      <c r="D19" s="34" t="s">
        <v>35</v>
      </c>
      <c r="E19" s="318"/>
      <c r="F19" s="331"/>
      <c r="G19" s="268"/>
    </row>
    <row r="20" spans="1:8" ht="33" hidden="1" customHeight="1" x14ac:dyDescent="0.25">
      <c r="A20" s="416" t="s">
        <v>36</v>
      </c>
      <c r="B20" s="386"/>
      <c r="C20" s="368">
        <v>2210</v>
      </c>
      <c r="D20" s="35">
        <v>0</v>
      </c>
      <c r="E20" s="351" t="s">
        <v>37</v>
      </c>
      <c r="F20" s="332" t="s">
        <v>38</v>
      </c>
      <c r="G20" s="302" t="s">
        <v>39</v>
      </c>
    </row>
    <row r="21" spans="1:8" ht="40.5" hidden="1" customHeight="1" x14ac:dyDescent="0.25">
      <c r="A21" s="417"/>
      <c r="B21" s="387"/>
      <c r="C21" s="369"/>
      <c r="D21" s="36" t="s">
        <v>40</v>
      </c>
      <c r="E21" s="259"/>
      <c r="F21" s="333"/>
      <c r="G21" s="252"/>
    </row>
    <row r="22" spans="1:8" ht="34.5" hidden="1" customHeight="1" x14ac:dyDescent="0.25">
      <c r="A22" s="37" t="s">
        <v>41</v>
      </c>
      <c r="B22" s="387"/>
      <c r="C22" s="369"/>
      <c r="D22" s="38">
        <v>0</v>
      </c>
      <c r="E22" s="259"/>
      <c r="F22" s="333"/>
      <c r="G22" s="252"/>
    </row>
    <row r="23" spans="1:8" ht="42" hidden="1" customHeight="1" x14ac:dyDescent="0.25">
      <c r="A23" s="39"/>
      <c r="B23" s="40"/>
      <c r="C23" s="41"/>
      <c r="D23" s="42" t="s">
        <v>42</v>
      </c>
      <c r="E23" s="249"/>
      <c r="F23" s="334"/>
      <c r="G23" s="253"/>
    </row>
    <row r="24" spans="1:8" ht="29.25" customHeight="1" x14ac:dyDescent="0.25">
      <c r="A24" s="43" t="s">
        <v>43</v>
      </c>
      <c r="B24" s="44"/>
      <c r="C24" s="45"/>
      <c r="D24" s="46">
        <f>D8+D10+D12+D14</f>
        <v>2463100</v>
      </c>
      <c r="E24" s="47"/>
      <c r="F24" s="47"/>
      <c r="G24" s="48"/>
      <c r="H24" s="94"/>
    </row>
    <row r="25" spans="1:8" ht="39" customHeight="1" x14ac:dyDescent="0.25">
      <c r="A25" s="418" t="s">
        <v>44</v>
      </c>
      <c r="B25" s="65" t="s">
        <v>45</v>
      </c>
      <c r="C25" s="217" t="s">
        <v>46</v>
      </c>
      <c r="D25" s="153">
        <v>915000</v>
      </c>
      <c r="E25" s="251" t="s">
        <v>24</v>
      </c>
      <c r="F25" s="216" t="s">
        <v>91</v>
      </c>
      <c r="G25" s="311" t="s">
        <v>48</v>
      </c>
    </row>
    <row r="26" spans="1:8" ht="62.25" customHeight="1" x14ac:dyDescent="0.25">
      <c r="A26" s="419"/>
      <c r="B26" s="218"/>
      <c r="C26" s="219"/>
      <c r="D26" s="160" t="s">
        <v>49</v>
      </c>
      <c r="E26" s="249"/>
      <c r="F26" s="216"/>
      <c r="G26" s="312"/>
    </row>
    <row r="27" spans="1:8" ht="57.75" customHeight="1" x14ac:dyDescent="0.25">
      <c r="A27" s="262" t="s">
        <v>50</v>
      </c>
      <c r="B27" s="57" t="s">
        <v>51</v>
      </c>
      <c r="C27" s="247">
        <v>2240</v>
      </c>
      <c r="D27" s="58">
        <f>9269599-1290277</f>
        <v>7979322</v>
      </c>
      <c r="E27" s="251" t="s">
        <v>52</v>
      </c>
      <c r="F27" s="251" t="s">
        <v>53</v>
      </c>
      <c r="G27" s="302" t="s">
        <v>54</v>
      </c>
    </row>
    <row r="28" spans="1:8" ht="49.5" customHeight="1" x14ac:dyDescent="0.25">
      <c r="A28" s="420"/>
      <c r="B28" s="59"/>
      <c r="C28" s="370"/>
      <c r="D28" s="209" t="s">
        <v>279</v>
      </c>
      <c r="E28" s="328"/>
      <c r="F28" s="328"/>
      <c r="G28" s="303"/>
    </row>
    <row r="29" spans="1:8" ht="45" customHeight="1" x14ac:dyDescent="0.25">
      <c r="A29" s="262" t="s">
        <v>55</v>
      </c>
      <c r="B29" s="57" t="s">
        <v>51</v>
      </c>
      <c r="C29" s="247">
        <v>2240</v>
      </c>
      <c r="D29" s="207">
        <v>1290277</v>
      </c>
      <c r="E29" s="251" t="s">
        <v>52</v>
      </c>
      <c r="F29" s="251" t="s">
        <v>56</v>
      </c>
      <c r="G29" s="302" t="s">
        <v>57</v>
      </c>
    </row>
    <row r="30" spans="1:8" ht="43.5" customHeight="1" x14ac:dyDescent="0.25">
      <c r="A30" s="420"/>
      <c r="B30" s="59"/>
      <c r="C30" s="370"/>
      <c r="D30" s="209" t="s">
        <v>280</v>
      </c>
      <c r="E30" s="328"/>
      <c r="F30" s="328"/>
      <c r="G30" s="303"/>
    </row>
    <row r="31" spans="1:8" ht="42" customHeight="1" x14ac:dyDescent="0.25">
      <c r="A31" s="262" t="s">
        <v>58</v>
      </c>
      <c r="B31" s="57" t="s">
        <v>51</v>
      </c>
      <c r="C31" s="247">
        <v>2240</v>
      </c>
      <c r="D31" s="210">
        <f>8674965-1068309.2</f>
        <v>7606655.7999999998</v>
      </c>
      <c r="E31" s="251" t="s">
        <v>52</v>
      </c>
      <c r="F31" s="251" t="s">
        <v>59</v>
      </c>
      <c r="G31" s="302" t="s">
        <v>60</v>
      </c>
    </row>
    <row r="32" spans="1:8" ht="44.25" customHeight="1" x14ac:dyDescent="0.25">
      <c r="A32" s="420"/>
      <c r="B32" s="59"/>
      <c r="C32" s="370"/>
      <c r="D32" s="209" t="s">
        <v>281</v>
      </c>
      <c r="E32" s="328"/>
      <c r="F32" s="328"/>
      <c r="G32" s="303"/>
    </row>
    <row r="33" spans="1:7" ht="42" customHeight="1" x14ac:dyDescent="0.25">
      <c r="A33" s="262" t="s">
        <v>61</v>
      </c>
      <c r="B33" s="57" t="s">
        <v>51</v>
      </c>
      <c r="C33" s="247">
        <v>2240</v>
      </c>
      <c r="D33" s="207">
        <v>1068309.2</v>
      </c>
      <c r="E33" s="251" t="s">
        <v>52</v>
      </c>
      <c r="F33" s="251" t="s">
        <v>56</v>
      </c>
      <c r="G33" s="302" t="s">
        <v>57</v>
      </c>
    </row>
    <row r="34" spans="1:7" ht="41.25" customHeight="1" x14ac:dyDescent="0.25">
      <c r="A34" s="420"/>
      <c r="B34" s="59"/>
      <c r="C34" s="370"/>
      <c r="D34" s="209" t="s">
        <v>282</v>
      </c>
      <c r="E34" s="328"/>
      <c r="F34" s="328"/>
      <c r="G34" s="303"/>
    </row>
    <row r="35" spans="1:7" ht="68.25" customHeight="1" x14ac:dyDescent="0.25">
      <c r="A35" s="262" t="s">
        <v>304</v>
      </c>
      <c r="B35" s="57" t="s">
        <v>45</v>
      </c>
      <c r="C35" s="247">
        <v>2240</v>
      </c>
      <c r="D35" s="210">
        <v>815000</v>
      </c>
      <c r="E35" s="251" t="s">
        <v>24</v>
      </c>
      <c r="F35" s="251" t="s">
        <v>97</v>
      </c>
      <c r="G35" s="241" t="s">
        <v>25</v>
      </c>
    </row>
    <row r="36" spans="1:7" ht="27.75" customHeight="1" x14ac:dyDescent="0.25">
      <c r="A36" s="261"/>
      <c r="B36" s="67"/>
      <c r="C36" s="248"/>
      <c r="D36" s="69" t="s">
        <v>62</v>
      </c>
      <c r="E36" s="249"/>
      <c r="F36" s="249"/>
      <c r="G36" s="242" t="s">
        <v>63</v>
      </c>
    </row>
    <row r="37" spans="1:7" s="1" customFormat="1" ht="39" customHeight="1" x14ac:dyDescent="0.25">
      <c r="A37" s="265" t="s">
        <v>64</v>
      </c>
      <c r="B37" s="371" t="s">
        <v>65</v>
      </c>
      <c r="C37" s="352">
        <v>2240</v>
      </c>
      <c r="D37" s="63">
        <f>21200+28600</f>
        <v>49800</v>
      </c>
      <c r="E37" s="291" t="s">
        <v>66</v>
      </c>
      <c r="F37" s="291" t="s">
        <v>20</v>
      </c>
      <c r="G37" s="304" t="s">
        <v>67</v>
      </c>
    </row>
    <row r="38" spans="1:7" s="1" customFormat="1" ht="48.75" customHeight="1" x14ac:dyDescent="0.25">
      <c r="A38" s="266"/>
      <c r="B38" s="372"/>
      <c r="C38" s="354"/>
      <c r="D38" s="55" t="s">
        <v>68</v>
      </c>
      <c r="E38" s="292"/>
      <c r="F38" s="292"/>
      <c r="G38" s="305"/>
    </row>
    <row r="39" spans="1:7" ht="48" customHeight="1" x14ac:dyDescent="0.25">
      <c r="A39" s="262" t="s">
        <v>69</v>
      </c>
      <c r="B39" s="380" t="s">
        <v>70</v>
      </c>
      <c r="C39" s="247">
        <v>2240</v>
      </c>
      <c r="D39" s="204">
        <v>576</v>
      </c>
      <c r="E39" s="251" t="s">
        <v>66</v>
      </c>
      <c r="F39" s="251" t="s">
        <v>20</v>
      </c>
      <c r="G39" s="306" t="s">
        <v>71</v>
      </c>
    </row>
    <row r="40" spans="1:7" ht="23.25" customHeight="1" x14ac:dyDescent="0.25">
      <c r="A40" s="261"/>
      <c r="B40" s="246"/>
      <c r="C40" s="248"/>
      <c r="D40" s="198" t="s">
        <v>72</v>
      </c>
      <c r="E40" s="249"/>
      <c r="F40" s="249"/>
      <c r="G40" s="253"/>
    </row>
    <row r="41" spans="1:7" ht="47.25" customHeight="1" x14ac:dyDescent="0.25">
      <c r="A41" s="421" t="s">
        <v>73</v>
      </c>
      <c r="B41" s="65" t="s">
        <v>74</v>
      </c>
      <c r="C41" s="66">
        <v>2240</v>
      </c>
      <c r="D41" s="71">
        <f>3545600-100400</f>
        <v>3445200</v>
      </c>
      <c r="E41" s="249" t="s">
        <v>75</v>
      </c>
      <c r="F41" s="259" t="s">
        <v>59</v>
      </c>
      <c r="G41" s="307" t="s">
        <v>76</v>
      </c>
    </row>
    <row r="42" spans="1:7" ht="38.25" customHeight="1" x14ac:dyDescent="0.25">
      <c r="A42" s="379"/>
      <c r="B42" s="67"/>
      <c r="C42" s="68"/>
      <c r="D42" s="69" t="s">
        <v>77</v>
      </c>
      <c r="E42" s="250"/>
      <c r="F42" s="249"/>
      <c r="G42" s="308"/>
    </row>
    <row r="43" spans="1:7" ht="43.5" customHeight="1" x14ac:dyDescent="0.25">
      <c r="A43" s="262" t="s">
        <v>78</v>
      </c>
      <c r="B43" s="57" t="s">
        <v>79</v>
      </c>
      <c r="C43" s="70">
        <v>2240</v>
      </c>
      <c r="D43" s="205">
        <f>100400+100000</f>
        <v>200400</v>
      </c>
      <c r="E43" s="251" t="s">
        <v>80</v>
      </c>
      <c r="F43" s="251" t="s">
        <v>56</v>
      </c>
      <c r="G43" s="306" t="s">
        <v>81</v>
      </c>
    </row>
    <row r="44" spans="1:7" ht="49.5" customHeight="1" x14ac:dyDescent="0.25">
      <c r="A44" s="261"/>
      <c r="B44" s="67"/>
      <c r="C44" s="68"/>
      <c r="D44" s="69" t="s">
        <v>82</v>
      </c>
      <c r="E44" s="249"/>
      <c r="F44" s="249"/>
      <c r="G44" s="253"/>
    </row>
    <row r="45" spans="1:7" ht="41.25" customHeight="1" x14ac:dyDescent="0.25">
      <c r="A45" s="421" t="s">
        <v>83</v>
      </c>
      <c r="B45" s="65" t="s">
        <v>74</v>
      </c>
      <c r="C45" s="66">
        <v>2240</v>
      </c>
      <c r="D45" s="208">
        <f>3566217-51717</f>
        <v>3514500</v>
      </c>
      <c r="E45" s="249" t="s">
        <v>75</v>
      </c>
      <c r="F45" s="259" t="s">
        <v>59</v>
      </c>
      <c r="G45" s="306" t="s">
        <v>84</v>
      </c>
    </row>
    <row r="46" spans="1:7" ht="39" customHeight="1" x14ac:dyDescent="0.25">
      <c r="A46" s="379"/>
      <c r="B46" s="67"/>
      <c r="C46" s="68"/>
      <c r="D46" s="69" t="s">
        <v>85</v>
      </c>
      <c r="E46" s="250"/>
      <c r="F46" s="249"/>
      <c r="G46" s="253"/>
    </row>
    <row r="47" spans="1:7" ht="27" customHeight="1" x14ac:dyDescent="0.25">
      <c r="A47" s="421" t="s">
        <v>86</v>
      </c>
      <c r="B47" s="65" t="s">
        <v>74</v>
      </c>
      <c r="C47" s="66">
        <v>2240</v>
      </c>
      <c r="D47" s="206">
        <v>51717</v>
      </c>
      <c r="E47" s="249" t="s">
        <v>80</v>
      </c>
      <c r="F47" s="259" t="s">
        <v>56</v>
      </c>
      <c r="G47" s="306" t="s">
        <v>87</v>
      </c>
    </row>
    <row r="48" spans="1:7" ht="42" customHeight="1" x14ac:dyDescent="0.25">
      <c r="A48" s="379"/>
      <c r="B48" s="67"/>
      <c r="C48" s="68"/>
      <c r="D48" s="69" t="s">
        <v>88</v>
      </c>
      <c r="E48" s="250"/>
      <c r="F48" s="249"/>
      <c r="G48" s="253"/>
    </row>
    <row r="49" spans="1:7" ht="56.25" customHeight="1" x14ac:dyDescent="0.25">
      <c r="A49" s="265" t="s">
        <v>89</v>
      </c>
      <c r="B49" s="49" t="s">
        <v>90</v>
      </c>
      <c r="C49" s="72">
        <v>2240</v>
      </c>
      <c r="D49" s="16">
        <v>325200</v>
      </c>
      <c r="E49" s="292" t="s">
        <v>75</v>
      </c>
      <c r="F49" s="73" t="s">
        <v>91</v>
      </c>
      <c r="G49" s="277" t="s">
        <v>92</v>
      </c>
    </row>
    <row r="50" spans="1:7" ht="26.25" customHeight="1" x14ac:dyDescent="0.25">
      <c r="A50" s="266"/>
      <c r="B50" s="62"/>
      <c r="C50" s="74"/>
      <c r="D50" s="64" t="s">
        <v>93</v>
      </c>
      <c r="E50" s="336"/>
      <c r="F50" s="75"/>
      <c r="G50" s="278"/>
    </row>
    <row r="51" spans="1:7" ht="42" customHeight="1" x14ac:dyDescent="0.25">
      <c r="A51" s="422" t="s">
        <v>94</v>
      </c>
      <c r="B51" s="60" t="s">
        <v>95</v>
      </c>
      <c r="C51" s="76">
        <v>2240</v>
      </c>
      <c r="D51" s="77">
        <f>119748</f>
        <v>119748</v>
      </c>
      <c r="E51" s="78" t="s">
        <v>75</v>
      </c>
      <c r="F51" s="301" t="s">
        <v>91</v>
      </c>
      <c r="G51" s="275" t="s">
        <v>16</v>
      </c>
    </row>
    <row r="52" spans="1:7" ht="38.25" customHeight="1" x14ac:dyDescent="0.25">
      <c r="A52" s="266"/>
      <c r="B52" s="62"/>
      <c r="C52" s="79"/>
      <c r="D52" s="64" t="s">
        <v>96</v>
      </c>
      <c r="E52" s="56"/>
      <c r="F52" s="292"/>
      <c r="G52" s="278"/>
    </row>
    <row r="53" spans="1:7" ht="38.25" customHeight="1" x14ac:dyDescent="0.25">
      <c r="A53" s="422" t="s">
        <v>94</v>
      </c>
      <c r="B53" s="60" t="s">
        <v>95</v>
      </c>
      <c r="C53" s="76">
        <v>2240</v>
      </c>
      <c r="D53" s="77">
        <f>119748</f>
        <v>119748</v>
      </c>
      <c r="E53" s="78" t="s">
        <v>75</v>
      </c>
      <c r="F53" s="301" t="s">
        <v>97</v>
      </c>
      <c r="G53" s="275" t="s">
        <v>16</v>
      </c>
    </row>
    <row r="54" spans="1:7" ht="38.25" customHeight="1" x14ac:dyDescent="0.25">
      <c r="A54" s="266"/>
      <c r="B54" s="62"/>
      <c r="C54" s="79"/>
      <c r="D54" s="64" t="s">
        <v>96</v>
      </c>
      <c r="E54" s="56"/>
      <c r="F54" s="292"/>
      <c r="G54" s="278"/>
    </row>
    <row r="55" spans="1:7" ht="36" customHeight="1" x14ac:dyDescent="0.25">
      <c r="A55" s="423" t="s">
        <v>98</v>
      </c>
      <c r="B55" s="80" t="s">
        <v>99</v>
      </c>
      <c r="C55" s="359">
        <v>2240</v>
      </c>
      <c r="D55" s="16">
        <v>673500</v>
      </c>
      <c r="E55" s="291" t="s">
        <v>100</v>
      </c>
      <c r="F55" s="291" t="s">
        <v>97</v>
      </c>
      <c r="G55" s="288" t="s">
        <v>101</v>
      </c>
    </row>
    <row r="56" spans="1:7" ht="25.5" customHeight="1" x14ac:dyDescent="0.25">
      <c r="A56" s="424"/>
      <c r="B56" s="82"/>
      <c r="C56" s="360"/>
      <c r="D56" s="84" t="s">
        <v>102</v>
      </c>
      <c r="E56" s="292"/>
      <c r="F56" s="292"/>
      <c r="G56" s="284"/>
    </row>
    <row r="57" spans="1:7" ht="52.5" customHeight="1" x14ac:dyDescent="0.25">
      <c r="A57" s="265" t="s">
        <v>103</v>
      </c>
      <c r="B57" s="85" t="s">
        <v>104</v>
      </c>
      <c r="C57" s="81">
        <v>2240</v>
      </c>
      <c r="D57" s="86">
        <v>3351915</v>
      </c>
      <c r="E57" s="292" t="s">
        <v>105</v>
      </c>
      <c r="F57" s="325" t="s">
        <v>106</v>
      </c>
      <c r="G57" s="289" t="s">
        <v>107</v>
      </c>
    </row>
    <row r="58" spans="1:7" ht="41.25" customHeight="1" x14ac:dyDescent="0.25">
      <c r="A58" s="266"/>
      <c r="B58" s="82"/>
      <c r="C58" s="83"/>
      <c r="D58" s="87" t="s">
        <v>108</v>
      </c>
      <c r="E58" s="336"/>
      <c r="F58" s="299"/>
      <c r="G58" s="290"/>
    </row>
    <row r="59" spans="1:7" ht="28.5" customHeight="1" x14ac:dyDescent="0.25">
      <c r="A59" s="425" t="s">
        <v>109</v>
      </c>
      <c r="B59" s="60" t="s">
        <v>104</v>
      </c>
      <c r="C59" s="361">
        <v>2240</v>
      </c>
      <c r="D59" s="88">
        <v>476280</v>
      </c>
      <c r="E59" s="292" t="s">
        <v>105</v>
      </c>
      <c r="F59" s="325" t="s">
        <v>106</v>
      </c>
      <c r="G59" s="291" t="s">
        <v>110</v>
      </c>
    </row>
    <row r="60" spans="1:7" ht="54.75" customHeight="1" x14ac:dyDescent="0.25">
      <c r="A60" s="426"/>
      <c r="B60" s="89"/>
      <c r="C60" s="362"/>
      <c r="D60" s="15" t="s">
        <v>111</v>
      </c>
      <c r="E60" s="336"/>
      <c r="F60" s="299"/>
      <c r="G60" s="292"/>
    </row>
    <row r="61" spans="1:7" ht="51" customHeight="1" x14ac:dyDescent="0.25">
      <c r="A61" s="425" t="s">
        <v>112</v>
      </c>
      <c r="B61" s="90" t="s">
        <v>113</v>
      </c>
      <c r="C61" s="352">
        <v>2240</v>
      </c>
      <c r="D61" s="88">
        <v>243900</v>
      </c>
      <c r="E61" s="292" t="s">
        <v>105</v>
      </c>
      <c r="F61" s="298" t="s">
        <v>106</v>
      </c>
      <c r="G61" s="291" t="s">
        <v>114</v>
      </c>
    </row>
    <row r="62" spans="1:7" ht="34.5" customHeight="1" x14ac:dyDescent="0.25">
      <c r="A62" s="426"/>
      <c r="B62" s="89"/>
      <c r="C62" s="354"/>
      <c r="D62" s="15" t="s">
        <v>115</v>
      </c>
      <c r="E62" s="336"/>
      <c r="F62" s="299"/>
      <c r="G62" s="292"/>
    </row>
    <row r="63" spans="1:7" ht="31.5" customHeight="1" x14ac:dyDescent="0.25">
      <c r="A63" s="427" t="s">
        <v>116</v>
      </c>
      <c r="B63" s="91" t="s">
        <v>117</v>
      </c>
      <c r="C63" s="92">
        <v>2240</v>
      </c>
      <c r="D63" s="88">
        <v>660000</v>
      </c>
      <c r="E63" s="292" t="s">
        <v>118</v>
      </c>
      <c r="F63" s="298" t="s">
        <v>106</v>
      </c>
      <c r="G63" s="291" t="s">
        <v>119</v>
      </c>
    </row>
    <row r="64" spans="1:7" ht="48" customHeight="1" x14ac:dyDescent="0.25">
      <c r="A64" s="427"/>
      <c r="B64" s="93"/>
      <c r="C64" s="17"/>
      <c r="D64" s="15" t="s">
        <v>120</v>
      </c>
      <c r="E64" s="336"/>
      <c r="F64" s="299"/>
      <c r="G64" s="292"/>
    </row>
    <row r="65" spans="1:7" s="2" customFormat="1" ht="44.25" customHeight="1" x14ac:dyDescent="0.25">
      <c r="A65" s="428" t="s">
        <v>121</v>
      </c>
      <c r="B65" s="383" t="s">
        <v>122</v>
      </c>
      <c r="C65" s="355">
        <v>2240</v>
      </c>
      <c r="D65" s="63">
        <v>6372</v>
      </c>
      <c r="E65" s="317" t="s">
        <v>24</v>
      </c>
      <c r="F65" s="291" t="s">
        <v>123</v>
      </c>
      <c r="G65" s="293" t="s">
        <v>278</v>
      </c>
    </row>
    <row r="66" spans="1:7" s="2" customFormat="1" ht="26.25" customHeight="1" x14ac:dyDescent="0.25">
      <c r="A66" s="429"/>
      <c r="B66" s="377"/>
      <c r="C66" s="356"/>
      <c r="D66" s="87" t="s">
        <v>125</v>
      </c>
      <c r="E66" s="321"/>
      <c r="F66" s="292"/>
      <c r="G66" s="294"/>
    </row>
    <row r="67" spans="1:7" ht="48" hidden="1" customHeight="1" x14ac:dyDescent="0.25">
      <c r="A67" s="265" t="s">
        <v>126</v>
      </c>
      <c r="B67" s="60" t="s">
        <v>127</v>
      </c>
      <c r="C67" s="76">
        <v>2240</v>
      </c>
      <c r="D67" s="77">
        <f>1225372-1225372</f>
        <v>0</v>
      </c>
      <c r="E67" s="343" t="s">
        <v>128</v>
      </c>
      <c r="F67" s="326" t="s">
        <v>91</v>
      </c>
      <c r="G67" s="97" t="s">
        <v>124</v>
      </c>
    </row>
    <row r="68" spans="1:7" ht="45.75" hidden="1" customHeight="1" x14ac:dyDescent="0.25">
      <c r="A68" s="266"/>
      <c r="B68" s="62"/>
      <c r="C68" s="74"/>
      <c r="D68" s="55" t="s">
        <v>129</v>
      </c>
      <c r="E68" s="344"/>
      <c r="F68" s="327"/>
      <c r="G68" s="98" t="s">
        <v>130</v>
      </c>
    </row>
    <row r="69" spans="1:7" ht="45.75" hidden="1" customHeight="1" x14ac:dyDescent="0.25">
      <c r="A69" s="265" t="s">
        <v>131</v>
      </c>
      <c r="B69" s="60" t="s">
        <v>132</v>
      </c>
      <c r="C69" s="76">
        <v>2240</v>
      </c>
      <c r="D69" s="77">
        <v>0</v>
      </c>
      <c r="E69" s="343" t="s">
        <v>133</v>
      </c>
      <c r="F69" s="326" t="s">
        <v>97</v>
      </c>
      <c r="G69" s="97" t="s">
        <v>107</v>
      </c>
    </row>
    <row r="70" spans="1:7" ht="45.75" hidden="1" customHeight="1" x14ac:dyDescent="0.25">
      <c r="A70" s="266"/>
      <c r="B70" s="62"/>
      <c r="C70" s="74"/>
      <c r="D70" s="55" t="s">
        <v>134</v>
      </c>
      <c r="E70" s="344"/>
      <c r="F70" s="327"/>
      <c r="G70" s="98"/>
    </row>
    <row r="71" spans="1:7" ht="45.75" customHeight="1" x14ac:dyDescent="0.25">
      <c r="A71" s="265" t="s">
        <v>135</v>
      </c>
      <c r="B71" s="60" t="s">
        <v>136</v>
      </c>
      <c r="C71" s="196">
        <v>2240</v>
      </c>
      <c r="D71" s="77">
        <v>122880</v>
      </c>
      <c r="E71" s="291" t="s">
        <v>24</v>
      </c>
      <c r="F71" s="291" t="s">
        <v>91</v>
      </c>
      <c r="G71" s="97" t="s">
        <v>25</v>
      </c>
    </row>
    <row r="72" spans="1:7" ht="75" customHeight="1" x14ac:dyDescent="0.25">
      <c r="A72" s="266"/>
      <c r="B72" s="62"/>
      <c r="C72" s="197"/>
      <c r="D72" s="55" t="s">
        <v>137</v>
      </c>
      <c r="E72" s="344"/>
      <c r="F72" s="292"/>
      <c r="G72" s="99" t="s">
        <v>138</v>
      </c>
    </row>
    <row r="73" spans="1:7" ht="48" customHeight="1" x14ac:dyDescent="0.25">
      <c r="A73" s="430" t="s">
        <v>283</v>
      </c>
      <c r="B73" s="60" t="s">
        <v>275</v>
      </c>
      <c r="C73" s="100">
        <v>2240</v>
      </c>
      <c r="D73" s="77">
        <v>1500000</v>
      </c>
      <c r="E73" s="52" t="s">
        <v>139</v>
      </c>
      <c r="F73" s="211" t="s">
        <v>91</v>
      </c>
      <c r="G73" s="101" t="s">
        <v>107</v>
      </c>
    </row>
    <row r="74" spans="1:7" ht="27" customHeight="1" x14ac:dyDescent="0.25">
      <c r="A74" s="266"/>
      <c r="B74" s="62"/>
      <c r="C74" s="74"/>
      <c r="D74" s="55" t="s">
        <v>140</v>
      </c>
      <c r="E74" s="102"/>
      <c r="F74" s="103"/>
      <c r="G74" s="104"/>
    </row>
    <row r="75" spans="1:7" ht="94.5" customHeight="1" x14ac:dyDescent="0.25">
      <c r="A75" s="201" t="s">
        <v>141</v>
      </c>
      <c r="B75" s="65" t="s">
        <v>142</v>
      </c>
      <c r="C75" s="200">
        <v>2240</v>
      </c>
      <c r="D75" s="203">
        <v>1368000</v>
      </c>
      <c r="E75" s="251" t="s">
        <v>24</v>
      </c>
      <c r="F75" s="199" t="s">
        <v>20</v>
      </c>
      <c r="G75" s="295" t="s">
        <v>143</v>
      </c>
    </row>
    <row r="76" spans="1:7" ht="34.5" customHeight="1" x14ac:dyDescent="0.25">
      <c r="A76" s="201"/>
      <c r="B76" s="65"/>
      <c r="C76" s="68"/>
      <c r="D76" s="160" t="s">
        <v>144</v>
      </c>
      <c r="E76" s="249"/>
      <c r="F76" s="202"/>
      <c r="G76" s="296"/>
    </row>
    <row r="77" spans="1:7" ht="54" hidden="1" customHeight="1" x14ac:dyDescent="0.25">
      <c r="A77" s="265" t="s">
        <v>145</v>
      </c>
      <c r="B77" s="85" t="s">
        <v>146</v>
      </c>
      <c r="C77" s="106">
        <v>2240</v>
      </c>
      <c r="D77" s="77">
        <v>0</v>
      </c>
      <c r="E77" s="107" t="s">
        <v>147</v>
      </c>
      <c r="F77" s="108" t="s">
        <v>47</v>
      </c>
      <c r="G77" s="109" t="s">
        <v>148</v>
      </c>
    </row>
    <row r="78" spans="1:7" ht="33" hidden="1" customHeight="1" x14ac:dyDescent="0.25">
      <c r="A78" s="266"/>
      <c r="B78" s="110"/>
      <c r="C78" s="106"/>
      <c r="D78" s="84" t="s">
        <v>149</v>
      </c>
      <c r="E78" s="111" t="s">
        <v>21</v>
      </c>
      <c r="F78" s="112"/>
      <c r="G78" s="113"/>
    </row>
    <row r="79" spans="1:7" ht="42.75" customHeight="1" x14ac:dyDescent="0.25">
      <c r="A79" s="423" t="s">
        <v>150</v>
      </c>
      <c r="B79" s="60" t="s">
        <v>151</v>
      </c>
      <c r="C79" s="352">
        <v>2240</v>
      </c>
      <c r="D79" s="88">
        <f>4494154-3154</f>
        <v>4491000</v>
      </c>
      <c r="E79" s="291" t="s">
        <v>100</v>
      </c>
      <c r="F79" s="298" t="s">
        <v>152</v>
      </c>
      <c r="G79" s="114" t="s">
        <v>153</v>
      </c>
    </row>
    <row r="80" spans="1:7" ht="38.25" customHeight="1" x14ac:dyDescent="0.25">
      <c r="A80" s="424"/>
      <c r="B80" s="89"/>
      <c r="C80" s="354"/>
      <c r="D80" s="15" t="s">
        <v>154</v>
      </c>
      <c r="E80" s="292"/>
      <c r="F80" s="299"/>
      <c r="G80" s="115"/>
    </row>
    <row r="81" spans="1:7" s="3" customFormat="1" ht="45" customHeight="1" x14ac:dyDescent="0.25">
      <c r="A81" s="262" t="s">
        <v>155</v>
      </c>
      <c r="B81" s="57" t="s">
        <v>156</v>
      </c>
      <c r="C81" s="247">
        <v>2240</v>
      </c>
      <c r="D81" s="212">
        <f>3000000</f>
        <v>3000000</v>
      </c>
      <c r="E81" s="251" t="s">
        <v>100</v>
      </c>
      <c r="F81" s="257" t="s">
        <v>20</v>
      </c>
      <c r="G81" s="213" t="s">
        <v>16</v>
      </c>
    </row>
    <row r="82" spans="1:7" s="3" customFormat="1" ht="69.75" customHeight="1" x14ac:dyDescent="0.25">
      <c r="A82" s="261"/>
      <c r="B82" s="214"/>
      <c r="C82" s="248"/>
      <c r="D82" s="69" t="s">
        <v>157</v>
      </c>
      <c r="E82" s="249"/>
      <c r="F82" s="258"/>
      <c r="G82" s="215"/>
    </row>
    <row r="83" spans="1:7" s="3" customFormat="1" ht="46.5" customHeight="1" x14ac:dyDescent="0.25">
      <c r="A83" s="265" t="s">
        <v>158</v>
      </c>
      <c r="B83" s="60" t="s">
        <v>159</v>
      </c>
      <c r="C83" s="352">
        <v>2240</v>
      </c>
      <c r="D83" s="61">
        <v>3000000</v>
      </c>
      <c r="E83" s="291" t="s">
        <v>52</v>
      </c>
      <c r="F83" s="291" t="s">
        <v>91</v>
      </c>
      <c r="G83" s="275" t="s">
        <v>16</v>
      </c>
    </row>
    <row r="84" spans="1:7" s="3" customFormat="1" ht="46.5" customHeight="1" x14ac:dyDescent="0.25">
      <c r="A84" s="431"/>
      <c r="B84" s="116"/>
      <c r="C84" s="353"/>
      <c r="D84" s="117" t="s">
        <v>160</v>
      </c>
      <c r="E84" s="300"/>
      <c r="F84" s="300"/>
      <c r="G84" s="276"/>
    </row>
    <row r="85" spans="1:7" s="3" customFormat="1" ht="32.25" customHeight="1" x14ac:dyDescent="0.25">
      <c r="A85" s="422" t="s">
        <v>161</v>
      </c>
      <c r="B85" s="90" t="s">
        <v>162</v>
      </c>
      <c r="C85" s="76">
        <v>2240</v>
      </c>
      <c r="D85" s="118">
        <v>2361600</v>
      </c>
      <c r="E85" s="78" t="s">
        <v>75</v>
      </c>
      <c r="F85" s="301" t="s">
        <v>20</v>
      </c>
      <c r="G85" s="275" t="s">
        <v>163</v>
      </c>
    </row>
    <row r="86" spans="1:7" s="3" customFormat="1" ht="47.25" customHeight="1" x14ac:dyDescent="0.25">
      <c r="A86" s="266"/>
      <c r="B86" s="62"/>
      <c r="C86" s="79"/>
      <c r="D86" s="64" t="s">
        <v>164</v>
      </c>
      <c r="E86" s="56"/>
      <c r="F86" s="292"/>
      <c r="G86" s="278"/>
    </row>
    <row r="87" spans="1:7" s="3" customFormat="1" ht="46.5" customHeight="1" x14ac:dyDescent="0.25">
      <c r="A87" s="265" t="s">
        <v>165</v>
      </c>
      <c r="B87" s="119" t="s">
        <v>166</v>
      </c>
      <c r="C87" s="72">
        <v>2240</v>
      </c>
      <c r="D87" s="16">
        <v>22000</v>
      </c>
      <c r="E87" s="292" t="s">
        <v>75</v>
      </c>
      <c r="F87" s="51" t="s">
        <v>33</v>
      </c>
      <c r="G87" s="277" t="s">
        <v>167</v>
      </c>
    </row>
    <row r="88" spans="1:7" s="3" customFormat="1" ht="26.25" customHeight="1" x14ac:dyDescent="0.25">
      <c r="A88" s="266"/>
      <c r="B88" s="62"/>
      <c r="C88" s="74"/>
      <c r="D88" s="64" t="s">
        <v>168</v>
      </c>
      <c r="E88" s="336"/>
      <c r="F88" s="75"/>
      <c r="G88" s="278"/>
    </row>
    <row r="89" spans="1:7" s="3" customFormat="1" ht="59.25" customHeight="1" x14ac:dyDescent="0.25">
      <c r="A89" s="265" t="s">
        <v>169</v>
      </c>
      <c r="B89" s="60" t="s">
        <v>170</v>
      </c>
      <c r="C89" s="361">
        <v>2240</v>
      </c>
      <c r="D89" s="16">
        <v>65000</v>
      </c>
      <c r="E89" s="298" t="s">
        <v>24</v>
      </c>
      <c r="F89" s="298" t="s">
        <v>33</v>
      </c>
      <c r="G89" s="297" t="s">
        <v>171</v>
      </c>
    </row>
    <row r="90" spans="1:7" s="3" customFormat="1" ht="31.5" customHeight="1" x14ac:dyDescent="0.25">
      <c r="A90" s="266"/>
      <c r="B90" s="62"/>
      <c r="C90" s="362"/>
      <c r="D90" s="15" t="s">
        <v>172</v>
      </c>
      <c r="E90" s="299"/>
      <c r="F90" s="299"/>
      <c r="G90" s="278"/>
    </row>
    <row r="91" spans="1:7" ht="36.75" customHeight="1" x14ac:dyDescent="0.25">
      <c r="A91" s="460" t="s">
        <v>285</v>
      </c>
      <c r="B91" s="245" t="s">
        <v>173</v>
      </c>
      <c r="C91" s="461">
        <v>2240</v>
      </c>
      <c r="D91" s="462">
        <f>6346800</f>
        <v>6346800</v>
      </c>
      <c r="E91" s="463" t="s">
        <v>174</v>
      </c>
      <c r="F91" s="463" t="s">
        <v>91</v>
      </c>
      <c r="G91" s="311" t="s">
        <v>153</v>
      </c>
    </row>
    <row r="92" spans="1:7" ht="36.75" customHeight="1" x14ac:dyDescent="0.25">
      <c r="A92" s="464"/>
      <c r="B92" s="465"/>
      <c r="C92" s="466"/>
      <c r="D92" s="160" t="s">
        <v>175</v>
      </c>
      <c r="E92" s="467"/>
      <c r="F92" s="467"/>
      <c r="G92" s="311"/>
    </row>
    <row r="93" spans="1:7" ht="67.5" hidden="1" customHeight="1" x14ac:dyDescent="0.25">
      <c r="A93" s="432" t="s">
        <v>176</v>
      </c>
      <c r="B93" s="388" t="s">
        <v>177</v>
      </c>
      <c r="C93" s="106">
        <v>2240</v>
      </c>
      <c r="D93" s="50">
        <v>0</v>
      </c>
      <c r="E93" s="338" t="s">
        <v>178</v>
      </c>
      <c r="F93" s="324" t="s">
        <v>97</v>
      </c>
      <c r="G93" s="283" t="s">
        <v>25</v>
      </c>
    </row>
    <row r="94" spans="1:7" ht="33.75" hidden="1" customHeight="1" x14ac:dyDescent="0.25">
      <c r="A94" s="433"/>
      <c r="B94" s="389"/>
      <c r="C94" s="120"/>
      <c r="D94" s="121" t="s">
        <v>179</v>
      </c>
      <c r="E94" s="339"/>
      <c r="F94" s="321"/>
      <c r="G94" s="283"/>
    </row>
    <row r="95" spans="1:7" ht="102" hidden="1" customHeight="1" x14ac:dyDescent="0.25">
      <c r="A95" s="434" t="s">
        <v>180</v>
      </c>
      <c r="B95" s="381" t="s">
        <v>181</v>
      </c>
      <c r="C95" s="355">
        <v>2240</v>
      </c>
      <c r="D95" s="14">
        <v>0</v>
      </c>
      <c r="E95" s="324" t="s">
        <v>24</v>
      </c>
      <c r="F95" s="319" t="s">
        <v>20</v>
      </c>
      <c r="G95" s="289" t="s">
        <v>16</v>
      </c>
    </row>
    <row r="96" spans="1:7" ht="97.5" hidden="1" customHeight="1" x14ac:dyDescent="0.25">
      <c r="A96" s="435"/>
      <c r="B96" s="382"/>
      <c r="C96" s="356"/>
      <c r="D96" s="55" t="s">
        <v>182</v>
      </c>
      <c r="E96" s="321"/>
      <c r="F96" s="320"/>
      <c r="G96" s="290"/>
    </row>
    <row r="97" spans="1:7" ht="33.75" hidden="1" customHeight="1" x14ac:dyDescent="0.25">
      <c r="A97" s="434" t="s">
        <v>183</v>
      </c>
      <c r="B97" s="381" t="s">
        <v>184</v>
      </c>
      <c r="C97" s="355">
        <v>2240</v>
      </c>
      <c r="D97" s="14">
        <v>0</v>
      </c>
      <c r="E97" s="324" t="s">
        <v>24</v>
      </c>
      <c r="F97" s="319" t="s">
        <v>20</v>
      </c>
      <c r="G97" s="289" t="s">
        <v>25</v>
      </c>
    </row>
    <row r="98" spans="1:7" ht="29.25" hidden="1" customHeight="1" x14ac:dyDescent="0.25">
      <c r="A98" s="435"/>
      <c r="B98" s="382"/>
      <c r="C98" s="356"/>
      <c r="D98" s="55" t="s">
        <v>185</v>
      </c>
      <c r="E98" s="321"/>
      <c r="F98" s="320"/>
      <c r="G98" s="290"/>
    </row>
    <row r="99" spans="1:7" ht="52.5" hidden="1" customHeight="1" x14ac:dyDescent="0.25">
      <c r="A99" s="263" t="s">
        <v>186</v>
      </c>
      <c r="B99" s="85" t="s">
        <v>187</v>
      </c>
      <c r="C99" s="359">
        <v>2240</v>
      </c>
      <c r="D99" s="16">
        <v>0</v>
      </c>
      <c r="E99" s="340" t="s">
        <v>188</v>
      </c>
      <c r="F99" s="317" t="s">
        <v>152</v>
      </c>
      <c r="G99" s="288" t="s">
        <v>189</v>
      </c>
    </row>
    <row r="100" spans="1:7" ht="57" hidden="1" customHeight="1" x14ac:dyDescent="0.25">
      <c r="A100" s="264"/>
      <c r="B100" s="82"/>
      <c r="C100" s="360"/>
      <c r="D100" s="55" t="s">
        <v>190</v>
      </c>
      <c r="E100" s="341"/>
      <c r="F100" s="321"/>
      <c r="G100" s="284"/>
    </row>
    <row r="101" spans="1:7" ht="42.75" customHeight="1" x14ac:dyDescent="0.25">
      <c r="A101" s="434" t="s">
        <v>191</v>
      </c>
      <c r="B101" s="383" t="s">
        <v>136</v>
      </c>
      <c r="C101" s="355">
        <v>2240</v>
      </c>
      <c r="D101" s="63">
        <v>667359</v>
      </c>
      <c r="E101" s="317" t="s">
        <v>100</v>
      </c>
      <c r="F101" s="317" t="s">
        <v>91</v>
      </c>
      <c r="G101" s="293" t="s">
        <v>124</v>
      </c>
    </row>
    <row r="102" spans="1:7" ht="38.25" customHeight="1" x14ac:dyDescent="0.25">
      <c r="A102" s="435"/>
      <c r="B102" s="377"/>
      <c r="C102" s="356"/>
      <c r="D102" s="87" t="s">
        <v>192</v>
      </c>
      <c r="E102" s="321"/>
      <c r="F102" s="321"/>
      <c r="G102" s="294"/>
    </row>
    <row r="103" spans="1:7" ht="42.75" customHeight="1" x14ac:dyDescent="0.25">
      <c r="A103" s="428" t="s">
        <v>193</v>
      </c>
      <c r="B103" s="383" t="s">
        <v>194</v>
      </c>
      <c r="C103" s="355">
        <v>2240</v>
      </c>
      <c r="D103" s="122">
        <v>226552</v>
      </c>
      <c r="E103" s="317" t="s">
        <v>75</v>
      </c>
      <c r="F103" s="317" t="s">
        <v>91</v>
      </c>
      <c r="G103" s="271" t="s">
        <v>124</v>
      </c>
    </row>
    <row r="104" spans="1:7" ht="38.25" customHeight="1" x14ac:dyDescent="0.25">
      <c r="A104" s="429"/>
      <c r="B104" s="377"/>
      <c r="C104" s="356"/>
      <c r="D104" s="87" t="s">
        <v>195</v>
      </c>
      <c r="E104" s="321"/>
      <c r="F104" s="321"/>
      <c r="G104" s="272"/>
    </row>
    <row r="105" spans="1:7" ht="66" customHeight="1" x14ac:dyDescent="0.25">
      <c r="A105" s="123" t="s">
        <v>196</v>
      </c>
      <c r="B105" s="49" t="s">
        <v>197</v>
      </c>
      <c r="C105" s="92">
        <v>2240</v>
      </c>
      <c r="D105" s="124">
        <f>1331640+1296000</f>
        <v>2627640</v>
      </c>
      <c r="E105" s="301" t="s">
        <v>198</v>
      </c>
      <c r="F105" s="301" t="s">
        <v>152</v>
      </c>
      <c r="G105" s="125" t="s">
        <v>199</v>
      </c>
    </row>
    <row r="106" spans="1:7" ht="51.75" customHeight="1" x14ac:dyDescent="0.25">
      <c r="A106" s="126"/>
      <c r="B106" s="62"/>
      <c r="C106" s="92"/>
      <c r="D106" s="18" t="s">
        <v>200</v>
      </c>
      <c r="E106" s="292"/>
      <c r="F106" s="292"/>
      <c r="G106" s="98"/>
    </row>
    <row r="107" spans="1:7" ht="33.75" hidden="1" customHeight="1" x14ac:dyDescent="0.25">
      <c r="A107" s="447" t="s">
        <v>201</v>
      </c>
      <c r="B107" s="383" t="s">
        <v>202</v>
      </c>
      <c r="C107" s="355">
        <v>2240</v>
      </c>
      <c r="D107" s="77">
        <v>0</v>
      </c>
      <c r="E107" s="292" t="s">
        <v>75</v>
      </c>
      <c r="F107" s="319" t="s">
        <v>106</v>
      </c>
      <c r="G107" s="273" t="s">
        <v>203</v>
      </c>
    </row>
    <row r="108" spans="1:7" ht="48.75" hidden="1" customHeight="1" x14ac:dyDescent="0.25">
      <c r="A108" s="448"/>
      <c r="B108" s="377"/>
      <c r="C108" s="356"/>
      <c r="D108" s="15" t="s">
        <v>204</v>
      </c>
      <c r="E108" s="336"/>
      <c r="F108" s="320"/>
      <c r="G108" s="274"/>
    </row>
    <row r="109" spans="1:7" ht="59.25" customHeight="1" x14ac:dyDescent="0.25">
      <c r="A109" s="265" t="s">
        <v>205</v>
      </c>
      <c r="B109" s="60" t="s">
        <v>206</v>
      </c>
      <c r="C109" s="352">
        <v>2240</v>
      </c>
      <c r="D109" s="61">
        <v>550000</v>
      </c>
      <c r="E109" s="291" t="s">
        <v>24</v>
      </c>
      <c r="F109" s="291" t="s">
        <v>33</v>
      </c>
      <c r="G109" s="275" t="s">
        <v>207</v>
      </c>
    </row>
    <row r="110" spans="1:7" ht="44.25" customHeight="1" x14ac:dyDescent="0.25">
      <c r="A110" s="431"/>
      <c r="B110" s="116"/>
      <c r="C110" s="353"/>
      <c r="D110" s="117" t="s">
        <v>208</v>
      </c>
      <c r="E110" s="300"/>
      <c r="F110" s="300"/>
      <c r="G110" s="276"/>
    </row>
    <row r="111" spans="1:7" ht="45.75" customHeight="1" x14ac:dyDescent="0.25">
      <c r="A111" s="105" t="s">
        <v>209</v>
      </c>
      <c r="B111" s="127" t="s">
        <v>210</v>
      </c>
      <c r="C111" s="52">
        <v>2240</v>
      </c>
      <c r="D111" s="124">
        <v>560000</v>
      </c>
      <c r="E111" s="301" t="s">
        <v>198</v>
      </c>
      <c r="F111" s="52" t="s">
        <v>97</v>
      </c>
      <c r="G111" s="125" t="s">
        <v>124</v>
      </c>
    </row>
    <row r="112" spans="1:7" ht="30" customHeight="1" x14ac:dyDescent="0.25">
      <c r="A112" s="128"/>
      <c r="B112" s="127"/>
      <c r="C112" s="52"/>
      <c r="D112" s="18" t="s">
        <v>211</v>
      </c>
      <c r="E112" s="292"/>
      <c r="F112" s="103"/>
      <c r="G112" s="98"/>
    </row>
    <row r="113" spans="1:7" ht="45.75" customHeight="1" x14ac:dyDescent="0.25">
      <c r="A113" s="449" t="s">
        <v>289</v>
      </c>
      <c r="B113" s="371" t="s">
        <v>136</v>
      </c>
      <c r="C113" s="352">
        <v>2240</v>
      </c>
      <c r="D113" s="77">
        <v>6074000</v>
      </c>
      <c r="E113" s="322" t="s">
        <v>212</v>
      </c>
      <c r="F113" s="313" t="s">
        <v>97</v>
      </c>
      <c r="G113" s="277" t="s">
        <v>107</v>
      </c>
    </row>
    <row r="114" spans="1:7" ht="45.75" customHeight="1" x14ac:dyDescent="0.25">
      <c r="A114" s="424"/>
      <c r="B114" s="372"/>
      <c r="C114" s="354"/>
      <c r="D114" s="129" t="s">
        <v>213</v>
      </c>
      <c r="E114" s="323"/>
      <c r="F114" s="292"/>
      <c r="G114" s="278"/>
    </row>
    <row r="115" spans="1:7" ht="31.5" customHeight="1" x14ac:dyDescent="0.25">
      <c r="A115" s="423" t="s">
        <v>214</v>
      </c>
      <c r="B115" s="371" t="s">
        <v>136</v>
      </c>
      <c r="C115" s="352">
        <v>2240</v>
      </c>
      <c r="D115" s="77">
        <v>450000</v>
      </c>
      <c r="E115" s="322" t="s">
        <v>212</v>
      </c>
      <c r="F115" s="291" t="s">
        <v>215</v>
      </c>
      <c r="G115" s="277" t="s">
        <v>107</v>
      </c>
    </row>
    <row r="116" spans="1:7" ht="39" customHeight="1" x14ac:dyDescent="0.25">
      <c r="A116" s="424"/>
      <c r="B116" s="372"/>
      <c r="C116" s="354"/>
      <c r="D116" s="129" t="s">
        <v>216</v>
      </c>
      <c r="E116" s="323"/>
      <c r="F116" s="292"/>
      <c r="G116" s="278"/>
    </row>
    <row r="117" spans="1:7" ht="31.5" customHeight="1" x14ac:dyDescent="0.25">
      <c r="A117" s="428" t="s">
        <v>217</v>
      </c>
      <c r="B117" s="371" t="s">
        <v>136</v>
      </c>
      <c r="C117" s="130">
        <v>2240</v>
      </c>
      <c r="D117" s="77">
        <v>1899000</v>
      </c>
      <c r="E117" s="321" t="s">
        <v>75</v>
      </c>
      <c r="F117" s="32" t="s">
        <v>47</v>
      </c>
      <c r="G117" s="131" t="s">
        <v>25</v>
      </c>
    </row>
    <row r="118" spans="1:7" ht="37.5" customHeight="1" x14ac:dyDescent="0.25">
      <c r="A118" s="429"/>
      <c r="B118" s="372"/>
      <c r="C118" s="95"/>
      <c r="D118" s="132" t="s">
        <v>218</v>
      </c>
      <c r="E118" s="337"/>
      <c r="F118" s="96"/>
      <c r="G118" s="133" t="s">
        <v>219</v>
      </c>
    </row>
    <row r="119" spans="1:7" ht="41.25" customHeight="1" x14ac:dyDescent="0.25">
      <c r="A119" s="450" t="s">
        <v>220</v>
      </c>
      <c r="B119" s="371" t="s">
        <v>136</v>
      </c>
      <c r="C119" s="130">
        <v>2240</v>
      </c>
      <c r="D119" s="134">
        <f>6573320-100000</f>
        <v>6473320</v>
      </c>
      <c r="E119" s="337" t="s">
        <v>75</v>
      </c>
      <c r="F119" s="135" t="s">
        <v>33</v>
      </c>
      <c r="G119" s="131" t="s">
        <v>221</v>
      </c>
    </row>
    <row r="120" spans="1:7" ht="53.25" customHeight="1" x14ac:dyDescent="0.25">
      <c r="A120" s="451"/>
      <c r="B120" s="372"/>
      <c r="C120" s="130"/>
      <c r="D120" s="136" t="s">
        <v>222</v>
      </c>
      <c r="E120" s="337"/>
      <c r="F120" s="137"/>
      <c r="G120" s="138" t="s">
        <v>223</v>
      </c>
    </row>
    <row r="121" spans="1:7" ht="41.25" customHeight="1" x14ac:dyDescent="0.25">
      <c r="A121" s="452" t="s">
        <v>224</v>
      </c>
      <c r="B121" s="371" t="s">
        <v>136</v>
      </c>
      <c r="C121" s="355">
        <v>2240</v>
      </c>
      <c r="D121" s="134">
        <v>1543995</v>
      </c>
      <c r="E121" s="337" t="s">
        <v>105</v>
      </c>
      <c r="F121" s="139" t="s">
        <v>15</v>
      </c>
      <c r="G121" s="140" t="s">
        <v>25</v>
      </c>
    </row>
    <row r="122" spans="1:7" ht="48.75" customHeight="1" x14ac:dyDescent="0.25">
      <c r="A122" s="453"/>
      <c r="B122" s="372"/>
      <c r="C122" s="356"/>
      <c r="D122" s="136" t="s">
        <v>225</v>
      </c>
      <c r="E122" s="337"/>
      <c r="F122" s="96"/>
      <c r="G122" s="141" t="s">
        <v>219</v>
      </c>
    </row>
    <row r="123" spans="1:7" ht="29.25" customHeight="1" x14ac:dyDescent="0.25">
      <c r="A123" s="454" t="s">
        <v>276</v>
      </c>
      <c r="B123" s="373" t="s">
        <v>136</v>
      </c>
      <c r="C123" s="220">
        <v>2240</v>
      </c>
      <c r="D123" s="223">
        <v>4320000</v>
      </c>
      <c r="E123" s="342" t="s">
        <v>24</v>
      </c>
      <c r="F123" s="286" t="s">
        <v>91</v>
      </c>
      <c r="G123" s="279" t="s">
        <v>226</v>
      </c>
    </row>
    <row r="124" spans="1:7" ht="34.5" customHeight="1" x14ac:dyDescent="0.25">
      <c r="A124" s="455"/>
      <c r="B124" s="374"/>
      <c r="C124" s="221"/>
      <c r="D124" s="222" t="s">
        <v>227</v>
      </c>
      <c r="E124" s="342"/>
      <c r="F124" s="287"/>
      <c r="G124" s="280"/>
    </row>
    <row r="125" spans="1:7" ht="29.25" customHeight="1" x14ac:dyDescent="0.25">
      <c r="A125" s="456" t="s">
        <v>228</v>
      </c>
      <c r="B125" s="371" t="s">
        <v>229</v>
      </c>
      <c r="C125" s="352">
        <v>2240</v>
      </c>
      <c r="D125" s="77">
        <v>190000</v>
      </c>
      <c r="E125" s="292" t="s">
        <v>75</v>
      </c>
      <c r="F125" s="291" t="s">
        <v>47</v>
      </c>
      <c r="G125" s="277" t="s">
        <v>230</v>
      </c>
    </row>
    <row r="126" spans="1:7" ht="36.75" customHeight="1" x14ac:dyDescent="0.25">
      <c r="A126" s="457"/>
      <c r="B126" s="372"/>
      <c r="C126" s="354"/>
      <c r="D126" s="15" t="s">
        <v>231</v>
      </c>
      <c r="E126" s="336"/>
      <c r="F126" s="292"/>
      <c r="G126" s="278"/>
    </row>
    <row r="127" spans="1:7" ht="52.5" customHeight="1" x14ac:dyDescent="0.25">
      <c r="A127" s="458" t="s">
        <v>290</v>
      </c>
      <c r="B127" s="375" t="s">
        <v>288</v>
      </c>
      <c r="C127" s="357">
        <v>2240</v>
      </c>
      <c r="D127" s="236">
        <v>450000</v>
      </c>
      <c r="E127" s="314" t="s">
        <v>291</v>
      </c>
      <c r="F127" s="313" t="s">
        <v>97</v>
      </c>
      <c r="G127" s="281" t="s">
        <v>292</v>
      </c>
    </row>
    <row r="128" spans="1:7" ht="29.25" customHeight="1" x14ac:dyDescent="0.25">
      <c r="A128" s="459"/>
      <c r="B128" s="376"/>
      <c r="C128" s="358"/>
      <c r="D128" s="237" t="s">
        <v>233</v>
      </c>
      <c r="E128" s="335"/>
      <c r="F128" s="314"/>
      <c r="G128" s="282"/>
    </row>
    <row r="129" spans="1:8" ht="29.25" customHeight="1" x14ac:dyDescent="0.25">
      <c r="A129" s="428" t="s">
        <v>287</v>
      </c>
      <c r="B129" s="375" t="s">
        <v>288</v>
      </c>
      <c r="C129" s="355">
        <v>2240</v>
      </c>
      <c r="D129" s="63">
        <v>450000</v>
      </c>
      <c r="E129" s="292" t="s">
        <v>75</v>
      </c>
      <c r="F129" s="291" t="s">
        <v>97</v>
      </c>
      <c r="G129" s="283" t="s">
        <v>286</v>
      </c>
    </row>
    <row r="130" spans="1:8" ht="49.5" customHeight="1" x14ac:dyDescent="0.25">
      <c r="A130" s="429"/>
      <c r="B130" s="377"/>
      <c r="C130" s="356"/>
      <c r="D130" s="19" t="s">
        <v>233</v>
      </c>
      <c r="E130" s="336"/>
      <c r="F130" s="292"/>
      <c r="G130" s="284"/>
    </row>
    <row r="131" spans="1:8" ht="49.5" customHeight="1" x14ac:dyDescent="0.25">
      <c r="A131" s="243" t="s">
        <v>284</v>
      </c>
      <c r="B131" s="245" t="s">
        <v>232</v>
      </c>
      <c r="C131" s="247">
        <v>2240</v>
      </c>
      <c r="D131" s="235">
        <f>690000-574740</f>
        <v>115260</v>
      </c>
      <c r="E131" s="249" t="s">
        <v>75</v>
      </c>
      <c r="F131" s="251" t="s">
        <v>91</v>
      </c>
      <c r="G131" s="285" t="s">
        <v>294</v>
      </c>
    </row>
    <row r="132" spans="1:8" ht="25.5" customHeight="1" x14ac:dyDescent="0.25">
      <c r="A132" s="244"/>
      <c r="B132" s="246"/>
      <c r="C132" s="248"/>
      <c r="D132" s="238" t="s">
        <v>295</v>
      </c>
      <c r="E132" s="250"/>
      <c r="F132" s="249"/>
      <c r="G132" s="253"/>
    </row>
    <row r="133" spans="1:8" ht="25.5" customHeight="1" x14ac:dyDescent="0.25">
      <c r="A133" s="243" t="s">
        <v>284</v>
      </c>
      <c r="B133" s="245" t="s">
        <v>232</v>
      </c>
      <c r="C133" s="247">
        <v>2241</v>
      </c>
      <c r="D133" s="240">
        <v>574740</v>
      </c>
      <c r="E133" s="249" t="s">
        <v>24</v>
      </c>
      <c r="F133" s="251" t="s">
        <v>97</v>
      </c>
      <c r="G133" s="252" t="s">
        <v>293</v>
      </c>
    </row>
    <row r="134" spans="1:8" ht="43.5" customHeight="1" x14ac:dyDescent="0.25">
      <c r="A134" s="244"/>
      <c r="B134" s="246"/>
      <c r="C134" s="248"/>
      <c r="D134" s="238" t="s">
        <v>296</v>
      </c>
      <c r="E134" s="250"/>
      <c r="F134" s="249"/>
      <c r="G134" s="253"/>
    </row>
    <row r="135" spans="1:8" ht="49.5" customHeight="1" x14ac:dyDescent="0.25">
      <c r="A135" s="263" t="s">
        <v>234</v>
      </c>
      <c r="B135" s="60" t="s">
        <v>235</v>
      </c>
      <c r="C135" s="359">
        <v>2240</v>
      </c>
      <c r="D135" s="142">
        <v>100000</v>
      </c>
      <c r="E135" s="317" t="s">
        <v>100</v>
      </c>
      <c r="F135" s="315" t="s">
        <v>97</v>
      </c>
      <c r="G135" s="143" t="s">
        <v>16</v>
      </c>
    </row>
    <row r="136" spans="1:8" ht="16.5" customHeight="1" x14ac:dyDescent="0.25">
      <c r="A136" s="264"/>
      <c r="B136" s="144"/>
      <c r="C136" s="360"/>
      <c r="D136" s="15" t="s">
        <v>236</v>
      </c>
      <c r="E136" s="321"/>
      <c r="F136" s="316"/>
      <c r="G136" s="145"/>
    </row>
    <row r="137" spans="1:8" ht="27" customHeight="1" x14ac:dyDescent="0.25">
      <c r="A137" s="146" t="s">
        <v>237</v>
      </c>
      <c r="B137" s="147"/>
      <c r="C137" s="148"/>
      <c r="D137" s="149">
        <f>D25+D27+D29+D31+D33+D35+D37+D39+D43+D41+D45+D47+D49+D51+D55+D57+D59+D61+D63+D65+D71+D73+D75+D79+D81+D83+D85+D87+D89+D91+D101+D103+D105+D107+D109+D111+D113+D115+D117+D119+D121+D123+D125+D127+D129+D135+D53+D133+D131</f>
        <v>82462566</v>
      </c>
      <c r="E137" s="148"/>
      <c r="F137" s="148"/>
      <c r="G137" s="150"/>
      <c r="H137" s="21"/>
    </row>
    <row r="138" spans="1:8" ht="39.75" hidden="1" customHeight="1" x14ac:dyDescent="0.25">
      <c r="A138" s="265" t="s">
        <v>238</v>
      </c>
      <c r="B138" s="12" t="s">
        <v>239</v>
      </c>
      <c r="C138" s="13" t="s">
        <v>240</v>
      </c>
      <c r="D138" s="61">
        <v>0</v>
      </c>
      <c r="E138" s="317" t="s">
        <v>241</v>
      </c>
      <c r="F138" s="317" t="s">
        <v>33</v>
      </c>
      <c r="G138" s="267" t="s">
        <v>242</v>
      </c>
      <c r="H138" s="21"/>
    </row>
    <row r="139" spans="1:8" ht="69.75" hidden="1" customHeight="1" x14ac:dyDescent="0.25">
      <c r="A139" s="266"/>
      <c r="B139" s="151"/>
      <c r="C139" s="54"/>
      <c r="D139" s="34" t="s">
        <v>243</v>
      </c>
      <c r="E139" s="318"/>
      <c r="F139" s="318"/>
      <c r="G139" s="268"/>
      <c r="H139" s="21"/>
    </row>
    <row r="140" spans="1:8" ht="39.75" hidden="1" customHeight="1" x14ac:dyDescent="0.25">
      <c r="A140" s="152" t="s">
        <v>244</v>
      </c>
      <c r="B140" s="378" t="s">
        <v>245</v>
      </c>
      <c r="C140" s="259">
        <v>3110</v>
      </c>
      <c r="D140" s="153">
        <v>0</v>
      </c>
      <c r="E140" s="259" t="s">
        <v>246</v>
      </c>
      <c r="F140" s="259" t="s">
        <v>215</v>
      </c>
      <c r="G140" s="254" t="s">
        <v>242</v>
      </c>
      <c r="H140" s="21"/>
    </row>
    <row r="141" spans="1:8" ht="39.75" hidden="1" customHeight="1" x14ac:dyDescent="0.25">
      <c r="A141" s="154"/>
      <c r="B141" s="379"/>
      <c r="C141" s="249"/>
      <c r="D141" s="155" t="s">
        <v>247</v>
      </c>
      <c r="E141" s="249"/>
      <c r="F141" s="249"/>
      <c r="G141" s="255"/>
      <c r="H141" s="21"/>
    </row>
    <row r="142" spans="1:8" ht="43.5" hidden="1" customHeight="1" x14ac:dyDescent="0.25">
      <c r="A142" s="260"/>
      <c r="B142" s="378" t="s">
        <v>248</v>
      </c>
      <c r="C142" s="259">
        <v>3110</v>
      </c>
      <c r="D142" s="153">
        <v>0</v>
      </c>
      <c r="E142" s="259" t="s">
        <v>246</v>
      </c>
      <c r="F142" s="259" t="s">
        <v>97</v>
      </c>
      <c r="G142" s="256" t="s">
        <v>199</v>
      </c>
      <c r="H142" s="53"/>
    </row>
    <row r="143" spans="1:8" ht="42.75" hidden="1" customHeight="1" x14ac:dyDescent="0.25">
      <c r="A143" s="261"/>
      <c r="B143" s="379"/>
      <c r="C143" s="249"/>
      <c r="D143" s="156" t="s">
        <v>249</v>
      </c>
      <c r="E143" s="249"/>
      <c r="F143" s="249"/>
      <c r="G143" s="256"/>
    </row>
    <row r="144" spans="1:8" ht="43.5" hidden="1" customHeight="1" x14ac:dyDescent="0.25">
      <c r="A144" s="262"/>
      <c r="B144" s="380" t="s">
        <v>250</v>
      </c>
      <c r="C144" s="157">
        <v>3110</v>
      </c>
      <c r="D144" s="158">
        <v>0</v>
      </c>
      <c r="E144" s="251" t="s">
        <v>251</v>
      </c>
      <c r="F144" s="257" t="s">
        <v>47</v>
      </c>
      <c r="G144" s="254" t="s">
        <v>242</v>
      </c>
    </row>
    <row r="145" spans="1:8" ht="63" hidden="1" customHeight="1" x14ac:dyDescent="0.25">
      <c r="A145" s="261"/>
      <c r="B145" s="246"/>
      <c r="C145" s="157"/>
      <c r="D145" s="160" t="s">
        <v>252</v>
      </c>
      <c r="E145" s="249"/>
      <c r="F145" s="258"/>
      <c r="G145" s="255"/>
    </row>
    <row r="146" spans="1:8" ht="75.75" hidden="1" customHeight="1" x14ac:dyDescent="0.25">
      <c r="A146" s="262"/>
      <c r="B146" s="380" t="s">
        <v>253</v>
      </c>
      <c r="C146" s="257">
        <v>3110</v>
      </c>
      <c r="D146" s="158">
        <v>0</v>
      </c>
      <c r="E146" s="159" t="s">
        <v>105</v>
      </c>
      <c r="F146" s="257" t="s">
        <v>47</v>
      </c>
      <c r="G146" s="254" t="s">
        <v>254</v>
      </c>
    </row>
    <row r="147" spans="1:8" ht="48" hidden="1" customHeight="1" x14ac:dyDescent="0.25">
      <c r="A147" s="261"/>
      <c r="B147" s="246"/>
      <c r="C147" s="258"/>
      <c r="D147" s="160" t="s">
        <v>255</v>
      </c>
      <c r="E147" s="161"/>
      <c r="F147" s="258"/>
      <c r="G147" s="255"/>
    </row>
    <row r="148" spans="1:8" ht="27.75" hidden="1" customHeight="1" x14ac:dyDescent="0.3">
      <c r="A148" s="162" t="s">
        <v>256</v>
      </c>
      <c r="B148" s="163"/>
      <c r="C148" s="164"/>
      <c r="D148" s="165">
        <f>D140+D142+D144+D146+D138</f>
        <v>0</v>
      </c>
      <c r="E148" s="164"/>
      <c r="F148" s="164"/>
      <c r="G148" s="166"/>
      <c r="H148" s="194"/>
    </row>
    <row r="149" spans="1:8" ht="60" hidden="1" customHeight="1" x14ac:dyDescent="0.25">
      <c r="A149" s="265" t="s">
        <v>257</v>
      </c>
      <c r="B149" s="401" t="s">
        <v>258</v>
      </c>
      <c r="C149" s="291">
        <v>3122</v>
      </c>
      <c r="D149" s="167">
        <v>6899700</v>
      </c>
      <c r="E149" s="291" t="s">
        <v>259</v>
      </c>
      <c r="F149" s="291" t="s">
        <v>20</v>
      </c>
      <c r="G149" s="269" t="s">
        <v>260</v>
      </c>
      <c r="H149" s="53"/>
    </row>
    <row r="150" spans="1:8" ht="119.25" hidden="1" customHeight="1" x14ac:dyDescent="0.25">
      <c r="A150" s="390"/>
      <c r="B150" s="402"/>
      <c r="C150" s="292"/>
      <c r="D150" s="168" t="s">
        <v>261</v>
      </c>
      <c r="E150" s="292"/>
      <c r="F150" s="292"/>
      <c r="G150" s="270"/>
      <c r="H150" s="53"/>
    </row>
    <row r="151" spans="1:8" ht="42" hidden="1" customHeight="1" x14ac:dyDescent="0.25">
      <c r="A151" s="265" t="s">
        <v>262</v>
      </c>
      <c r="B151" s="401" t="s">
        <v>263</v>
      </c>
      <c r="C151" s="291">
        <v>3122</v>
      </c>
      <c r="D151" s="169">
        <v>53047500</v>
      </c>
      <c r="E151" s="291" t="s">
        <v>264</v>
      </c>
      <c r="F151" s="405" t="s">
        <v>20</v>
      </c>
      <c r="G151" s="269" t="s">
        <v>265</v>
      </c>
      <c r="H151" s="53"/>
    </row>
    <row r="152" spans="1:8" ht="129.75" hidden="1" customHeight="1" x14ac:dyDescent="0.25">
      <c r="A152" s="266"/>
      <c r="B152" s="402"/>
      <c r="C152" s="292"/>
      <c r="D152" s="168" t="s">
        <v>266</v>
      </c>
      <c r="E152" s="292"/>
      <c r="F152" s="406"/>
      <c r="G152" s="270"/>
      <c r="H152" s="53"/>
    </row>
    <row r="153" spans="1:8" ht="35.25" hidden="1" customHeight="1" x14ac:dyDescent="0.25">
      <c r="A153" s="170" t="s">
        <v>267</v>
      </c>
      <c r="B153" s="171"/>
      <c r="C153" s="172"/>
      <c r="D153" s="173">
        <f>D151</f>
        <v>53047500</v>
      </c>
      <c r="E153" s="174">
        <v>6899700</v>
      </c>
      <c r="F153" s="172" t="s">
        <v>268</v>
      </c>
      <c r="G153" s="175"/>
      <c r="H153" s="53"/>
    </row>
    <row r="154" spans="1:8" ht="35.25" hidden="1" customHeight="1" x14ac:dyDescent="0.25">
      <c r="A154" s="391" t="s">
        <v>269</v>
      </c>
      <c r="B154" s="403" t="s">
        <v>270</v>
      </c>
      <c r="C154" s="345">
        <v>3142</v>
      </c>
      <c r="D154" s="176">
        <v>23696510</v>
      </c>
      <c r="E154" s="291" t="s">
        <v>271</v>
      </c>
      <c r="F154" s="405" t="s">
        <v>20</v>
      </c>
      <c r="G154" s="269" t="s">
        <v>272</v>
      </c>
      <c r="H154" s="53"/>
    </row>
    <row r="155" spans="1:8" ht="135" hidden="1" customHeight="1" x14ac:dyDescent="0.25">
      <c r="A155" s="392"/>
      <c r="B155" s="404"/>
      <c r="C155" s="346"/>
      <c r="D155" s="168" t="s">
        <v>273</v>
      </c>
      <c r="E155" s="292"/>
      <c r="F155" s="406"/>
      <c r="G155" s="270"/>
      <c r="H155" s="53"/>
    </row>
    <row r="156" spans="1:8" ht="35.25" hidden="1" customHeight="1" x14ac:dyDescent="0.25">
      <c r="A156" s="177" t="s">
        <v>274</v>
      </c>
      <c r="B156" s="171"/>
      <c r="C156" s="172"/>
      <c r="D156" s="173">
        <f>D154</f>
        <v>23696510</v>
      </c>
      <c r="E156" s="172"/>
      <c r="F156" s="172"/>
      <c r="G156" s="172"/>
      <c r="H156" s="53"/>
    </row>
    <row r="157" spans="1:8" ht="38.25" customHeight="1" x14ac:dyDescent="0.25">
      <c r="A157" s="398"/>
      <c r="B157" s="399"/>
      <c r="C157" s="399"/>
      <c r="D157" s="399"/>
      <c r="E157" s="399"/>
      <c r="F157" s="399"/>
      <c r="G157" s="400"/>
    </row>
    <row r="158" spans="1:8" ht="27" customHeight="1" x14ac:dyDescent="0.25">
      <c r="A158" s="393"/>
      <c r="B158" s="179"/>
      <c r="C158" s="180"/>
      <c r="D158" s="396"/>
      <c r="E158" s="396"/>
      <c r="F158" s="396"/>
      <c r="G158" s="397"/>
    </row>
    <row r="159" spans="1:8" ht="25.5" customHeight="1" x14ac:dyDescent="0.25">
      <c r="A159" s="393"/>
      <c r="B159" s="179"/>
      <c r="C159" s="181"/>
      <c r="D159" s="394"/>
      <c r="E159" s="394"/>
      <c r="F159" s="394"/>
      <c r="G159" s="395"/>
    </row>
    <row r="160" spans="1:8" ht="15.75" x14ac:dyDescent="0.25">
      <c r="A160" s="184"/>
      <c r="B160" s="185"/>
      <c r="C160" s="179"/>
      <c r="D160" s="185"/>
      <c r="E160" s="186"/>
      <c r="F160" s="186"/>
      <c r="G160" s="187"/>
    </row>
    <row r="161" spans="1:8" ht="30" hidden="1" customHeight="1" x14ac:dyDescent="0.25">
      <c r="A161" s="393"/>
      <c r="B161" s="179"/>
      <c r="C161" s="180"/>
      <c r="D161" s="396"/>
      <c r="E161" s="396"/>
      <c r="F161" s="396"/>
      <c r="G161" s="397"/>
    </row>
    <row r="162" spans="1:8" ht="12.75" hidden="1" customHeight="1" x14ac:dyDescent="0.25">
      <c r="A162" s="393"/>
      <c r="B162" s="179"/>
      <c r="C162" s="181"/>
      <c r="D162" s="394"/>
      <c r="E162" s="394"/>
      <c r="F162" s="394"/>
      <c r="G162" s="395"/>
    </row>
    <row r="163" spans="1:8" ht="12.75" hidden="1" customHeight="1" x14ac:dyDescent="0.25">
      <c r="A163" s="178"/>
      <c r="B163" s="179"/>
      <c r="C163" s="181"/>
      <c r="D163" s="182"/>
      <c r="E163" s="182"/>
      <c r="F163" s="182"/>
      <c r="G163" s="183"/>
    </row>
    <row r="164" spans="1:8" ht="21.75" hidden="1" customHeight="1" x14ac:dyDescent="0.25">
      <c r="A164" s="393"/>
      <c r="B164" s="179"/>
      <c r="C164" s="180"/>
      <c r="D164" s="396"/>
      <c r="E164" s="396"/>
      <c r="F164" s="396"/>
      <c r="G164" s="397"/>
    </row>
    <row r="165" spans="1:8" ht="12.75" customHeight="1" x14ac:dyDescent="0.25">
      <c r="A165" s="393"/>
      <c r="B165" s="179"/>
      <c r="C165" s="181"/>
      <c r="D165" s="394"/>
      <c r="E165" s="394"/>
      <c r="F165" s="394"/>
      <c r="G165" s="395"/>
    </row>
    <row r="166" spans="1:8" ht="12.75" customHeight="1" x14ac:dyDescent="0.25">
      <c r="A166" s="188"/>
      <c r="B166" s="189"/>
      <c r="C166" s="190"/>
      <c r="D166" s="191"/>
      <c r="E166" s="191"/>
      <c r="F166" s="191"/>
      <c r="G166" s="192"/>
    </row>
    <row r="167" spans="1:8" ht="23.25" x14ac:dyDescent="0.35">
      <c r="D167" s="193"/>
      <c r="H167" s="195"/>
    </row>
  </sheetData>
  <mergeCells count="335">
    <mergeCell ref="A91:A92"/>
    <mergeCell ref="A93:A94"/>
    <mergeCell ref="A95:A96"/>
    <mergeCell ref="A131:A132"/>
    <mergeCell ref="A1:G1"/>
    <mergeCell ref="A2:F2"/>
    <mergeCell ref="A3:G3"/>
    <mergeCell ref="B4:E4"/>
    <mergeCell ref="A5:G5"/>
    <mergeCell ref="A97:A98"/>
    <mergeCell ref="A99:A100"/>
    <mergeCell ref="A101:A102"/>
    <mergeCell ref="A103:A104"/>
    <mergeCell ref="A107:A108"/>
    <mergeCell ref="A109:A110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  <mergeCell ref="A47:A48"/>
    <mergeCell ref="A49:A50"/>
    <mergeCell ref="A51:A52"/>
    <mergeCell ref="D158:G158"/>
    <mergeCell ref="D159:G159"/>
    <mergeCell ref="D161:G161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7:A78"/>
    <mergeCell ref="A79:A80"/>
    <mergeCell ref="A81:A82"/>
    <mergeCell ref="A83:A84"/>
    <mergeCell ref="A85:A86"/>
    <mergeCell ref="A87:A88"/>
    <mergeCell ref="A89:A90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8:A9"/>
    <mergeCell ref="A10:A11"/>
    <mergeCell ref="A12:A13"/>
    <mergeCell ref="A14:A15"/>
    <mergeCell ref="A16:A17"/>
    <mergeCell ref="A18:A19"/>
    <mergeCell ref="A20:A21"/>
    <mergeCell ref="A25:A26"/>
    <mergeCell ref="A27:A28"/>
    <mergeCell ref="A146:A147"/>
    <mergeCell ref="A149:A150"/>
    <mergeCell ref="A151:A152"/>
    <mergeCell ref="A154:A155"/>
    <mergeCell ref="A158:A159"/>
    <mergeCell ref="A161:A162"/>
    <mergeCell ref="A164:A165"/>
    <mergeCell ref="D162:G162"/>
    <mergeCell ref="D164:G164"/>
    <mergeCell ref="D165:G165"/>
    <mergeCell ref="A157:G157"/>
    <mergeCell ref="B149:B150"/>
    <mergeCell ref="B151:B152"/>
    <mergeCell ref="B154:B155"/>
    <mergeCell ref="E149:E150"/>
    <mergeCell ref="E151:E152"/>
    <mergeCell ref="E154:E155"/>
    <mergeCell ref="F146:F147"/>
    <mergeCell ref="F149:F150"/>
    <mergeCell ref="F151:F152"/>
    <mergeCell ref="F154:F155"/>
    <mergeCell ref="C146:C147"/>
    <mergeCell ref="C149:C150"/>
    <mergeCell ref="C151:C152"/>
    <mergeCell ref="B8:B9"/>
    <mergeCell ref="B10:B11"/>
    <mergeCell ref="B12:B13"/>
    <mergeCell ref="B20:B22"/>
    <mergeCell ref="B37:B38"/>
    <mergeCell ref="B39:B40"/>
    <mergeCell ref="B65:B66"/>
    <mergeCell ref="B91:B92"/>
    <mergeCell ref="B93:B94"/>
    <mergeCell ref="B95:B96"/>
    <mergeCell ref="B97:B98"/>
    <mergeCell ref="B101:B102"/>
    <mergeCell ref="B103:B104"/>
    <mergeCell ref="B107:B108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B129:B130"/>
    <mergeCell ref="B140:B141"/>
    <mergeCell ref="B142:B143"/>
    <mergeCell ref="B144:B145"/>
    <mergeCell ref="B146:B147"/>
    <mergeCell ref="B131:B132"/>
    <mergeCell ref="C8:C9"/>
    <mergeCell ref="C10:C11"/>
    <mergeCell ref="C12:C13"/>
    <mergeCell ref="C18:C19"/>
    <mergeCell ref="C20:C22"/>
    <mergeCell ref="C27:C28"/>
    <mergeCell ref="C29:C30"/>
    <mergeCell ref="C31:C32"/>
    <mergeCell ref="C33:C34"/>
    <mergeCell ref="C35:C36"/>
    <mergeCell ref="C37:C38"/>
    <mergeCell ref="C39:C40"/>
    <mergeCell ref="C55:C56"/>
    <mergeCell ref="C59:C60"/>
    <mergeCell ref="C61:C62"/>
    <mergeCell ref="C65:C66"/>
    <mergeCell ref="C79:C80"/>
    <mergeCell ref="C81:C82"/>
    <mergeCell ref="C113:C114"/>
    <mergeCell ref="C115:C116"/>
    <mergeCell ref="C121:C122"/>
    <mergeCell ref="C125:C126"/>
    <mergeCell ref="C127:C128"/>
    <mergeCell ref="C129:C130"/>
    <mergeCell ref="C135:C136"/>
    <mergeCell ref="C140:C141"/>
    <mergeCell ref="C83:C84"/>
    <mergeCell ref="C89:C90"/>
    <mergeCell ref="C91:C92"/>
    <mergeCell ref="C95:C96"/>
    <mergeCell ref="C97:C98"/>
    <mergeCell ref="C99:C100"/>
    <mergeCell ref="C101:C102"/>
    <mergeCell ref="C103:C104"/>
    <mergeCell ref="C107:C108"/>
    <mergeCell ref="C131:C132"/>
    <mergeCell ref="C154:C155"/>
    <mergeCell ref="E8:E9"/>
    <mergeCell ref="E14:E15"/>
    <mergeCell ref="E16:E17"/>
    <mergeCell ref="E18:E19"/>
    <mergeCell ref="E20:E23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C109:C110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5:E76"/>
    <mergeCell ref="E79:E80"/>
    <mergeCell ref="E81:E82"/>
    <mergeCell ref="E83:E84"/>
    <mergeCell ref="E87:E88"/>
    <mergeCell ref="E89:E90"/>
    <mergeCell ref="E91:E92"/>
    <mergeCell ref="E93:E94"/>
    <mergeCell ref="E95:E96"/>
    <mergeCell ref="E97:E98"/>
    <mergeCell ref="E99:E100"/>
    <mergeCell ref="E123:E124"/>
    <mergeCell ref="E125:E126"/>
    <mergeCell ref="E127:E128"/>
    <mergeCell ref="E129:E130"/>
    <mergeCell ref="E135:E136"/>
    <mergeCell ref="E138:E139"/>
    <mergeCell ref="E140:E141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31:E132"/>
    <mergeCell ref="E119:E120"/>
    <mergeCell ref="E121:E122"/>
    <mergeCell ref="F8:F9"/>
    <mergeCell ref="F10:F11"/>
    <mergeCell ref="F12:F13"/>
    <mergeCell ref="F16:F17"/>
    <mergeCell ref="F18:F19"/>
    <mergeCell ref="F20:F23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F89:F90"/>
    <mergeCell ref="F91:F92"/>
    <mergeCell ref="F93:F94"/>
    <mergeCell ref="F95:F96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125:F126"/>
    <mergeCell ref="F127:F128"/>
    <mergeCell ref="F129:F130"/>
    <mergeCell ref="F135:F136"/>
    <mergeCell ref="F138:F139"/>
    <mergeCell ref="F140:F141"/>
    <mergeCell ref="F131:F132"/>
    <mergeCell ref="F142:F143"/>
    <mergeCell ref="F97:F98"/>
    <mergeCell ref="F99:F100"/>
    <mergeCell ref="F101:F102"/>
    <mergeCell ref="F103:F104"/>
    <mergeCell ref="F105:F106"/>
    <mergeCell ref="F107:F108"/>
    <mergeCell ref="F109:F110"/>
    <mergeCell ref="F113:F114"/>
    <mergeCell ref="F115:F116"/>
    <mergeCell ref="G8:G9"/>
    <mergeCell ref="G10:G11"/>
    <mergeCell ref="G12:G13"/>
    <mergeCell ref="G18:G19"/>
    <mergeCell ref="G20:G23"/>
    <mergeCell ref="G25:G26"/>
    <mergeCell ref="G27:G28"/>
    <mergeCell ref="G29:G30"/>
    <mergeCell ref="G31:G32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F123:F124"/>
    <mergeCell ref="G55:G56"/>
    <mergeCell ref="G57:G58"/>
    <mergeCell ref="G59:G60"/>
    <mergeCell ref="G61:G62"/>
    <mergeCell ref="G63:G64"/>
    <mergeCell ref="G65:G66"/>
    <mergeCell ref="G75:G76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F71:F72"/>
    <mergeCell ref="F79:F80"/>
    <mergeCell ref="F81:F82"/>
    <mergeCell ref="F83:F84"/>
    <mergeCell ref="F85:F86"/>
    <mergeCell ref="G146:G147"/>
    <mergeCell ref="G149:G150"/>
    <mergeCell ref="G151:G152"/>
    <mergeCell ref="G154:G155"/>
    <mergeCell ref="G103:G104"/>
    <mergeCell ref="G107:G108"/>
    <mergeCell ref="G109:G110"/>
    <mergeCell ref="G113:G114"/>
    <mergeCell ref="G115:G116"/>
    <mergeCell ref="G123:G124"/>
    <mergeCell ref="G125:G126"/>
    <mergeCell ref="G127:G128"/>
    <mergeCell ref="G129:G130"/>
    <mergeCell ref="G131:G132"/>
    <mergeCell ref="A133:A134"/>
    <mergeCell ref="B133:B134"/>
    <mergeCell ref="C133:C134"/>
    <mergeCell ref="E133:E134"/>
    <mergeCell ref="F133:F134"/>
    <mergeCell ref="G133:G134"/>
    <mergeCell ref="G140:G141"/>
    <mergeCell ref="G142:G143"/>
    <mergeCell ref="G144:G145"/>
    <mergeCell ref="F144:F145"/>
    <mergeCell ref="E142:E143"/>
    <mergeCell ref="E144:E145"/>
    <mergeCell ref="A142:A143"/>
    <mergeCell ref="A144:A145"/>
    <mergeCell ref="A135:A136"/>
    <mergeCell ref="A138:A139"/>
    <mergeCell ref="G138:G139"/>
    <mergeCell ref="C142:C143"/>
  </mergeCells>
  <pageMargins left="0.39370078740157499" right="0.23622047244094499" top="0.31496062992126" bottom="0.196850393700787" header="0.15748031496063" footer="0.31496062992126"/>
  <pageSetup paperSize="9" scale="59" fitToWidth="0" fitToHeight="0" orientation="landscape" r:id="rId1"/>
  <rowBreaks count="5" manualBreakCount="5">
    <brk id="28" max="9" man="1"/>
    <brk id="48" max="9" man="1"/>
    <brk id="72" max="16383" man="1"/>
    <brk id="100" max="9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заг</vt:lpstr>
      <vt:lpstr>Аркуш1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2025-04-16T09:06:24Z</cp:lastPrinted>
  <dcterms:created xsi:type="dcterms:W3CDTF">2016-01-19T07:58:00Z</dcterms:created>
  <dcterms:modified xsi:type="dcterms:W3CDTF">2025-04-28T06:16:13Z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