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H12" i="6" l="1"/>
  <c r="H10" i="6"/>
  <c r="J12" i="6" l="1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  <c r="I24" i="6"/>
  <c r="H14" i="6"/>
  <c r="I139" i="6" l="1"/>
</calcChain>
</file>

<file path=xl/sharedStrings.xml><?xml version="1.0" encoding="utf-8"?>
<sst xmlns="http://schemas.openxmlformats.org/spreadsheetml/2006/main" count="499" uniqueCount="335">
  <si>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</si>
  <si>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</si>
  <si>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</si>
  <si>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</si>
  <si>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Кошторис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</si>
  <si>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</si>
  <si>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</si>
  <si>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</si>
  <si>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</si>
  <si>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</si>
  <si>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</si>
  <si>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</si>
  <si>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</si>
  <si>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</si>
  <si>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</si>
  <si>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</si>
  <si>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</si>
  <si>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</si>
  <si>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</si>
  <si>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</si>
  <si>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</si>
  <si>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</si>
  <si>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</si>
  <si>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</si>
  <si>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</si>
  <si>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</si>
  <si>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</si>
  <si>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</si>
  <si>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</si>
  <si>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14000- картридж Золотаренко +Пилиповича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</si>
  <si>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</si>
  <si>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</si>
  <si>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</si>
  <si>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</si>
  <si>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</si>
  <si>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</si>
  <si>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</si>
  <si>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</si>
  <si>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</si>
  <si>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</si>
  <si>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</si>
  <si>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</si>
  <si>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</si>
  <si>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</si>
  <si>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</si>
  <si>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</si>
  <si>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ДМЗ та УДМ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</si>
  <si>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</si>
  <si>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</si>
  <si>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</si>
  <si>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</si>
  <si>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</si>
  <si>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</si>
  <si>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</si>
  <si>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</si>
  <si>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</si>
  <si>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</si>
  <si>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</si>
  <si>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</si>
  <si>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</si>
  <si>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</si>
  <si>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</si>
  <si>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</si>
  <si>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</si>
  <si>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</si>
  <si>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</si>
  <si>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</si>
  <si>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</si>
  <si>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</si>
  <si>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</si>
  <si>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</si>
  <si>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</si>
  <si>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</si>
  <si>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</si>
  <si>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</si>
  <si>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</si>
  <si>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</si>
  <si>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</si>
  <si>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</si>
  <si>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</si>
  <si>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</si>
  <si>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</si>
  <si>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</si>
  <si>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</si>
  <si>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</si>
  <si>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</si>
  <si>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</si>
  <si>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</si>
  <si>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</si>
  <si>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</si>
  <si>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</si>
  <si>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</si>
  <si>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</si>
  <si>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</si>
  <si>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</si>
  <si>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</si>
  <si>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</si>
  <si>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</si>
  <si>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</si>
  <si>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помилково в несено в кошторисі 2 рази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</si>
  <si>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</si>
  <si>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</si>
  <si>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</si>
  <si>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</si>
  <si>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</si>
  <si>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</si>
  <si>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</si>
  <si>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</si>
  <si>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</si>
  <si>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</si>
  <si>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</si>
  <si>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</si>
  <si>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</si>
  <si>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</si>
  <si>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</si>
  <si>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</si>
  <si>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</si>
  <si>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</si>
  <si>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</si>
  <si>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</si>
  <si>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</si>
  <si>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</si>
  <si>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</si>
  <si>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</si>
  <si>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</si>
  <si>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</si>
  <si>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</si>
  <si>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</si>
  <si>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</si>
  <si>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</si>
  <si>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</si>
  <si>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</si>
  <si>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</si>
  <si>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</si>
  <si>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</si>
  <si>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</si>
  <si>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</si>
  <si>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</si>
  <si>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</si>
  <si>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</si>
  <si>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</si>
  <si>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</si>
  <si>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</si>
  <si>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</si>
  <si>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</si>
  <si>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</si>
  <si>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</si>
  <si>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</si>
  <si>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</si>
  <si>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</si>
  <si>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</si>
  <si>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</si>
  <si>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</si>
  <si>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</si>
  <si>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</si>
  <si>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</si>
  <si>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</si>
  <si>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</si>
  <si>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</si>
  <si>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</si>
  <si>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</si>
  <si>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</si>
  <si>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</si>
  <si>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</si>
  <si>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</si>
  <si>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</si>
  <si>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</si>
  <si>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</si>
  <si>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</si>
  <si>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</si>
  <si>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</si>
  <si>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</si>
  <si>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</si>
  <si>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</si>
  <si>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</si>
  <si>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</si>
  <si>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</si>
  <si>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</si>
  <si>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</si>
  <si>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</si>
  <si>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</si>
  <si>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</si>
  <si>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</si>
  <si>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</si>
  <si>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</si>
  <si>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</si>
  <si>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</si>
  <si>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</si>
  <si>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</si>
  <si>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</si>
  <si>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</si>
  <si>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</si>
  <si>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</si>
  <si>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</si>
  <si>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</si>
  <si>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</si>
  <si>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</si>
  <si>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</si>
  <si>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</si>
  <si>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</si>
  <si>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</si>
  <si>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</si>
  <si>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</si>
  <si>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</si>
  <si>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</si>
  <si>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</si>
  <si>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</si>
  <si>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</si>
  <si>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</si>
  <si>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</si>
  <si>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</si>
  <si>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</si>
  <si>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</si>
  <si>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</si>
  <si>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</si>
  <si>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</si>
  <si>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</si>
  <si>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</si>
  <si>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</si>
  <si>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</si>
  <si>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</si>
  <si>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</si>
  <si>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</si>
  <si>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</si>
  <si>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</si>
  <si>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</si>
  <si>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</si>
  <si>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</si>
  <si>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</si>
  <si>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</si>
  <si>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</si>
  <si>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</si>
  <si>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</si>
  <si>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</si>
  <si>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сума ДМТЗ та УДМ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</si>
  <si>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</si>
  <si>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</si>
  <si>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</si>
  <si>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</si>
  <si>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</si>
  <si>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</si>
  <si>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</si>
  <si>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</si>
  <si>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</si>
  <si>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</si>
  <si>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</si>
  <si>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</si>
  <si>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</si>
  <si>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</si>
  <si>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</si>
  <si>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</si>
  <si>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</si>
  <si>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</si>
  <si>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</si>
  <si>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</si>
  <si>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</si>
  <si>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</si>
  <si>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</si>
  <si>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</si>
  <si>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</si>
  <si>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</si>
  <si>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</si>
  <si>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</si>
  <si>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</si>
  <si>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</si>
  <si>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</si>
  <si>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</si>
  <si>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</si>
  <si>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</si>
  <si>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</si>
  <si>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</si>
  <si>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</si>
  <si>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>Уповноважена особа</t>
  </si>
  <si>
    <t>________________ </t>
  </si>
  <si>
    <t>Ірина ОХРІМЧУК</t>
  </si>
  <si>
    <t>(підпис)</t>
  </si>
  <si>
    <t>(ініціали та прізвище)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</si>
  <si>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</si>
  <si>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</si>
  <si>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</si>
  <si>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t>договір уладено</t>
  </si>
  <si>
    <t>укладено</t>
  </si>
  <si>
    <t>повідомлення до 500тис.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</si>
  <si>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</si>
  <si>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>укладений договір</t>
  </si>
  <si>
    <r>
      <t xml:space="preserve">в процесі розборки з НБУ щодо умов договору не </t>
    </r>
    <r>
      <rPr>
        <sz val="11"/>
        <color rgb="FFFF0000"/>
        <rFont val="Calibri"/>
        <family val="2"/>
        <charset val="204"/>
        <scheme val="minor"/>
      </rPr>
      <t>фінансовий</t>
    </r>
  </si>
  <si>
    <t>еконономія</t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</si>
  <si>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</si>
  <si>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</si>
  <si>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>можлива економія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</si>
  <si>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</si>
  <si>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</si>
  <si>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 укладений договір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</si>
  <si>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</si>
  <si>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</si>
  <si>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</si>
  <si>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</si>
  <si>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</si>
  <si>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</si>
  <si>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</si>
  <si>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</si>
  <si>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</si>
  <si>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</si>
  <si>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</si>
  <si>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</si>
  <si>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</si>
  <si>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</si>
  <si>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</si>
  <si>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</si>
  <si>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</si>
  <si>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</si>
  <si>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</si>
  <si>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>економія</t>
  </si>
  <si>
    <t xml:space="preserve">усс без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</si>
  <si>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</si>
  <si>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</si>
  <si>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</si>
  <si>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</si>
  <si>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</si>
  <si>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</si>
  <si>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</si>
  <si>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57960 ще мінусовати як буде договір елект. Суд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</si>
  <si>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</si>
  <si>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</si>
  <si>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</si>
  <si>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</si>
  <si>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</si>
  <si>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</si>
  <si>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</si>
  <si>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</si>
  <si>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</si>
  <si>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</si>
  <si>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</si>
  <si>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Затверджений протокольним рішенням уповноваженої особи від 26</t>
    </r>
    <r>
      <rPr>
        <sz val="12"/>
        <rFont val="Times New Roman"/>
        <family val="1"/>
        <charset val="204"/>
      </rPr>
      <t>.05.2025 №54</t>
    </r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</si>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</sst>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63" fillId="7" borderId="10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33" zoomScale="90" zoomScaleNormal="100" zoomScaleSheetLayoutView="90" workbookViewId="0">
      <selection activeCell="A160" sqref="A160:A161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10" ht="78.75" customHeight="1" x14ac:dyDescent="0.25">
      <c r="A1" s="278" t="s">
        <v>279</v>
      </c>
      <c r="B1" s="279"/>
      <c r="C1" s="279"/>
      <c r="D1" s="279"/>
      <c r="E1" s="279"/>
      <c r="F1" s="279"/>
      <c r="G1" s="280"/>
    </row>
    <row r="2" spans="1:10" ht="20.25" x14ac:dyDescent="0.25">
      <c r="A2" s="281" t="s">
        <v>0</v>
      </c>
      <c r="B2" s="282"/>
      <c r="C2" s="282"/>
      <c r="D2" s="282"/>
      <c r="E2" s="282"/>
      <c r="F2" s="282"/>
      <c r="G2" s="249" t="s">
        <v>334</v>
      </c>
    </row>
    <row r="3" spans="1:10" ht="18.75" x14ac:dyDescent="0.25">
      <c r="A3" s="283" t="s">
        <v>1</v>
      </c>
      <c r="B3" s="284"/>
      <c r="C3" s="284"/>
      <c r="D3" s="284"/>
      <c r="E3" s="284"/>
      <c r="F3" s="284"/>
      <c r="G3" s="285"/>
    </row>
    <row r="4" spans="1:10" ht="18.75" x14ac:dyDescent="0.25">
      <c r="A4" s="4"/>
      <c r="B4" s="284" t="s">
        <v>2</v>
      </c>
      <c r="C4" s="284"/>
      <c r="D4" s="284"/>
      <c r="E4" s="284"/>
      <c r="F4" s="5"/>
      <c r="G4" s="6"/>
    </row>
    <row r="5" spans="1:10" ht="19.5" x14ac:dyDescent="0.3">
      <c r="A5" s="286" t="s">
        <v>3</v>
      </c>
      <c r="B5" s="287"/>
      <c r="C5" s="287"/>
      <c r="D5" s="287"/>
      <c r="E5" s="287"/>
      <c r="F5" s="287"/>
      <c r="G5" s="288"/>
      <c r="H5" s="7" t="s">
        <v>4</v>
      </c>
    </row>
    <row r="6" spans="1:10" ht="81.75" customHeight="1" x14ac:dyDescent="0.2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10" t="s">
        <v>10</v>
      </c>
      <c r="G6" s="11" t="s">
        <v>11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6" t="s">
        <v>12</v>
      </c>
      <c r="B8" s="355" t="s">
        <v>13</v>
      </c>
      <c r="C8" s="375" t="s">
        <v>14</v>
      </c>
      <c r="D8" s="15">
        <f>2209000+14000-14000</f>
        <v>2209000</v>
      </c>
      <c r="E8" s="400" t="s">
        <v>15</v>
      </c>
      <c r="F8" s="431" t="s">
        <v>50</v>
      </c>
      <c r="G8" s="446" t="s">
        <v>310</v>
      </c>
    </row>
    <row r="9" spans="1:10" ht="63.75" customHeight="1" x14ac:dyDescent="0.25">
      <c r="A9" s="326"/>
      <c r="B9" s="356"/>
      <c r="C9" s="376"/>
      <c r="D9" s="16" t="s">
        <v>308</v>
      </c>
      <c r="E9" s="400"/>
      <c r="F9" s="431"/>
      <c r="G9" s="447"/>
    </row>
    <row r="10" spans="1:10" ht="45" customHeight="1" x14ac:dyDescent="0.25">
      <c r="A10" s="327" t="s">
        <v>18</v>
      </c>
      <c r="B10" s="355" t="s">
        <v>19</v>
      </c>
      <c r="C10" s="377">
        <v>2210</v>
      </c>
      <c r="D10" s="17">
        <f>139080+1410+5580+18000+6600+7500+5400+21000+4950+4500+8250+1500+7310+1200</f>
        <v>232280</v>
      </c>
      <c r="E10" s="235" t="s">
        <v>20</v>
      </c>
      <c r="F10" s="417" t="s">
        <v>100</v>
      </c>
      <c r="G10" s="446" t="s">
        <v>307</v>
      </c>
      <c r="H10" s="218">
        <f>139080+1410+5580+18000+6600+7500+21000+5400+1200+4950+4500+8250+1500+7310</f>
        <v>232280</v>
      </c>
    </row>
    <row r="11" spans="1:10" ht="45" customHeight="1" x14ac:dyDescent="0.25">
      <c r="A11" s="327"/>
      <c r="B11" s="356"/>
      <c r="C11" s="378"/>
      <c r="D11" s="19" t="s">
        <v>306</v>
      </c>
      <c r="E11" s="238" t="s">
        <v>22</v>
      </c>
      <c r="F11" s="418"/>
      <c r="G11" s="447"/>
    </row>
    <row r="12" spans="1:10" ht="45" customHeight="1" x14ac:dyDescent="0.25">
      <c r="A12" s="328" t="s">
        <v>23</v>
      </c>
      <c r="B12" s="357" t="s">
        <v>24</v>
      </c>
      <c r="C12" s="379">
        <v>2210</v>
      </c>
      <c r="D12" s="15">
        <f>1080+990+14400+720+3650+380+600</f>
        <v>21820</v>
      </c>
      <c r="E12" s="239" t="s">
        <v>25</v>
      </c>
      <c r="F12" s="417" t="s">
        <v>50</v>
      </c>
      <c r="G12" s="448" t="s">
        <v>307</v>
      </c>
      <c r="H12" s="218">
        <f>1080+990+3650+380+600+14400+720</f>
        <v>21820</v>
      </c>
      <c r="I12" s="1"/>
      <c r="J12" s="219">
        <f>H10+H12</f>
        <v>254100</v>
      </c>
    </row>
    <row r="13" spans="1:10" ht="41.25" customHeight="1" x14ac:dyDescent="0.25">
      <c r="A13" s="328"/>
      <c r="B13" s="358"/>
      <c r="C13" s="380"/>
      <c r="D13" s="20" t="s">
        <v>309</v>
      </c>
      <c r="E13" s="239"/>
      <c r="F13" s="418"/>
      <c r="G13" s="449"/>
    </row>
    <row r="14" spans="1:10" ht="48.75" hidden="1" customHeight="1" x14ac:dyDescent="0.25">
      <c r="A14" s="329" t="s">
        <v>27</v>
      </c>
      <c r="B14" s="240" t="s">
        <v>28</v>
      </c>
      <c r="C14" s="241">
        <v>2210</v>
      </c>
      <c r="D14" s="21">
        <v>0</v>
      </c>
      <c r="E14" s="401" t="s">
        <v>25</v>
      </c>
      <c r="F14" s="242" t="s">
        <v>21</v>
      </c>
      <c r="G14" s="243" t="s">
        <v>310</v>
      </c>
      <c r="H14" s="22">
        <f>D14+D12+D10</f>
        <v>254100</v>
      </c>
      <c r="I14" t="s">
        <v>29</v>
      </c>
    </row>
    <row r="15" spans="1:10" ht="30" hidden="1" customHeight="1" x14ac:dyDescent="0.25">
      <c r="A15" s="271"/>
      <c r="B15" s="237"/>
      <c r="C15" s="236"/>
      <c r="D15" s="20" t="s">
        <v>311</v>
      </c>
      <c r="E15" s="402"/>
      <c r="F15" s="234"/>
      <c r="G15" s="244"/>
      <c r="H15" s="23" t="s">
        <v>289</v>
      </c>
    </row>
    <row r="16" spans="1:10" ht="37.5" hidden="1" customHeight="1" x14ac:dyDescent="0.25">
      <c r="A16" s="330" t="s">
        <v>30</v>
      </c>
      <c r="B16" s="24" t="s">
        <v>13</v>
      </c>
      <c r="C16" s="25" t="s">
        <v>14</v>
      </c>
      <c r="D16" s="26">
        <v>0</v>
      </c>
      <c r="E16" s="403" t="s">
        <v>15</v>
      </c>
      <c r="F16" s="417" t="s">
        <v>16</v>
      </c>
      <c r="G16" s="27" t="s">
        <v>17</v>
      </c>
      <c r="H16" s="23"/>
    </row>
    <row r="17" spans="1:11" ht="37.5" hidden="1" customHeight="1" x14ac:dyDescent="0.25">
      <c r="A17" s="331"/>
      <c r="B17" s="28"/>
      <c r="C17" s="29"/>
      <c r="D17" s="30" t="s">
        <v>31</v>
      </c>
      <c r="E17" s="404"/>
      <c r="F17" s="418"/>
      <c r="G17" s="31"/>
      <c r="H17" s="23"/>
    </row>
    <row r="18" spans="1:11" ht="49.5" hidden="1" customHeight="1" x14ac:dyDescent="0.25">
      <c r="A18" s="332" t="s">
        <v>32</v>
      </c>
      <c r="B18" s="32" t="s">
        <v>33</v>
      </c>
      <c r="C18" s="381">
        <v>2210</v>
      </c>
      <c r="D18" s="33">
        <v>0</v>
      </c>
      <c r="E18" s="405" t="s">
        <v>34</v>
      </c>
      <c r="F18" s="432" t="s">
        <v>35</v>
      </c>
      <c r="G18" s="450" t="s">
        <v>36</v>
      </c>
    </row>
    <row r="19" spans="1:11" ht="49.5" hidden="1" customHeight="1" x14ac:dyDescent="0.25">
      <c r="A19" s="333"/>
      <c r="B19" s="35"/>
      <c r="C19" s="382"/>
      <c r="D19" s="36" t="s">
        <v>37</v>
      </c>
      <c r="E19" s="406"/>
      <c r="F19" s="433"/>
      <c r="G19" s="451"/>
    </row>
    <row r="20" spans="1:11" ht="33" hidden="1" customHeight="1" x14ac:dyDescent="0.25">
      <c r="A20" s="334" t="s">
        <v>38</v>
      </c>
      <c r="B20" s="359"/>
      <c r="C20" s="383">
        <v>2210</v>
      </c>
      <c r="D20" s="37">
        <v>0</v>
      </c>
      <c r="E20" s="407" t="s">
        <v>39</v>
      </c>
      <c r="F20" s="434" t="s">
        <v>40</v>
      </c>
      <c r="G20" s="452" t="s">
        <v>41</v>
      </c>
      <c r="I20" s="56"/>
    </row>
    <row r="21" spans="1:11" ht="40.5" hidden="1" customHeight="1" x14ac:dyDescent="0.25">
      <c r="A21" s="335"/>
      <c r="B21" s="360"/>
      <c r="C21" s="384"/>
      <c r="D21" s="38" t="s">
        <v>42</v>
      </c>
      <c r="E21" s="395"/>
      <c r="F21" s="435"/>
      <c r="G21" s="453"/>
      <c r="I21" s="96"/>
    </row>
    <row r="22" spans="1:11" ht="34.5" hidden="1" customHeight="1" x14ac:dyDescent="0.25">
      <c r="A22" s="39" t="s">
        <v>43</v>
      </c>
      <c r="B22" s="360"/>
      <c r="C22" s="384"/>
      <c r="D22" s="40">
        <v>0</v>
      </c>
      <c r="E22" s="395"/>
      <c r="F22" s="435"/>
      <c r="G22" s="453"/>
    </row>
    <row r="23" spans="1:11" ht="42" hidden="1" customHeight="1" x14ac:dyDescent="0.25">
      <c r="A23" s="41"/>
      <c r="B23" s="42"/>
      <c r="C23" s="43"/>
      <c r="D23" s="44" t="s">
        <v>44</v>
      </c>
      <c r="E23" s="396"/>
      <c r="F23" s="436"/>
      <c r="G23" s="454"/>
    </row>
    <row r="24" spans="1:11" ht="29.25" customHeight="1" x14ac:dyDescent="0.3">
      <c r="A24" s="45" t="s">
        <v>45</v>
      </c>
      <c r="B24" s="46"/>
      <c r="C24" s="47"/>
      <c r="D24" s="48">
        <f>D8+D10+D12+D14</f>
        <v>2463100</v>
      </c>
      <c r="E24" s="49"/>
      <c r="F24" s="49"/>
      <c r="G24" s="50"/>
      <c r="H24" s="51">
        <v>10000000</v>
      </c>
      <c r="I24" s="97">
        <f>H24-D24</f>
        <v>7536900</v>
      </c>
      <c r="J24" s="98" t="s">
        <v>46</v>
      </c>
      <c r="K24" s="99"/>
    </row>
    <row r="25" spans="1:11" ht="39" customHeight="1" x14ac:dyDescent="0.25">
      <c r="A25" s="336" t="s">
        <v>47</v>
      </c>
      <c r="B25" s="68" t="s">
        <v>48</v>
      </c>
      <c r="C25" s="225" t="s">
        <v>49</v>
      </c>
      <c r="D25" s="153">
        <v>915000</v>
      </c>
      <c r="E25" s="408" t="s">
        <v>25</v>
      </c>
      <c r="F25" s="224" t="s">
        <v>93</v>
      </c>
      <c r="G25" s="455" t="s">
        <v>51</v>
      </c>
      <c r="H25" s="56"/>
    </row>
    <row r="26" spans="1:11" ht="62.25" customHeight="1" x14ac:dyDescent="0.25">
      <c r="A26" s="337"/>
      <c r="B26" s="226"/>
      <c r="C26" s="227"/>
      <c r="D26" s="160" t="s">
        <v>52</v>
      </c>
      <c r="E26" s="396"/>
      <c r="F26" s="224"/>
      <c r="G26" s="456"/>
      <c r="H26" s="228" t="s">
        <v>281</v>
      </c>
    </row>
    <row r="27" spans="1:11" ht="57.75" customHeight="1" x14ac:dyDescent="0.25">
      <c r="A27" s="324" t="s">
        <v>53</v>
      </c>
      <c r="B27" s="60" t="s">
        <v>54</v>
      </c>
      <c r="C27" s="385">
        <v>2240</v>
      </c>
      <c r="D27" s="61">
        <f>9269599-1290277</f>
        <v>7979322</v>
      </c>
      <c r="E27" s="408" t="s">
        <v>55</v>
      </c>
      <c r="F27" s="408" t="s">
        <v>56</v>
      </c>
      <c r="G27" s="452" t="s">
        <v>57</v>
      </c>
      <c r="H27" t="s">
        <v>281</v>
      </c>
    </row>
    <row r="28" spans="1:11" ht="49.5" customHeight="1" x14ac:dyDescent="0.25">
      <c r="A28" s="325"/>
      <c r="B28" s="62"/>
      <c r="C28" s="386"/>
      <c r="D28" s="215" t="s">
        <v>287</v>
      </c>
      <c r="E28" s="409"/>
      <c r="F28" s="409"/>
      <c r="G28" s="457"/>
    </row>
    <row r="29" spans="1:11" ht="45" customHeight="1" x14ac:dyDescent="0.25">
      <c r="A29" s="324" t="s">
        <v>58</v>
      </c>
      <c r="B29" s="60" t="s">
        <v>54</v>
      </c>
      <c r="C29" s="385">
        <v>2240</v>
      </c>
      <c r="D29" s="214">
        <v>1290277</v>
      </c>
      <c r="E29" s="408" t="s">
        <v>55</v>
      </c>
      <c r="F29" s="408" t="s">
        <v>59</v>
      </c>
      <c r="G29" s="452" t="s">
        <v>60</v>
      </c>
      <c r="H29" t="s">
        <v>281</v>
      </c>
    </row>
    <row r="30" spans="1:11" ht="43.5" customHeight="1" x14ac:dyDescent="0.25">
      <c r="A30" s="325"/>
      <c r="B30" s="62"/>
      <c r="C30" s="386"/>
      <c r="D30" s="215" t="s">
        <v>288</v>
      </c>
      <c r="E30" s="409"/>
      <c r="F30" s="409"/>
      <c r="G30" s="457"/>
    </row>
    <row r="31" spans="1:11" ht="42" customHeight="1" x14ac:dyDescent="0.25">
      <c r="A31" s="324" t="s">
        <v>61</v>
      </c>
      <c r="B31" s="60" t="s">
        <v>54</v>
      </c>
      <c r="C31" s="385">
        <v>2240</v>
      </c>
      <c r="D31" s="216">
        <f>8674965-1068309.2-372</f>
        <v>7606283.7999999998</v>
      </c>
      <c r="E31" s="408" t="s">
        <v>55</v>
      </c>
      <c r="F31" s="408" t="s">
        <v>62</v>
      </c>
      <c r="G31" s="452" t="s">
        <v>323</v>
      </c>
      <c r="J31" s="56"/>
    </row>
    <row r="32" spans="1:11" ht="44.25" customHeight="1" x14ac:dyDescent="0.25">
      <c r="A32" s="325"/>
      <c r="B32" s="62"/>
      <c r="C32" s="386"/>
      <c r="D32" s="38" t="s">
        <v>324</v>
      </c>
      <c r="E32" s="409"/>
      <c r="F32" s="409"/>
      <c r="G32" s="457"/>
      <c r="H32" s="217" t="s">
        <v>281</v>
      </c>
    </row>
    <row r="33" spans="1:10" ht="42" customHeight="1" x14ac:dyDescent="0.25">
      <c r="A33" s="324" t="s">
        <v>63</v>
      </c>
      <c r="B33" s="60" t="s">
        <v>54</v>
      </c>
      <c r="C33" s="385">
        <v>2240</v>
      </c>
      <c r="D33" s="214">
        <v>1068309.2</v>
      </c>
      <c r="E33" s="408" t="s">
        <v>55</v>
      </c>
      <c r="F33" s="408" t="s">
        <v>59</v>
      </c>
      <c r="G33" s="452" t="s">
        <v>60</v>
      </c>
      <c r="H33" t="s">
        <v>281</v>
      </c>
    </row>
    <row r="34" spans="1:10" ht="41.25" customHeight="1" x14ac:dyDescent="0.25">
      <c r="A34" s="325"/>
      <c r="B34" s="62"/>
      <c r="C34" s="386"/>
      <c r="D34" s="215" t="s">
        <v>290</v>
      </c>
      <c r="E34" s="409"/>
      <c r="F34" s="409"/>
      <c r="G34" s="457"/>
    </row>
    <row r="35" spans="1:10" ht="68.25" customHeight="1" x14ac:dyDescent="0.25">
      <c r="A35" s="324" t="s">
        <v>314</v>
      </c>
      <c r="B35" s="60" t="s">
        <v>48</v>
      </c>
      <c r="C35" s="385">
        <v>2240</v>
      </c>
      <c r="D35" s="216">
        <v>815000</v>
      </c>
      <c r="E35" s="408" t="s">
        <v>25</v>
      </c>
      <c r="F35" s="408" t="s">
        <v>100</v>
      </c>
      <c r="G35" s="251" t="s">
        <v>26</v>
      </c>
      <c r="H35" t="s">
        <v>281</v>
      </c>
    </row>
    <row r="36" spans="1:10" ht="27.75" customHeight="1" x14ac:dyDescent="0.25">
      <c r="A36" s="323"/>
      <c r="B36" s="70"/>
      <c r="C36" s="387"/>
      <c r="D36" s="72" t="s">
        <v>64</v>
      </c>
      <c r="E36" s="396"/>
      <c r="F36" s="396"/>
      <c r="G36" s="252" t="s">
        <v>65</v>
      </c>
    </row>
    <row r="37" spans="1:10" s="1" customFormat="1" ht="39" customHeight="1" x14ac:dyDescent="0.25">
      <c r="A37" s="295" t="s">
        <v>66</v>
      </c>
      <c r="B37" s="355" t="s">
        <v>67</v>
      </c>
      <c r="C37" s="377">
        <v>2240</v>
      </c>
      <c r="D37" s="66">
        <f>21200+28600</f>
        <v>49800</v>
      </c>
      <c r="E37" s="349" t="s">
        <v>68</v>
      </c>
      <c r="F37" s="349" t="s">
        <v>21</v>
      </c>
      <c r="G37" s="458" t="s">
        <v>69</v>
      </c>
      <c r="H37" s="209" t="s">
        <v>285</v>
      </c>
    </row>
    <row r="38" spans="1:10" s="1" customFormat="1" ht="48.75" customHeight="1" x14ac:dyDescent="0.25">
      <c r="A38" s="313"/>
      <c r="B38" s="356"/>
      <c r="C38" s="378"/>
      <c r="D38" s="58" t="s">
        <v>70</v>
      </c>
      <c r="E38" s="350"/>
      <c r="F38" s="350"/>
      <c r="G38" s="459"/>
      <c r="H38" s="210" t="s">
        <v>286</v>
      </c>
      <c r="J38" s="100"/>
    </row>
    <row r="39" spans="1:10" ht="48" customHeight="1" x14ac:dyDescent="0.25">
      <c r="A39" s="324" t="s">
        <v>71</v>
      </c>
      <c r="B39" s="361" t="s">
        <v>72</v>
      </c>
      <c r="C39" s="385">
        <v>2240</v>
      </c>
      <c r="D39" s="211">
        <v>576</v>
      </c>
      <c r="E39" s="408" t="s">
        <v>68</v>
      </c>
      <c r="F39" s="408" t="s">
        <v>21</v>
      </c>
      <c r="G39" s="460" t="s">
        <v>73</v>
      </c>
      <c r="H39" t="s">
        <v>281</v>
      </c>
    </row>
    <row r="40" spans="1:10" ht="23.25" customHeight="1" x14ac:dyDescent="0.25">
      <c r="A40" s="323"/>
      <c r="B40" s="362"/>
      <c r="C40" s="387"/>
      <c r="D40" s="203" t="s">
        <v>74</v>
      </c>
      <c r="E40" s="396"/>
      <c r="F40" s="396"/>
      <c r="G40" s="454"/>
    </row>
    <row r="41" spans="1:10" ht="47.25" customHeight="1" x14ac:dyDescent="0.25">
      <c r="A41" s="311" t="s">
        <v>75</v>
      </c>
      <c r="B41" s="68" t="s">
        <v>76</v>
      </c>
      <c r="C41" s="69">
        <v>2240</v>
      </c>
      <c r="D41" s="213">
        <f>3545600-100400</f>
        <v>3445200</v>
      </c>
      <c r="E41" s="396" t="s">
        <v>77</v>
      </c>
      <c r="F41" s="395" t="s">
        <v>62</v>
      </c>
      <c r="G41" s="461" t="s">
        <v>78</v>
      </c>
      <c r="H41" t="s">
        <v>280</v>
      </c>
    </row>
    <row r="42" spans="1:10" ht="38.25" customHeight="1" x14ac:dyDescent="0.25">
      <c r="A42" s="312"/>
      <c r="B42" s="70"/>
      <c r="C42" s="71"/>
      <c r="D42" s="72" t="s">
        <v>79</v>
      </c>
      <c r="E42" s="410"/>
      <c r="F42" s="396"/>
      <c r="G42" s="462"/>
    </row>
    <row r="43" spans="1:10" ht="43.5" customHeight="1" x14ac:dyDescent="0.25">
      <c r="A43" s="324" t="s">
        <v>80</v>
      </c>
      <c r="B43" s="60" t="s">
        <v>81</v>
      </c>
      <c r="C43" s="73">
        <v>2240</v>
      </c>
      <c r="D43" s="212">
        <f>100400+100000</f>
        <v>200400</v>
      </c>
      <c r="E43" s="408" t="s">
        <v>82</v>
      </c>
      <c r="F43" s="408" t="s">
        <v>59</v>
      </c>
      <c r="G43" s="460" t="s">
        <v>83</v>
      </c>
      <c r="H43" t="s">
        <v>281</v>
      </c>
    </row>
    <row r="44" spans="1:10" ht="49.5" customHeight="1" x14ac:dyDescent="0.25">
      <c r="A44" s="323"/>
      <c r="B44" s="70"/>
      <c r="C44" s="71"/>
      <c r="D44" s="72" t="s">
        <v>84</v>
      </c>
      <c r="E44" s="396"/>
      <c r="F44" s="396"/>
      <c r="G44" s="454"/>
      <c r="I44" s="56"/>
    </row>
    <row r="45" spans="1:10" ht="41.25" customHeight="1" x14ac:dyDescent="0.25">
      <c r="A45" s="311" t="s">
        <v>85</v>
      </c>
      <c r="B45" s="68" t="s">
        <v>76</v>
      </c>
      <c r="C45" s="69">
        <v>2240</v>
      </c>
      <c r="D45" s="269">
        <f>3566217-51717</f>
        <v>3514500</v>
      </c>
      <c r="E45" s="396" t="s">
        <v>77</v>
      </c>
      <c r="F45" s="395" t="s">
        <v>62</v>
      </c>
      <c r="G45" s="460" t="s">
        <v>86</v>
      </c>
      <c r="H45" t="s">
        <v>281</v>
      </c>
    </row>
    <row r="46" spans="1:10" ht="39" customHeight="1" x14ac:dyDescent="0.25">
      <c r="A46" s="312"/>
      <c r="B46" s="70"/>
      <c r="C46" s="71"/>
      <c r="D46" s="72" t="s">
        <v>87</v>
      </c>
      <c r="E46" s="410"/>
      <c r="F46" s="396"/>
      <c r="G46" s="454"/>
    </row>
    <row r="47" spans="1:10" ht="27" customHeight="1" x14ac:dyDescent="0.25">
      <c r="A47" s="311" t="s">
        <v>88</v>
      </c>
      <c r="B47" s="68" t="s">
        <v>76</v>
      </c>
      <c r="C47" s="69">
        <v>2240</v>
      </c>
      <c r="D47" s="213">
        <v>51717</v>
      </c>
      <c r="E47" s="396" t="s">
        <v>82</v>
      </c>
      <c r="F47" s="395" t="s">
        <v>59</v>
      </c>
      <c r="G47" s="460" t="s">
        <v>89</v>
      </c>
      <c r="H47" t="s">
        <v>281</v>
      </c>
    </row>
    <row r="48" spans="1:10" ht="42" customHeight="1" x14ac:dyDescent="0.25">
      <c r="A48" s="312"/>
      <c r="B48" s="70"/>
      <c r="C48" s="71"/>
      <c r="D48" s="72" t="s">
        <v>90</v>
      </c>
      <c r="E48" s="410"/>
      <c r="F48" s="396"/>
      <c r="G48" s="454"/>
      <c r="I48" s="56"/>
      <c r="J48" s="56"/>
    </row>
    <row r="49" spans="1:8" ht="56.25" customHeight="1" x14ac:dyDescent="0.25">
      <c r="A49" s="295" t="s">
        <v>91</v>
      </c>
      <c r="B49" s="52" t="s">
        <v>92</v>
      </c>
      <c r="C49" s="74">
        <v>2240</v>
      </c>
      <c r="D49" s="17">
        <v>325200</v>
      </c>
      <c r="E49" s="350" t="s">
        <v>77</v>
      </c>
      <c r="F49" s="75" t="s">
        <v>93</v>
      </c>
      <c r="G49" s="446" t="s">
        <v>94</v>
      </c>
    </row>
    <row r="50" spans="1:8" ht="26.25" customHeight="1" x14ac:dyDescent="0.25">
      <c r="A50" s="313"/>
      <c r="B50" s="65"/>
      <c r="C50" s="76"/>
      <c r="D50" s="67" t="s">
        <v>95</v>
      </c>
      <c r="E50" s="400"/>
      <c r="F50" s="77"/>
      <c r="G50" s="447"/>
    </row>
    <row r="51" spans="1:8" ht="42" customHeight="1" x14ac:dyDescent="0.25">
      <c r="A51" s="314" t="s">
        <v>96</v>
      </c>
      <c r="B51" s="63" t="s">
        <v>97</v>
      </c>
      <c r="C51" s="78">
        <v>2240</v>
      </c>
      <c r="D51" s="79">
        <f>119748</f>
        <v>119748</v>
      </c>
      <c r="E51" s="80" t="s">
        <v>77</v>
      </c>
      <c r="F51" s="427" t="s">
        <v>93</v>
      </c>
      <c r="G51" s="463" t="s">
        <v>17</v>
      </c>
    </row>
    <row r="52" spans="1:8" ht="38.25" customHeight="1" x14ac:dyDescent="0.25">
      <c r="A52" s="313"/>
      <c r="B52" s="65"/>
      <c r="C52" s="81"/>
      <c r="D52" s="67" t="s">
        <v>98</v>
      </c>
      <c r="E52" s="59"/>
      <c r="F52" s="350"/>
      <c r="G52" s="447"/>
      <c r="H52" t="s">
        <v>99</v>
      </c>
    </row>
    <row r="53" spans="1:8" ht="38.25" customHeight="1" x14ac:dyDescent="0.25">
      <c r="A53" s="314" t="s">
        <v>96</v>
      </c>
      <c r="B53" s="63" t="s">
        <v>97</v>
      </c>
      <c r="C53" s="78">
        <v>2240</v>
      </c>
      <c r="D53" s="79">
        <f>119748</f>
        <v>119748</v>
      </c>
      <c r="E53" s="80" t="s">
        <v>77</v>
      </c>
      <c r="F53" s="427" t="s">
        <v>50</v>
      </c>
      <c r="G53" s="463" t="s">
        <v>17</v>
      </c>
    </row>
    <row r="54" spans="1:8" ht="38.25" customHeight="1" x14ac:dyDescent="0.25">
      <c r="A54" s="313"/>
      <c r="B54" s="65"/>
      <c r="C54" s="81"/>
      <c r="D54" s="67" t="s">
        <v>98</v>
      </c>
      <c r="E54" s="59"/>
      <c r="F54" s="350"/>
      <c r="G54" s="447"/>
    </row>
    <row r="55" spans="1:8" ht="36" customHeight="1" x14ac:dyDescent="0.25">
      <c r="A55" s="299" t="s">
        <v>101</v>
      </c>
      <c r="B55" s="82" t="s">
        <v>102</v>
      </c>
      <c r="C55" s="388">
        <v>2240</v>
      </c>
      <c r="D55" s="17">
        <v>673500</v>
      </c>
      <c r="E55" s="349" t="s">
        <v>103</v>
      </c>
      <c r="F55" s="349" t="s">
        <v>100</v>
      </c>
      <c r="G55" s="466" t="s">
        <v>104</v>
      </c>
    </row>
    <row r="56" spans="1:8" ht="25.5" customHeight="1" x14ac:dyDescent="0.25">
      <c r="A56" s="300"/>
      <c r="B56" s="84"/>
      <c r="C56" s="389"/>
      <c r="D56" s="86" t="s">
        <v>105</v>
      </c>
      <c r="E56" s="350"/>
      <c r="F56" s="350"/>
      <c r="G56" s="467"/>
      <c r="H56" s="23"/>
    </row>
    <row r="57" spans="1:8" ht="52.5" customHeight="1" x14ac:dyDescent="0.25">
      <c r="A57" s="295" t="s">
        <v>106</v>
      </c>
      <c r="B57" s="87" t="s">
        <v>107</v>
      </c>
      <c r="C57" s="83">
        <v>2240</v>
      </c>
      <c r="D57" s="88">
        <v>3351915</v>
      </c>
      <c r="E57" s="350" t="s">
        <v>108</v>
      </c>
      <c r="F57" s="439" t="s">
        <v>109</v>
      </c>
      <c r="G57" s="468" t="s">
        <v>110</v>
      </c>
    </row>
    <row r="58" spans="1:8" ht="41.25" customHeight="1" x14ac:dyDescent="0.25">
      <c r="A58" s="313"/>
      <c r="B58" s="84"/>
      <c r="C58" s="85"/>
      <c r="D58" s="89" t="s">
        <v>111</v>
      </c>
      <c r="E58" s="400"/>
      <c r="F58" s="416"/>
      <c r="G58" s="469"/>
      <c r="H58" s="23"/>
    </row>
    <row r="59" spans="1:8" ht="28.5" customHeight="1" x14ac:dyDescent="0.25">
      <c r="A59" s="319" t="s">
        <v>112</v>
      </c>
      <c r="B59" s="63" t="s">
        <v>107</v>
      </c>
      <c r="C59" s="390">
        <v>2240</v>
      </c>
      <c r="D59" s="90">
        <v>476280</v>
      </c>
      <c r="E59" s="350" t="s">
        <v>108</v>
      </c>
      <c r="F59" s="439" t="s">
        <v>109</v>
      </c>
      <c r="G59" s="349" t="s">
        <v>113</v>
      </c>
      <c r="H59" s="23"/>
    </row>
    <row r="60" spans="1:8" ht="54.75" customHeight="1" x14ac:dyDescent="0.25">
      <c r="A60" s="320"/>
      <c r="B60" s="91"/>
      <c r="C60" s="391"/>
      <c r="D60" s="16" t="s">
        <v>114</v>
      </c>
      <c r="E60" s="400"/>
      <c r="F60" s="416"/>
      <c r="G60" s="350"/>
      <c r="H60" s="23"/>
    </row>
    <row r="61" spans="1:8" ht="51" customHeight="1" x14ac:dyDescent="0.25">
      <c r="A61" s="319" t="s">
        <v>115</v>
      </c>
      <c r="B61" s="92" t="s">
        <v>116</v>
      </c>
      <c r="C61" s="377">
        <v>2240</v>
      </c>
      <c r="D61" s="90">
        <v>243900</v>
      </c>
      <c r="E61" s="350" t="s">
        <v>108</v>
      </c>
      <c r="F61" s="415" t="s">
        <v>109</v>
      </c>
      <c r="G61" s="349" t="s">
        <v>117</v>
      </c>
      <c r="H61" s="23"/>
    </row>
    <row r="62" spans="1:8" ht="34.5" customHeight="1" x14ac:dyDescent="0.25">
      <c r="A62" s="320"/>
      <c r="B62" s="91"/>
      <c r="C62" s="378"/>
      <c r="D62" s="16" t="s">
        <v>118</v>
      </c>
      <c r="E62" s="400"/>
      <c r="F62" s="416"/>
      <c r="G62" s="350"/>
      <c r="H62" s="23"/>
    </row>
    <row r="63" spans="1:8" ht="31.5" customHeight="1" x14ac:dyDescent="0.25">
      <c r="A63" s="321" t="s">
        <v>119</v>
      </c>
      <c r="B63" s="93" t="s">
        <v>120</v>
      </c>
      <c r="C63" s="94">
        <v>2240</v>
      </c>
      <c r="D63" s="90">
        <v>660000</v>
      </c>
      <c r="E63" s="350" t="s">
        <v>121</v>
      </c>
      <c r="F63" s="415" t="s">
        <v>109</v>
      </c>
      <c r="G63" s="349" t="s">
        <v>122</v>
      </c>
      <c r="H63" s="23"/>
    </row>
    <row r="64" spans="1:8" ht="48" customHeight="1" x14ac:dyDescent="0.25">
      <c r="A64" s="321"/>
      <c r="B64" s="95"/>
      <c r="C64" s="18"/>
      <c r="D64" s="16" t="s">
        <v>123</v>
      </c>
      <c r="E64" s="400"/>
      <c r="F64" s="416"/>
      <c r="G64" s="350"/>
      <c r="H64" s="23"/>
    </row>
    <row r="65" spans="1:8" s="2" customFormat="1" ht="44.25" customHeight="1" x14ac:dyDescent="0.25">
      <c r="A65" s="291" t="s">
        <v>124</v>
      </c>
      <c r="B65" s="363" t="s">
        <v>125</v>
      </c>
      <c r="C65" s="381">
        <v>2240</v>
      </c>
      <c r="D65" s="66">
        <v>6372</v>
      </c>
      <c r="E65" s="405" t="s">
        <v>25</v>
      </c>
      <c r="F65" s="349" t="s">
        <v>126</v>
      </c>
      <c r="G65" s="470" t="s">
        <v>283</v>
      </c>
      <c r="H65" s="2" t="s">
        <v>282</v>
      </c>
    </row>
    <row r="66" spans="1:8" s="2" customFormat="1" ht="26.25" customHeight="1" x14ac:dyDescent="0.25">
      <c r="A66" s="292"/>
      <c r="B66" s="364"/>
      <c r="C66" s="392"/>
      <c r="D66" s="89" t="s">
        <v>128</v>
      </c>
      <c r="E66" s="411"/>
      <c r="F66" s="350"/>
      <c r="G66" s="471"/>
    </row>
    <row r="67" spans="1:8" ht="48" hidden="1" customHeight="1" x14ac:dyDescent="0.25">
      <c r="A67" s="295" t="s">
        <v>129</v>
      </c>
      <c r="B67" s="63" t="s">
        <v>130</v>
      </c>
      <c r="C67" s="78">
        <v>2240</v>
      </c>
      <c r="D67" s="79">
        <f>1225372-1225372</f>
        <v>0</v>
      </c>
      <c r="E67" s="412" t="s">
        <v>131</v>
      </c>
      <c r="F67" s="440" t="s">
        <v>93</v>
      </c>
      <c r="G67" s="103" t="s">
        <v>127</v>
      </c>
    </row>
    <row r="68" spans="1:8" ht="45.75" hidden="1" customHeight="1" x14ac:dyDescent="0.25">
      <c r="A68" s="313"/>
      <c r="B68" s="65"/>
      <c r="C68" s="76"/>
      <c r="D68" s="58" t="s">
        <v>132</v>
      </c>
      <c r="E68" s="413"/>
      <c r="F68" s="441"/>
      <c r="G68" s="104" t="s">
        <v>133</v>
      </c>
    </row>
    <row r="69" spans="1:8" ht="45.75" hidden="1" customHeight="1" x14ac:dyDescent="0.25">
      <c r="A69" s="295" t="s">
        <v>134</v>
      </c>
      <c r="B69" s="63" t="s">
        <v>135</v>
      </c>
      <c r="C69" s="78">
        <v>2240</v>
      </c>
      <c r="D69" s="79">
        <v>0</v>
      </c>
      <c r="E69" s="412" t="s">
        <v>136</v>
      </c>
      <c r="F69" s="440" t="s">
        <v>100</v>
      </c>
      <c r="G69" s="103" t="s">
        <v>110</v>
      </c>
    </row>
    <row r="70" spans="1:8" ht="45.75" hidden="1" customHeight="1" x14ac:dyDescent="0.25">
      <c r="A70" s="313"/>
      <c r="B70" s="65"/>
      <c r="C70" s="76"/>
      <c r="D70" s="58" t="s">
        <v>137</v>
      </c>
      <c r="E70" s="413"/>
      <c r="F70" s="441"/>
      <c r="G70" s="104"/>
    </row>
    <row r="71" spans="1:8" ht="45.75" hidden="1" customHeight="1" x14ac:dyDescent="0.25">
      <c r="A71" s="295" t="s">
        <v>138</v>
      </c>
      <c r="B71" s="63" t="s">
        <v>139</v>
      </c>
      <c r="C71" s="201">
        <v>2240</v>
      </c>
      <c r="D71" s="79">
        <f>122880-122880</f>
        <v>0</v>
      </c>
      <c r="E71" s="349" t="s">
        <v>25</v>
      </c>
      <c r="F71" s="349" t="s">
        <v>93</v>
      </c>
      <c r="G71" s="103" t="s">
        <v>26</v>
      </c>
    </row>
    <row r="72" spans="1:8" ht="75" hidden="1" customHeight="1" x14ac:dyDescent="0.25">
      <c r="A72" s="313"/>
      <c r="B72" s="65"/>
      <c r="C72" s="202"/>
      <c r="D72" s="58" t="s">
        <v>140</v>
      </c>
      <c r="E72" s="413"/>
      <c r="F72" s="350"/>
      <c r="G72" s="105" t="s">
        <v>141</v>
      </c>
    </row>
    <row r="73" spans="1:8" ht="48" customHeight="1" x14ac:dyDescent="0.25">
      <c r="A73" s="322" t="s">
        <v>291</v>
      </c>
      <c r="B73" s="60" t="s">
        <v>277</v>
      </c>
      <c r="C73" s="263">
        <v>2240</v>
      </c>
      <c r="D73" s="232">
        <f>1500000-24</f>
        <v>1499976</v>
      </c>
      <c r="E73" s="261" t="s">
        <v>142</v>
      </c>
      <c r="F73" s="264" t="s">
        <v>93</v>
      </c>
      <c r="G73" s="265" t="s">
        <v>110</v>
      </c>
      <c r="H73" s="262" t="s">
        <v>280</v>
      </c>
    </row>
    <row r="74" spans="1:8" ht="54" customHeight="1" x14ac:dyDescent="0.25">
      <c r="A74" s="323"/>
      <c r="B74" s="70"/>
      <c r="C74" s="71"/>
      <c r="D74" s="160" t="s">
        <v>325</v>
      </c>
      <c r="E74" s="266"/>
      <c r="F74" s="207"/>
      <c r="G74" s="267" t="s">
        <v>326</v>
      </c>
    </row>
    <row r="75" spans="1:8" ht="94.5" customHeight="1" x14ac:dyDescent="0.25">
      <c r="A75" s="206" t="s">
        <v>143</v>
      </c>
      <c r="B75" s="68" t="s">
        <v>144</v>
      </c>
      <c r="C75" s="205">
        <v>2240</v>
      </c>
      <c r="D75" s="208">
        <v>1368000</v>
      </c>
      <c r="E75" s="408" t="s">
        <v>25</v>
      </c>
      <c r="F75" s="204" t="s">
        <v>21</v>
      </c>
      <c r="G75" s="472" t="s">
        <v>145</v>
      </c>
      <c r="H75" t="s">
        <v>284</v>
      </c>
    </row>
    <row r="76" spans="1:8" ht="34.5" customHeight="1" x14ac:dyDescent="0.25">
      <c r="A76" s="206"/>
      <c r="B76" s="68"/>
      <c r="C76" s="71"/>
      <c r="D76" s="160" t="s">
        <v>146</v>
      </c>
      <c r="E76" s="396"/>
      <c r="F76" s="207"/>
      <c r="G76" s="473"/>
    </row>
    <row r="77" spans="1:8" ht="54" hidden="1" customHeight="1" x14ac:dyDescent="0.25">
      <c r="A77" s="295" t="s">
        <v>147</v>
      </c>
      <c r="B77" s="87" t="s">
        <v>148</v>
      </c>
      <c r="C77" s="108">
        <v>2240</v>
      </c>
      <c r="D77" s="79">
        <v>0</v>
      </c>
      <c r="E77" s="109" t="s">
        <v>149</v>
      </c>
      <c r="F77" s="110" t="s">
        <v>50</v>
      </c>
      <c r="G77" s="111" t="s">
        <v>150</v>
      </c>
    </row>
    <row r="78" spans="1:8" ht="33" hidden="1" customHeight="1" x14ac:dyDescent="0.25">
      <c r="A78" s="313"/>
      <c r="B78" s="112"/>
      <c r="C78" s="108"/>
      <c r="D78" s="86" t="s">
        <v>151</v>
      </c>
      <c r="E78" s="113" t="s">
        <v>22</v>
      </c>
      <c r="F78" s="114"/>
      <c r="G78" s="115"/>
    </row>
    <row r="79" spans="1:8" ht="42.75" customHeight="1" x14ac:dyDescent="0.25">
      <c r="A79" s="299" t="s">
        <v>152</v>
      </c>
      <c r="B79" s="63" t="s">
        <v>153</v>
      </c>
      <c r="C79" s="377">
        <v>2240</v>
      </c>
      <c r="D79" s="90">
        <f>4494154-3154</f>
        <v>4491000</v>
      </c>
      <c r="E79" s="349" t="s">
        <v>103</v>
      </c>
      <c r="F79" s="415" t="s">
        <v>154</v>
      </c>
      <c r="G79" s="116" t="s">
        <v>155</v>
      </c>
    </row>
    <row r="80" spans="1:8" ht="38.25" customHeight="1" x14ac:dyDescent="0.25">
      <c r="A80" s="300"/>
      <c r="B80" s="91"/>
      <c r="C80" s="378"/>
      <c r="D80" s="16" t="s">
        <v>156</v>
      </c>
      <c r="E80" s="350"/>
      <c r="F80" s="416"/>
      <c r="G80" s="117"/>
    </row>
    <row r="81" spans="1:9" s="3" customFormat="1" ht="45" customHeight="1" x14ac:dyDescent="0.25">
      <c r="A81" s="295" t="s">
        <v>157</v>
      </c>
      <c r="B81" s="60" t="s">
        <v>158</v>
      </c>
      <c r="C81" s="385">
        <v>2240</v>
      </c>
      <c r="D81" s="259">
        <f>3000000-162540</f>
        <v>2837460</v>
      </c>
      <c r="E81" s="408" t="s">
        <v>103</v>
      </c>
      <c r="F81" s="351" t="s">
        <v>21</v>
      </c>
      <c r="G81" s="220" t="s">
        <v>17</v>
      </c>
      <c r="H81" s="260" t="s">
        <v>321</v>
      </c>
    </row>
    <row r="82" spans="1:9" s="3" customFormat="1" ht="69.75" customHeight="1" x14ac:dyDescent="0.25">
      <c r="A82" s="313"/>
      <c r="B82" s="221"/>
      <c r="C82" s="387"/>
      <c r="D82" s="72" t="s">
        <v>320</v>
      </c>
      <c r="E82" s="396"/>
      <c r="F82" s="352"/>
      <c r="G82" s="222"/>
      <c r="H82" s="223" t="s">
        <v>292</v>
      </c>
    </row>
    <row r="83" spans="1:9" s="3" customFormat="1" ht="46.5" customHeight="1" x14ac:dyDescent="0.25">
      <c r="A83" s="295" t="s">
        <v>315</v>
      </c>
      <c r="B83" s="63" t="s">
        <v>159</v>
      </c>
      <c r="C83" s="377">
        <v>2240</v>
      </c>
      <c r="D83" s="64">
        <v>3000000</v>
      </c>
      <c r="E83" s="349" t="s">
        <v>55</v>
      </c>
      <c r="F83" s="349" t="s">
        <v>100</v>
      </c>
      <c r="G83" s="463" t="s">
        <v>17</v>
      </c>
    </row>
    <row r="84" spans="1:9" s="3" customFormat="1" ht="46.5" customHeight="1" x14ac:dyDescent="0.25">
      <c r="A84" s="296"/>
      <c r="B84" s="118"/>
      <c r="C84" s="397"/>
      <c r="D84" s="119" t="s">
        <v>160</v>
      </c>
      <c r="E84" s="414"/>
      <c r="F84" s="414"/>
      <c r="G84" s="474"/>
    </row>
    <row r="85" spans="1:9" s="3" customFormat="1" ht="32.25" customHeight="1" x14ac:dyDescent="0.25">
      <c r="A85" s="314" t="s">
        <v>161</v>
      </c>
      <c r="B85" s="92" t="s">
        <v>162</v>
      </c>
      <c r="C85" s="78">
        <v>2240</v>
      </c>
      <c r="D85" s="120">
        <v>2361600</v>
      </c>
      <c r="E85" s="80" t="s">
        <v>77</v>
      </c>
      <c r="F85" s="427" t="s">
        <v>21</v>
      </c>
      <c r="G85" s="463" t="s">
        <v>163</v>
      </c>
    </row>
    <row r="86" spans="1:9" s="3" customFormat="1" ht="47.25" customHeight="1" x14ac:dyDescent="0.25">
      <c r="A86" s="313"/>
      <c r="B86" s="65"/>
      <c r="C86" s="81"/>
      <c r="D86" s="67" t="s">
        <v>164</v>
      </c>
      <c r="E86" s="59"/>
      <c r="F86" s="350"/>
      <c r="G86" s="447"/>
      <c r="I86" s="3" t="s">
        <v>313</v>
      </c>
    </row>
    <row r="87" spans="1:9" s="3" customFormat="1" ht="46.5" customHeight="1" x14ac:dyDescent="0.25">
      <c r="A87" s="295" t="s">
        <v>165</v>
      </c>
      <c r="B87" s="121" t="s">
        <v>166</v>
      </c>
      <c r="C87" s="74">
        <v>2240</v>
      </c>
      <c r="D87" s="17">
        <v>22000</v>
      </c>
      <c r="E87" s="350" t="s">
        <v>77</v>
      </c>
      <c r="F87" s="54" t="s">
        <v>35</v>
      </c>
      <c r="G87" s="446" t="s">
        <v>167</v>
      </c>
    </row>
    <row r="88" spans="1:9" s="3" customFormat="1" ht="26.25" customHeight="1" x14ac:dyDescent="0.25">
      <c r="A88" s="313"/>
      <c r="B88" s="65"/>
      <c r="C88" s="76"/>
      <c r="D88" s="67" t="s">
        <v>168</v>
      </c>
      <c r="E88" s="400"/>
      <c r="F88" s="77"/>
      <c r="G88" s="447"/>
    </row>
    <row r="89" spans="1:9" s="3" customFormat="1" ht="59.25" customHeight="1" x14ac:dyDescent="0.25">
      <c r="A89" s="295" t="s">
        <v>169</v>
      </c>
      <c r="B89" s="63" t="s">
        <v>170</v>
      </c>
      <c r="C89" s="390">
        <v>2240</v>
      </c>
      <c r="D89" s="17">
        <v>65000</v>
      </c>
      <c r="E89" s="415" t="s">
        <v>25</v>
      </c>
      <c r="F89" s="415" t="s">
        <v>35</v>
      </c>
      <c r="G89" s="475" t="s">
        <v>171</v>
      </c>
      <c r="H89" s="3" t="s">
        <v>282</v>
      </c>
    </row>
    <row r="90" spans="1:9" s="3" customFormat="1" ht="31.5" customHeight="1" x14ac:dyDescent="0.25">
      <c r="A90" s="313"/>
      <c r="B90" s="65"/>
      <c r="C90" s="391"/>
      <c r="D90" s="16" t="s">
        <v>172</v>
      </c>
      <c r="E90" s="416"/>
      <c r="F90" s="416"/>
      <c r="G90" s="447"/>
    </row>
    <row r="91" spans="1:9" ht="36.75" customHeight="1" x14ac:dyDescent="0.25">
      <c r="A91" s="270" t="s">
        <v>294</v>
      </c>
      <c r="B91" s="357" t="s">
        <v>173</v>
      </c>
      <c r="C91" s="379">
        <v>2240</v>
      </c>
      <c r="D91" s="268">
        <f>6346800-38040-10020</f>
        <v>6298740</v>
      </c>
      <c r="E91" s="417" t="s">
        <v>174</v>
      </c>
      <c r="F91" s="417" t="s">
        <v>93</v>
      </c>
      <c r="G91" s="476" t="s">
        <v>327</v>
      </c>
    </row>
    <row r="92" spans="1:9" ht="36.75" customHeight="1" x14ac:dyDescent="0.25">
      <c r="A92" s="271"/>
      <c r="B92" s="358"/>
      <c r="C92" s="380"/>
      <c r="D92" s="58" t="s">
        <v>328</v>
      </c>
      <c r="E92" s="418"/>
      <c r="F92" s="418"/>
      <c r="G92" s="476"/>
      <c r="H92" s="253" t="s">
        <v>281</v>
      </c>
    </row>
    <row r="93" spans="1:9" ht="67.5" hidden="1" customHeight="1" x14ac:dyDescent="0.25">
      <c r="A93" s="272" t="s">
        <v>175</v>
      </c>
      <c r="B93" s="365" t="s">
        <v>176</v>
      </c>
      <c r="C93" s="108">
        <v>2240</v>
      </c>
      <c r="D93" s="53">
        <v>0</v>
      </c>
      <c r="E93" s="419" t="s">
        <v>177</v>
      </c>
      <c r="F93" s="421" t="s">
        <v>100</v>
      </c>
      <c r="G93" s="477" t="s">
        <v>26</v>
      </c>
    </row>
    <row r="94" spans="1:9" ht="33.75" hidden="1" customHeight="1" x14ac:dyDescent="0.25">
      <c r="A94" s="273"/>
      <c r="B94" s="366"/>
      <c r="C94" s="122"/>
      <c r="D94" s="123" t="s">
        <v>178</v>
      </c>
      <c r="E94" s="420"/>
      <c r="F94" s="411"/>
      <c r="G94" s="477"/>
    </row>
    <row r="95" spans="1:9" ht="102" hidden="1" customHeight="1" x14ac:dyDescent="0.25">
      <c r="A95" s="274" t="s">
        <v>179</v>
      </c>
      <c r="B95" s="367" t="s">
        <v>180</v>
      </c>
      <c r="C95" s="381">
        <v>2240</v>
      </c>
      <c r="D95" s="15">
        <v>0</v>
      </c>
      <c r="E95" s="421" t="s">
        <v>25</v>
      </c>
      <c r="F95" s="437" t="s">
        <v>21</v>
      </c>
      <c r="G95" s="468" t="s">
        <v>17</v>
      </c>
    </row>
    <row r="96" spans="1:9" ht="97.5" hidden="1" customHeight="1" x14ac:dyDescent="0.25">
      <c r="A96" s="275"/>
      <c r="B96" s="368"/>
      <c r="C96" s="392"/>
      <c r="D96" s="58" t="s">
        <v>181</v>
      </c>
      <c r="E96" s="411"/>
      <c r="F96" s="438"/>
      <c r="G96" s="469"/>
    </row>
    <row r="97" spans="1:9" ht="33.75" hidden="1" customHeight="1" x14ac:dyDescent="0.25">
      <c r="A97" s="274" t="s">
        <v>182</v>
      </c>
      <c r="B97" s="367" t="s">
        <v>183</v>
      </c>
      <c r="C97" s="381">
        <v>2240</v>
      </c>
      <c r="D97" s="15">
        <v>0</v>
      </c>
      <c r="E97" s="421" t="s">
        <v>25</v>
      </c>
      <c r="F97" s="437" t="s">
        <v>21</v>
      </c>
      <c r="G97" s="468" t="s">
        <v>26</v>
      </c>
    </row>
    <row r="98" spans="1:9" ht="29.25" hidden="1" customHeight="1" x14ac:dyDescent="0.25">
      <c r="A98" s="275"/>
      <c r="B98" s="368"/>
      <c r="C98" s="392"/>
      <c r="D98" s="58" t="s">
        <v>184</v>
      </c>
      <c r="E98" s="411"/>
      <c r="F98" s="438"/>
      <c r="G98" s="469"/>
    </row>
    <row r="99" spans="1:9" ht="52.5" hidden="1" customHeight="1" x14ac:dyDescent="0.25">
      <c r="A99" s="289" t="s">
        <v>185</v>
      </c>
      <c r="B99" s="87" t="s">
        <v>186</v>
      </c>
      <c r="C99" s="388">
        <v>2240</v>
      </c>
      <c r="D99" s="17">
        <v>0</v>
      </c>
      <c r="E99" s="422" t="s">
        <v>187</v>
      </c>
      <c r="F99" s="405" t="s">
        <v>154</v>
      </c>
      <c r="G99" s="466" t="s">
        <v>188</v>
      </c>
    </row>
    <row r="100" spans="1:9" ht="57" hidden="1" customHeight="1" x14ac:dyDescent="0.25">
      <c r="A100" s="290"/>
      <c r="B100" s="84"/>
      <c r="C100" s="389"/>
      <c r="D100" s="58" t="s">
        <v>189</v>
      </c>
      <c r="E100" s="423"/>
      <c r="F100" s="411"/>
      <c r="G100" s="467"/>
    </row>
    <row r="101" spans="1:9" ht="42.75" customHeight="1" x14ac:dyDescent="0.25">
      <c r="A101" s="274" t="s">
        <v>190</v>
      </c>
      <c r="B101" s="363" t="s">
        <v>139</v>
      </c>
      <c r="C101" s="381">
        <v>2240</v>
      </c>
      <c r="D101" s="66">
        <v>667359</v>
      </c>
      <c r="E101" s="405" t="s">
        <v>103</v>
      </c>
      <c r="F101" s="405" t="s">
        <v>93</v>
      </c>
      <c r="G101" s="470" t="s">
        <v>127</v>
      </c>
      <c r="H101" s="1"/>
      <c r="I101" s="1"/>
    </row>
    <row r="102" spans="1:9" ht="38.25" customHeight="1" x14ac:dyDescent="0.25">
      <c r="A102" s="275"/>
      <c r="B102" s="364"/>
      <c r="C102" s="392"/>
      <c r="D102" s="89" t="s">
        <v>191</v>
      </c>
      <c r="E102" s="411"/>
      <c r="F102" s="411"/>
      <c r="G102" s="471"/>
      <c r="H102" s="1"/>
      <c r="I102" s="1"/>
    </row>
    <row r="103" spans="1:9" ht="42.75" customHeight="1" x14ac:dyDescent="0.25">
      <c r="A103" s="291" t="s">
        <v>331</v>
      </c>
      <c r="B103" s="363" t="s">
        <v>192</v>
      </c>
      <c r="C103" s="381">
        <v>2240</v>
      </c>
      <c r="D103" s="124">
        <v>226552</v>
      </c>
      <c r="E103" s="405" t="s">
        <v>77</v>
      </c>
      <c r="F103" s="405" t="s">
        <v>50</v>
      </c>
      <c r="G103" s="482" t="s">
        <v>332</v>
      </c>
    </row>
    <row r="104" spans="1:9" ht="38.25" customHeight="1" x14ac:dyDescent="0.25">
      <c r="A104" s="292"/>
      <c r="B104" s="364"/>
      <c r="C104" s="392"/>
      <c r="D104" s="89" t="s">
        <v>193</v>
      </c>
      <c r="E104" s="411"/>
      <c r="F104" s="411"/>
      <c r="G104" s="483"/>
    </row>
    <row r="105" spans="1:9" ht="66" customHeight="1" x14ac:dyDescent="0.25">
      <c r="A105" s="125" t="s">
        <v>194</v>
      </c>
      <c r="B105" s="52" t="s">
        <v>195</v>
      </c>
      <c r="C105" s="94">
        <v>2240</v>
      </c>
      <c r="D105" s="126">
        <f>1331640+1296000</f>
        <v>2627640</v>
      </c>
      <c r="E105" s="427" t="s">
        <v>196</v>
      </c>
      <c r="F105" s="427" t="s">
        <v>154</v>
      </c>
      <c r="G105" s="127" t="s">
        <v>197</v>
      </c>
      <c r="H105" s="23"/>
    </row>
    <row r="106" spans="1:9" ht="51.75" customHeight="1" x14ac:dyDescent="0.25">
      <c r="A106" s="128"/>
      <c r="B106" s="65"/>
      <c r="C106" s="94"/>
      <c r="D106" s="19" t="s">
        <v>198</v>
      </c>
      <c r="E106" s="350"/>
      <c r="F106" s="350"/>
      <c r="G106" s="104"/>
    </row>
    <row r="107" spans="1:9" ht="33.75" hidden="1" customHeight="1" x14ac:dyDescent="0.25">
      <c r="A107" s="293" t="s">
        <v>199</v>
      </c>
      <c r="B107" s="363" t="s">
        <v>200</v>
      </c>
      <c r="C107" s="381">
        <v>2240</v>
      </c>
      <c r="D107" s="79">
        <v>0</v>
      </c>
      <c r="E107" s="350" t="s">
        <v>77</v>
      </c>
      <c r="F107" s="437" t="s">
        <v>109</v>
      </c>
      <c r="G107" s="484" t="s">
        <v>201</v>
      </c>
    </row>
    <row r="108" spans="1:9" ht="48.75" hidden="1" customHeight="1" x14ac:dyDescent="0.25">
      <c r="A108" s="294"/>
      <c r="B108" s="364"/>
      <c r="C108" s="392"/>
      <c r="D108" s="16" t="s">
        <v>202</v>
      </c>
      <c r="E108" s="400"/>
      <c r="F108" s="438"/>
      <c r="G108" s="485"/>
    </row>
    <row r="109" spans="1:9" ht="59.25" customHeight="1" x14ac:dyDescent="0.25">
      <c r="A109" s="295" t="s">
        <v>203</v>
      </c>
      <c r="B109" s="63" t="s">
        <v>204</v>
      </c>
      <c r="C109" s="377">
        <v>2240</v>
      </c>
      <c r="D109" s="64">
        <v>550000</v>
      </c>
      <c r="E109" s="349" t="s">
        <v>25</v>
      </c>
      <c r="F109" s="349" t="s">
        <v>35</v>
      </c>
      <c r="G109" s="463" t="s">
        <v>205</v>
      </c>
    </row>
    <row r="110" spans="1:9" ht="44.25" customHeight="1" x14ac:dyDescent="0.25">
      <c r="A110" s="296"/>
      <c r="B110" s="118"/>
      <c r="C110" s="397"/>
      <c r="D110" s="119" t="s">
        <v>206</v>
      </c>
      <c r="E110" s="414"/>
      <c r="F110" s="414"/>
      <c r="G110" s="474"/>
    </row>
    <row r="111" spans="1:9" ht="45.75" customHeight="1" x14ac:dyDescent="0.25">
      <c r="A111" s="107" t="s">
        <v>207</v>
      </c>
      <c r="B111" s="129" t="s">
        <v>208</v>
      </c>
      <c r="C111" s="55">
        <v>2240</v>
      </c>
      <c r="D111" s="126">
        <v>560000</v>
      </c>
      <c r="E111" s="427" t="s">
        <v>196</v>
      </c>
      <c r="F111" s="55" t="s">
        <v>50</v>
      </c>
      <c r="G111" s="127" t="s">
        <v>127</v>
      </c>
    </row>
    <row r="112" spans="1:9" ht="30" customHeight="1" x14ac:dyDescent="0.25">
      <c r="A112" s="130"/>
      <c r="B112" s="129"/>
      <c r="C112" s="55"/>
      <c r="D112" s="19" t="s">
        <v>209</v>
      </c>
      <c r="E112" s="350"/>
      <c r="F112" s="106"/>
      <c r="G112" s="104"/>
    </row>
    <row r="113" spans="1:8" ht="45.75" customHeight="1" x14ac:dyDescent="0.25">
      <c r="A113" s="297" t="s">
        <v>298</v>
      </c>
      <c r="B113" s="361" t="s">
        <v>139</v>
      </c>
      <c r="C113" s="385">
        <v>2240</v>
      </c>
      <c r="D113" s="37">
        <f>6074000-38584</f>
        <v>6035416</v>
      </c>
      <c r="E113" s="428" t="s">
        <v>210</v>
      </c>
      <c r="F113" s="445" t="s">
        <v>100</v>
      </c>
      <c r="G113" s="460" t="s">
        <v>329</v>
      </c>
    </row>
    <row r="114" spans="1:8" ht="65.25" customHeight="1" x14ac:dyDescent="0.25">
      <c r="A114" s="298"/>
      <c r="B114" s="362"/>
      <c r="C114" s="387"/>
      <c r="D114" s="254" t="s">
        <v>330</v>
      </c>
      <c r="E114" s="429"/>
      <c r="F114" s="396"/>
      <c r="G114" s="454"/>
      <c r="H114" s="253" t="s">
        <v>281</v>
      </c>
    </row>
    <row r="115" spans="1:8" ht="31.5" customHeight="1" x14ac:dyDescent="0.25">
      <c r="A115" s="299" t="s">
        <v>211</v>
      </c>
      <c r="B115" s="355" t="s">
        <v>139</v>
      </c>
      <c r="C115" s="377">
        <v>2240</v>
      </c>
      <c r="D115" s="79">
        <v>450000</v>
      </c>
      <c r="E115" s="417" t="s">
        <v>210</v>
      </c>
      <c r="F115" s="349" t="s">
        <v>212</v>
      </c>
      <c r="G115" s="446" t="s">
        <v>110</v>
      </c>
    </row>
    <row r="116" spans="1:8" ht="39" customHeight="1" x14ac:dyDescent="0.25">
      <c r="A116" s="300"/>
      <c r="B116" s="356"/>
      <c r="C116" s="378"/>
      <c r="D116" s="131" t="s">
        <v>213</v>
      </c>
      <c r="E116" s="418"/>
      <c r="F116" s="350"/>
      <c r="G116" s="447"/>
    </row>
    <row r="117" spans="1:8" ht="31.5" customHeight="1" x14ac:dyDescent="0.25">
      <c r="A117" s="291" t="s">
        <v>214</v>
      </c>
      <c r="B117" s="355" t="s">
        <v>139</v>
      </c>
      <c r="C117" s="132">
        <v>2240</v>
      </c>
      <c r="D117" s="79">
        <v>1899000</v>
      </c>
      <c r="E117" s="411" t="s">
        <v>77</v>
      </c>
      <c r="F117" s="34" t="s">
        <v>50</v>
      </c>
      <c r="G117" s="133" t="s">
        <v>26</v>
      </c>
    </row>
    <row r="118" spans="1:8" ht="37.5" customHeight="1" x14ac:dyDescent="0.25">
      <c r="A118" s="292"/>
      <c r="B118" s="356"/>
      <c r="C118" s="101"/>
      <c r="D118" s="134" t="s">
        <v>215</v>
      </c>
      <c r="E118" s="430"/>
      <c r="F118" s="102"/>
      <c r="G118" s="135" t="s">
        <v>216</v>
      </c>
    </row>
    <row r="119" spans="1:8" ht="41.25" customHeight="1" x14ac:dyDescent="0.25">
      <c r="A119" s="301" t="s">
        <v>217</v>
      </c>
      <c r="B119" s="355" t="s">
        <v>139</v>
      </c>
      <c r="C119" s="132">
        <v>2240</v>
      </c>
      <c r="D119" s="136">
        <f>6573320-100000</f>
        <v>6473320</v>
      </c>
      <c r="E119" s="430" t="s">
        <v>77</v>
      </c>
      <c r="F119" s="137" t="s">
        <v>35</v>
      </c>
      <c r="G119" s="133" t="s">
        <v>218</v>
      </c>
    </row>
    <row r="120" spans="1:8" ht="53.25" customHeight="1" x14ac:dyDescent="0.25">
      <c r="A120" s="302"/>
      <c r="B120" s="356"/>
      <c r="C120" s="132"/>
      <c r="D120" s="138" t="s">
        <v>219</v>
      </c>
      <c r="E120" s="430"/>
      <c r="F120" s="139"/>
      <c r="G120" s="140" t="s">
        <v>220</v>
      </c>
    </row>
    <row r="121" spans="1:8" ht="41.25" customHeight="1" x14ac:dyDescent="0.25">
      <c r="A121" s="303" t="s">
        <v>221</v>
      </c>
      <c r="B121" s="355" t="s">
        <v>139</v>
      </c>
      <c r="C121" s="381">
        <v>2240</v>
      </c>
      <c r="D121" s="136">
        <v>1543995</v>
      </c>
      <c r="E121" s="430" t="s">
        <v>108</v>
      </c>
      <c r="F121" s="141" t="s">
        <v>16</v>
      </c>
      <c r="G121" s="142" t="s">
        <v>26</v>
      </c>
    </row>
    <row r="122" spans="1:8" ht="48.75" customHeight="1" x14ac:dyDescent="0.25">
      <c r="A122" s="304"/>
      <c r="B122" s="356"/>
      <c r="C122" s="392"/>
      <c r="D122" s="138" t="s">
        <v>222</v>
      </c>
      <c r="E122" s="430"/>
      <c r="F122" s="102"/>
      <c r="G122" s="143" t="s">
        <v>216</v>
      </c>
    </row>
    <row r="123" spans="1:8" ht="29.25" customHeight="1" x14ac:dyDescent="0.25">
      <c r="A123" s="305" t="s">
        <v>278</v>
      </c>
      <c r="B123" s="369" t="s">
        <v>139</v>
      </c>
      <c r="C123" s="229">
        <v>2240</v>
      </c>
      <c r="D123" s="232">
        <v>4320000</v>
      </c>
      <c r="E123" s="424" t="s">
        <v>25</v>
      </c>
      <c r="F123" s="464" t="s">
        <v>93</v>
      </c>
      <c r="G123" s="486" t="s">
        <v>223</v>
      </c>
      <c r="H123" s="23"/>
    </row>
    <row r="124" spans="1:8" ht="34.5" customHeight="1" x14ac:dyDescent="0.25">
      <c r="A124" s="306"/>
      <c r="B124" s="370"/>
      <c r="C124" s="230"/>
      <c r="D124" s="231" t="s">
        <v>224</v>
      </c>
      <c r="E124" s="424"/>
      <c r="F124" s="465"/>
      <c r="G124" s="487"/>
      <c r="H124" s="233" t="s">
        <v>284</v>
      </c>
    </row>
    <row r="125" spans="1:8" ht="29.25" customHeight="1" x14ac:dyDescent="0.25">
      <c r="A125" s="307" t="s">
        <v>225</v>
      </c>
      <c r="B125" s="355" t="s">
        <v>226</v>
      </c>
      <c r="C125" s="377">
        <v>2240</v>
      </c>
      <c r="D125" s="79">
        <v>190000</v>
      </c>
      <c r="E125" s="350" t="s">
        <v>77</v>
      </c>
      <c r="F125" s="349" t="s">
        <v>50</v>
      </c>
      <c r="G125" s="446" t="s">
        <v>227</v>
      </c>
      <c r="H125" s="23"/>
    </row>
    <row r="126" spans="1:8" ht="36.75" customHeight="1" x14ac:dyDescent="0.25">
      <c r="A126" s="308"/>
      <c r="B126" s="356"/>
      <c r="C126" s="378"/>
      <c r="D126" s="16" t="s">
        <v>228</v>
      </c>
      <c r="E126" s="400"/>
      <c r="F126" s="350"/>
      <c r="G126" s="447"/>
      <c r="H126" s="23"/>
    </row>
    <row r="127" spans="1:8" ht="52.5" customHeight="1" x14ac:dyDescent="0.25">
      <c r="A127" s="309" t="s">
        <v>299</v>
      </c>
      <c r="B127" s="371" t="s">
        <v>297</v>
      </c>
      <c r="C127" s="393">
        <v>2240</v>
      </c>
      <c r="D127" s="246">
        <v>450000</v>
      </c>
      <c r="E127" s="425" t="s">
        <v>300</v>
      </c>
      <c r="F127" s="442" t="s">
        <v>100</v>
      </c>
      <c r="G127" s="488" t="s">
        <v>301</v>
      </c>
      <c r="H127" s="23"/>
    </row>
    <row r="128" spans="1:8" ht="29.25" customHeight="1" x14ac:dyDescent="0.25">
      <c r="A128" s="310"/>
      <c r="B128" s="372"/>
      <c r="C128" s="394"/>
      <c r="D128" s="247" t="s">
        <v>230</v>
      </c>
      <c r="E128" s="426"/>
      <c r="F128" s="425"/>
      <c r="G128" s="489"/>
      <c r="H128" s="23"/>
    </row>
    <row r="129" spans="1:11" ht="29.25" customHeight="1" x14ac:dyDescent="0.25">
      <c r="A129" s="291" t="s">
        <v>296</v>
      </c>
      <c r="B129" s="371" t="s">
        <v>297</v>
      </c>
      <c r="C129" s="381">
        <v>2240</v>
      </c>
      <c r="D129" s="66">
        <v>450000</v>
      </c>
      <c r="E129" s="350" t="s">
        <v>77</v>
      </c>
      <c r="F129" s="349" t="s">
        <v>100</v>
      </c>
      <c r="G129" s="477" t="s">
        <v>295</v>
      </c>
      <c r="H129" s="23"/>
    </row>
    <row r="130" spans="1:11" ht="49.5" customHeight="1" x14ac:dyDescent="0.25">
      <c r="A130" s="292"/>
      <c r="B130" s="364"/>
      <c r="C130" s="392"/>
      <c r="D130" s="20" t="s">
        <v>230</v>
      </c>
      <c r="E130" s="400"/>
      <c r="F130" s="350"/>
      <c r="G130" s="467"/>
      <c r="H130" s="23"/>
    </row>
    <row r="131" spans="1:11" ht="49.5" customHeight="1" x14ac:dyDescent="0.25">
      <c r="A131" s="276" t="s">
        <v>293</v>
      </c>
      <c r="B131" s="374" t="s">
        <v>229</v>
      </c>
      <c r="C131" s="385">
        <v>2240</v>
      </c>
      <c r="D131" s="245">
        <f>690000-574740</f>
        <v>115260</v>
      </c>
      <c r="E131" s="396" t="s">
        <v>77</v>
      </c>
      <c r="F131" s="408" t="s">
        <v>93</v>
      </c>
      <c r="G131" s="490" t="s">
        <v>303</v>
      </c>
      <c r="H131" s="23"/>
    </row>
    <row r="132" spans="1:11" ht="25.5" customHeight="1" x14ac:dyDescent="0.25">
      <c r="A132" s="277"/>
      <c r="B132" s="362"/>
      <c r="C132" s="387"/>
      <c r="D132" s="248" t="s">
        <v>304</v>
      </c>
      <c r="E132" s="410"/>
      <c r="F132" s="396"/>
      <c r="G132" s="454"/>
      <c r="H132" s="2" t="s">
        <v>312</v>
      </c>
    </row>
    <row r="133" spans="1:11" ht="25.5" customHeight="1" x14ac:dyDescent="0.25">
      <c r="A133" s="276" t="s">
        <v>293</v>
      </c>
      <c r="B133" s="374" t="s">
        <v>229</v>
      </c>
      <c r="C133" s="385">
        <v>2240</v>
      </c>
      <c r="D133" s="250">
        <v>574740</v>
      </c>
      <c r="E133" s="396" t="s">
        <v>25</v>
      </c>
      <c r="F133" s="408" t="s">
        <v>100</v>
      </c>
      <c r="G133" s="453" t="s">
        <v>302</v>
      </c>
      <c r="H133" s="23"/>
    </row>
    <row r="134" spans="1:11" ht="43.5" customHeight="1" x14ac:dyDescent="0.25">
      <c r="A134" s="277"/>
      <c r="B134" s="362"/>
      <c r="C134" s="387"/>
      <c r="D134" s="248" t="s">
        <v>305</v>
      </c>
      <c r="E134" s="410"/>
      <c r="F134" s="396"/>
      <c r="G134" s="454"/>
      <c r="H134" s="2" t="s">
        <v>284</v>
      </c>
    </row>
    <row r="135" spans="1:11" ht="49.5" customHeight="1" x14ac:dyDescent="0.25">
      <c r="A135" s="289" t="s">
        <v>322</v>
      </c>
      <c r="B135" s="63" t="s">
        <v>231</v>
      </c>
      <c r="C135" s="388">
        <v>2240</v>
      </c>
      <c r="D135" s="257">
        <v>100000</v>
      </c>
      <c r="E135" s="405" t="s">
        <v>103</v>
      </c>
      <c r="F135" s="443" t="s">
        <v>50</v>
      </c>
      <c r="G135" s="496" t="s">
        <v>17</v>
      </c>
      <c r="H135" s="23"/>
    </row>
    <row r="136" spans="1:11" ht="16.5" customHeight="1" x14ac:dyDescent="0.25">
      <c r="A136" s="290"/>
      <c r="B136" s="144"/>
      <c r="C136" s="389"/>
      <c r="D136" s="16" t="s">
        <v>232</v>
      </c>
      <c r="E136" s="411"/>
      <c r="F136" s="444"/>
      <c r="G136" s="497"/>
      <c r="H136" s="23"/>
    </row>
    <row r="137" spans="1:11" ht="30" customHeight="1" x14ac:dyDescent="0.25">
      <c r="A137" s="493" t="s">
        <v>317</v>
      </c>
      <c r="B137" s="494" t="s">
        <v>318</v>
      </c>
      <c r="C137" s="255">
        <v>2240</v>
      </c>
      <c r="D137" s="258">
        <f>128520+156900</f>
        <v>285420</v>
      </c>
      <c r="E137" s="405" t="s">
        <v>316</v>
      </c>
      <c r="F137" s="443" t="s">
        <v>50</v>
      </c>
      <c r="G137" s="496" t="s">
        <v>26</v>
      </c>
      <c r="H137" s="23"/>
    </row>
    <row r="138" spans="1:11" ht="57" customHeight="1" x14ac:dyDescent="0.25">
      <c r="A138" s="493"/>
      <c r="B138" s="495"/>
      <c r="C138" s="255"/>
      <c r="D138" s="256" t="s">
        <v>319</v>
      </c>
      <c r="E138" s="411"/>
      <c r="F138" s="444"/>
      <c r="G138" s="497"/>
      <c r="H138" s="23"/>
    </row>
    <row r="139" spans="1:11" ht="27" customHeight="1" x14ac:dyDescent="0.3">
      <c r="A139" s="145" t="s">
        <v>233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>
        <v>112359100</v>
      </c>
      <c r="I139" s="198">
        <f>H139-D139</f>
        <v>29983574</v>
      </c>
      <c r="J139" s="56" t="s">
        <v>234</v>
      </c>
      <c r="K139" s="22"/>
    </row>
    <row r="140" spans="1:11" ht="39.75" hidden="1" customHeight="1" x14ac:dyDescent="0.25">
      <c r="A140" s="295" t="s">
        <v>235</v>
      </c>
      <c r="B140" s="13" t="s">
        <v>236</v>
      </c>
      <c r="C140" s="14" t="s">
        <v>237</v>
      </c>
      <c r="D140" s="64">
        <v>0</v>
      </c>
      <c r="E140" s="405" t="s">
        <v>238</v>
      </c>
      <c r="F140" s="405" t="s">
        <v>35</v>
      </c>
      <c r="G140" s="450" t="s">
        <v>239</v>
      </c>
      <c r="H140" s="150"/>
      <c r="I140" s="197"/>
      <c r="K140" s="22"/>
    </row>
    <row r="141" spans="1:11" ht="69.75" hidden="1" customHeight="1" x14ac:dyDescent="0.25">
      <c r="A141" s="313"/>
      <c r="B141" s="151"/>
      <c r="C141" s="57"/>
      <c r="D141" s="36" t="s">
        <v>240</v>
      </c>
      <c r="E141" s="406"/>
      <c r="F141" s="406"/>
      <c r="G141" s="451"/>
      <c r="H141" s="150"/>
      <c r="I141" s="197"/>
      <c r="K141" s="22"/>
    </row>
    <row r="142" spans="1:11" ht="39.75" hidden="1" customHeight="1" x14ac:dyDescent="0.25">
      <c r="A142" s="152" t="s">
        <v>241</v>
      </c>
      <c r="B142" s="373" t="s">
        <v>242</v>
      </c>
      <c r="C142" s="395">
        <v>3110</v>
      </c>
      <c r="D142" s="153">
        <v>0</v>
      </c>
      <c r="E142" s="395" t="s">
        <v>243</v>
      </c>
      <c r="F142" s="395" t="s">
        <v>212</v>
      </c>
      <c r="G142" s="478" t="s">
        <v>239</v>
      </c>
      <c r="H142" s="150"/>
      <c r="I142" s="197"/>
      <c r="K142" s="22"/>
    </row>
    <row r="143" spans="1:11" ht="39.75" hidden="1" customHeight="1" x14ac:dyDescent="0.25">
      <c r="A143" s="154"/>
      <c r="B143" s="312"/>
      <c r="C143" s="396"/>
      <c r="D143" s="155" t="s">
        <v>244</v>
      </c>
      <c r="E143" s="396"/>
      <c r="F143" s="396"/>
      <c r="G143" s="479"/>
      <c r="H143" s="150"/>
      <c r="I143" s="197"/>
      <c r="K143" s="22"/>
    </row>
    <row r="144" spans="1:11" ht="43.5" hidden="1" customHeight="1" x14ac:dyDescent="0.25">
      <c r="A144" s="492"/>
      <c r="B144" s="373" t="s">
        <v>245</v>
      </c>
      <c r="C144" s="395">
        <v>3110</v>
      </c>
      <c r="D144" s="153">
        <v>0</v>
      </c>
      <c r="E144" s="395" t="s">
        <v>243</v>
      </c>
      <c r="F144" s="395" t="s">
        <v>100</v>
      </c>
      <c r="G144" s="491" t="s">
        <v>197</v>
      </c>
      <c r="K144" s="56"/>
    </row>
    <row r="145" spans="1:11" ht="42.75" hidden="1" customHeight="1" x14ac:dyDescent="0.25">
      <c r="A145" s="323"/>
      <c r="B145" s="312"/>
      <c r="C145" s="396"/>
      <c r="D145" s="156" t="s">
        <v>246</v>
      </c>
      <c r="E145" s="396"/>
      <c r="F145" s="396"/>
      <c r="G145" s="491"/>
      <c r="H145" s="56"/>
    </row>
    <row r="146" spans="1:11" ht="43.5" hidden="1" customHeight="1" x14ac:dyDescent="0.25">
      <c r="A146" s="324"/>
      <c r="B146" s="361" t="s">
        <v>247</v>
      </c>
      <c r="C146" s="157">
        <v>3110</v>
      </c>
      <c r="D146" s="158">
        <v>0</v>
      </c>
      <c r="E146" s="408" t="s">
        <v>248</v>
      </c>
      <c r="F146" s="351" t="s">
        <v>50</v>
      </c>
      <c r="G146" s="478" t="s">
        <v>239</v>
      </c>
    </row>
    <row r="147" spans="1:11" ht="63" hidden="1" customHeight="1" x14ac:dyDescent="0.25">
      <c r="A147" s="323"/>
      <c r="B147" s="362"/>
      <c r="C147" s="157"/>
      <c r="D147" s="160" t="s">
        <v>249</v>
      </c>
      <c r="E147" s="396"/>
      <c r="F147" s="352"/>
      <c r="G147" s="479"/>
    </row>
    <row r="148" spans="1:11" ht="75.75" hidden="1" customHeight="1" x14ac:dyDescent="0.25">
      <c r="A148" s="324"/>
      <c r="B148" s="361" t="s">
        <v>250</v>
      </c>
      <c r="C148" s="351">
        <v>3110</v>
      </c>
      <c r="D148" s="158">
        <v>0</v>
      </c>
      <c r="E148" s="159" t="s">
        <v>108</v>
      </c>
      <c r="F148" s="351" t="s">
        <v>50</v>
      </c>
      <c r="G148" s="478" t="s">
        <v>251</v>
      </c>
    </row>
    <row r="149" spans="1:11" ht="48" hidden="1" customHeight="1" x14ac:dyDescent="0.25">
      <c r="A149" s="323"/>
      <c r="B149" s="362"/>
      <c r="C149" s="352"/>
      <c r="D149" s="160" t="s">
        <v>252</v>
      </c>
      <c r="E149" s="161"/>
      <c r="F149" s="352"/>
      <c r="G149" s="479"/>
    </row>
    <row r="150" spans="1:11" ht="27.75" hidden="1" customHeight="1" x14ac:dyDescent="0.3">
      <c r="A150" s="162" t="s">
        <v>253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5" t="s">
        <v>254</v>
      </c>
      <c r="B151" s="345" t="s">
        <v>255</v>
      </c>
      <c r="C151" s="349">
        <v>3122</v>
      </c>
      <c r="D151" s="168">
        <v>6899700</v>
      </c>
      <c r="E151" s="349" t="s">
        <v>256</v>
      </c>
      <c r="F151" s="349" t="s">
        <v>21</v>
      </c>
      <c r="G151" s="480" t="s">
        <v>257</v>
      </c>
      <c r="H151" s="169"/>
      <c r="I151" s="197"/>
      <c r="K151" s="56"/>
    </row>
    <row r="152" spans="1:11" ht="119.25" hidden="1" customHeight="1" x14ac:dyDescent="0.25">
      <c r="A152" s="338"/>
      <c r="B152" s="346"/>
      <c r="C152" s="350"/>
      <c r="D152" s="170" t="s">
        <v>258</v>
      </c>
      <c r="E152" s="350"/>
      <c r="F152" s="350"/>
      <c r="G152" s="481"/>
      <c r="H152" s="171"/>
      <c r="I152" s="197"/>
      <c r="K152" s="56"/>
    </row>
    <row r="153" spans="1:11" ht="42" hidden="1" customHeight="1" x14ac:dyDescent="0.25">
      <c r="A153" s="295" t="s">
        <v>259</v>
      </c>
      <c r="B153" s="345" t="s">
        <v>260</v>
      </c>
      <c r="C153" s="349">
        <v>3122</v>
      </c>
      <c r="D153" s="172">
        <v>53047500</v>
      </c>
      <c r="E153" s="349" t="s">
        <v>261</v>
      </c>
      <c r="F153" s="353" t="s">
        <v>21</v>
      </c>
      <c r="G153" s="480" t="s">
        <v>262</v>
      </c>
      <c r="H153" s="171"/>
      <c r="I153" s="197"/>
      <c r="K153" s="56"/>
    </row>
    <row r="154" spans="1:11" ht="129.75" hidden="1" customHeight="1" x14ac:dyDescent="0.25">
      <c r="A154" s="313"/>
      <c r="B154" s="346"/>
      <c r="C154" s="350"/>
      <c r="D154" s="170" t="s">
        <v>263</v>
      </c>
      <c r="E154" s="350"/>
      <c r="F154" s="354"/>
      <c r="G154" s="481"/>
      <c r="H154" s="171"/>
      <c r="I154" s="197"/>
      <c r="K154" s="56"/>
    </row>
    <row r="155" spans="1:11" ht="35.25" hidden="1" customHeight="1" x14ac:dyDescent="0.25">
      <c r="A155" s="173" t="s">
        <v>264</v>
      </c>
      <c r="B155" s="174"/>
      <c r="C155" s="175"/>
      <c r="D155" s="176">
        <f>D153</f>
        <v>53047500</v>
      </c>
      <c r="E155" s="177">
        <v>6899700</v>
      </c>
      <c r="F155" s="175" t="s">
        <v>265</v>
      </c>
      <c r="G155" s="178"/>
      <c r="H155" s="169"/>
      <c r="I155" s="197"/>
      <c r="K155" s="56"/>
    </row>
    <row r="156" spans="1:11" ht="35.25" hidden="1" customHeight="1" x14ac:dyDescent="0.25">
      <c r="A156" s="339" t="s">
        <v>266</v>
      </c>
      <c r="B156" s="347" t="s">
        <v>267</v>
      </c>
      <c r="C156" s="398">
        <v>3142</v>
      </c>
      <c r="D156" s="179">
        <v>23696510</v>
      </c>
      <c r="E156" s="349" t="s">
        <v>268</v>
      </c>
      <c r="F156" s="353" t="s">
        <v>21</v>
      </c>
      <c r="G156" s="480" t="s">
        <v>269</v>
      </c>
      <c r="H156" s="169"/>
      <c r="I156" s="197"/>
      <c r="K156" s="56"/>
    </row>
    <row r="157" spans="1:11" ht="135" hidden="1" customHeight="1" x14ac:dyDescent="0.25">
      <c r="A157" s="340"/>
      <c r="B157" s="348"/>
      <c r="C157" s="399"/>
      <c r="D157" s="170" t="s">
        <v>270</v>
      </c>
      <c r="E157" s="350"/>
      <c r="F157" s="354"/>
      <c r="G157" s="481"/>
      <c r="H157" s="169"/>
      <c r="I157" s="197"/>
      <c r="K157" s="56"/>
    </row>
    <row r="158" spans="1:11" ht="35.25" hidden="1" customHeight="1" x14ac:dyDescent="0.25">
      <c r="A158" s="180" t="s">
        <v>271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342" t="s">
        <v>333</v>
      </c>
      <c r="B159" s="343"/>
      <c r="C159" s="343"/>
      <c r="D159" s="343"/>
      <c r="E159" s="343"/>
      <c r="F159" s="343"/>
      <c r="G159" s="344"/>
    </row>
    <row r="160" spans="1:11" ht="27" customHeight="1" x14ac:dyDescent="0.25">
      <c r="A160" s="341" t="s">
        <v>272</v>
      </c>
      <c r="B160" s="182"/>
      <c r="C160" s="183" t="s">
        <v>273</v>
      </c>
      <c r="D160" s="315" t="s">
        <v>274</v>
      </c>
      <c r="E160" s="315"/>
      <c r="F160" s="315"/>
      <c r="G160" s="316"/>
    </row>
    <row r="161" spans="1:11" ht="25.5" customHeight="1" x14ac:dyDescent="0.25">
      <c r="A161" s="341"/>
      <c r="B161" s="182"/>
      <c r="C161" s="184" t="s">
        <v>275</v>
      </c>
      <c r="D161" s="317" t="s">
        <v>276</v>
      </c>
      <c r="E161" s="317"/>
      <c r="F161" s="317"/>
      <c r="G161" s="318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341"/>
      <c r="B163" s="182"/>
      <c r="C163" s="183"/>
      <c r="D163" s="315"/>
      <c r="E163" s="315"/>
      <c r="F163" s="315"/>
      <c r="G163" s="316"/>
    </row>
    <row r="164" spans="1:11" ht="12.75" hidden="1" customHeight="1" x14ac:dyDescent="0.25">
      <c r="A164" s="341"/>
      <c r="B164" s="182"/>
      <c r="C164" s="184"/>
      <c r="D164" s="317"/>
      <c r="E164" s="317"/>
      <c r="F164" s="317"/>
      <c r="G164" s="318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341"/>
      <c r="B166" s="182"/>
      <c r="C166" s="183"/>
      <c r="D166" s="315"/>
      <c r="E166" s="315"/>
      <c r="F166" s="315"/>
      <c r="G166" s="316"/>
      <c r="H166" s="23">
        <v>66282560</v>
      </c>
    </row>
    <row r="167" spans="1:11" ht="12.75" customHeight="1" x14ac:dyDescent="0.25">
      <c r="A167" s="341"/>
      <c r="B167" s="182"/>
      <c r="C167" s="184"/>
      <c r="D167" s="317"/>
      <c r="E167" s="317"/>
      <c r="F167" s="317"/>
      <c r="G167" s="318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2025-05-26T11:36:12Z</cp:lastPrinted>
  <dcterms:created xsi:type="dcterms:W3CDTF">2016-01-19T07:58:00Z</dcterms:created>
  <dcterms:modified xsi:type="dcterms:W3CDTF">2025-05-26T11:37:18Z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