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ДЕРЖМИТСЛУЖБА 2022-2025\ЗАКУПІВЛЯ 2025\2025-РІЧНИЙ ПЛАН ЗАКУПІВЕЛЬ ДЕПАРТАМЕНТУ ІТ\РІЧНИЙ ПЛАН та ЙОГО ЗМІНИ\Оприлюднення\"/>
    </mc:Choice>
  </mc:AlternateContent>
  <bookViews>
    <workbookView xWindow="0" yWindow="0" windowWidth="21000" windowHeight="11580"/>
  </bookViews>
  <sheets>
    <sheet name="заг" sheetId="6" r:id="rId1"/>
    <sheet name="Аркуш1" sheetId="15" r:id="rId2"/>
  </sheets>
  <definedNames>
    <definedName name="_xlnm.Print_Titles" localSheetId="0">заг!$6:$7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3" i="6" l="1"/>
  <c r="D91" i="6"/>
  <c r="D73" i="6"/>
  <c r="D31" i="6"/>
  <c r="D81" i="6" l="1"/>
  <c r="D71" i="6" l="1"/>
  <c r="D139" i="6"/>
  <c r="D137" i="6"/>
  <c r="D12" i="6" l="1"/>
  <c r="D8" i="6"/>
  <c r="D10" i="6"/>
  <c r="D24" i="6" l="1"/>
  <c r="D131" i="6"/>
  <c r="D158" i="6" l="1"/>
  <c r="D155" i="6"/>
  <c r="D150" i="6"/>
  <c r="D119" i="6"/>
  <c r="D105" i="6"/>
  <c r="D79" i="6"/>
  <c r="D67" i="6"/>
  <c r="D53" i="6"/>
  <c r="D51" i="6"/>
  <c r="D45" i="6"/>
  <c r="D43" i="6"/>
  <c r="D41" i="6"/>
  <c r="D37" i="6"/>
  <c r="D27" i="6"/>
</calcChain>
</file>

<file path=xl/sharedStrings.xml><?xml version="1.0" encoding="utf-8"?>
<sst xmlns="http://schemas.openxmlformats.org/spreadsheetml/2006/main" count="462" uniqueCount="315">
  <si>
    <r>
      <rPr>
        <b/>
        <sz val="16"/>
        <color indexed="8"/>
        <rFont val="Times New Roman"/>
        <family val="1"/>
        <charset val="204"/>
      </rPr>
      <t xml:space="preserve">                     на 2025 рік</t>
    </r>
    <r>
      <rPr>
        <sz val="10"/>
        <color indexed="8"/>
        <rFont val="Times New Roman"/>
        <family val="1"/>
        <charset val="204"/>
      </rPr>
      <t xml:space="preserve">   </t>
    </r>
  </si>
  <si>
    <t>1. Найменування замовника Державна митна служба України (місцезнаходження:м. Київ, вул.Дегтярівська,11г)</t>
  </si>
  <si>
    <t>2. Код ЄДРПОУ замовника 43115923</t>
  </si>
  <si>
    <t>(найменування замовника, код за ЄДРПОУ)</t>
  </si>
  <si>
    <t>3.Конкретна назва предмета закупівлі</t>
  </si>
  <si>
    <t>4.Коди та назви відповідних класифікаторів предмета закупівель (за наявності)</t>
  </si>
  <si>
    <t>5.Код КЕКВ              (для бюджетних коштів)</t>
  </si>
  <si>
    <t>6.Розмір бюджетного призначення за кошторисом або очікувана вартість предмета закупівлі</t>
  </si>
  <si>
    <t>7.Процедура закупівлі</t>
  </si>
  <si>
    <t>8.Орієнтовний початок проведення процедури закупівлі</t>
  </si>
  <si>
    <t>9.Примітки</t>
  </si>
  <si>
    <t>Картриджі  за  кодом ДК021:2015 30120000-6 Фотокопіювальне та поліграфічне обладнання для офсетного друку ( 30125100-2 Картриджі з тонером (Картриджі)</t>
  </si>
  <si>
    <r>
      <rPr>
        <b/>
        <sz val="10"/>
        <color indexed="8"/>
        <rFont val="Times New Roman"/>
        <family val="1"/>
        <charset val="204"/>
      </rPr>
      <t xml:space="preserve">Код ДК021:2015 30120000-6 </t>
    </r>
    <r>
      <rPr>
        <sz val="10"/>
        <color indexed="8"/>
        <rFont val="Times New Roman"/>
        <family val="1"/>
        <charset val="204"/>
      </rPr>
      <t xml:space="preserve">Фотокопіювальне та поліграфічне обладнання для офсетного друку </t>
    </r>
  </si>
  <si>
    <t>2210</t>
  </si>
  <si>
    <r>
      <rPr>
        <sz val="10"/>
        <color indexed="8"/>
        <rFont val="Times New Roman"/>
        <family val="1"/>
        <charset val="204"/>
      </rPr>
      <t xml:space="preserve">відкриті торги(з урахуванням особливостей) </t>
    </r>
    <r>
      <rPr>
        <b/>
        <sz val="10"/>
        <color indexed="8"/>
        <rFont val="Times New Roman"/>
        <family val="1"/>
        <charset val="204"/>
      </rPr>
      <t>УСС</t>
    </r>
  </si>
  <si>
    <t>червень</t>
  </si>
  <si>
    <t xml:space="preserve">загальний фонд КПКВ 3506010 </t>
  </si>
  <si>
    <t>Телекомунікаційні кабелі та обладнання за кодом ДК 021: 2015 32520000-4 Телекомунікаційні кабелі та обладнання</t>
  </si>
  <si>
    <r>
      <rPr>
        <b/>
        <sz val="10"/>
        <color indexed="8"/>
        <rFont val="Times New Roman"/>
        <family val="1"/>
        <charset val="204"/>
      </rPr>
      <t xml:space="preserve">Код ДК 021: 2015 32520000-4 </t>
    </r>
    <r>
      <rPr>
        <sz val="10"/>
        <color indexed="8"/>
        <rFont val="Times New Roman"/>
        <family val="1"/>
        <charset val="204"/>
      </rPr>
      <t>Телекомунікаційні кабелі та обладнання</t>
    </r>
  </si>
  <si>
    <t xml:space="preserve">відкриті торги(з урахуваннямо особливостей) </t>
  </si>
  <si>
    <t>лютий</t>
  </si>
  <si>
    <t>УСС</t>
  </si>
  <si>
    <t>Телефонні кабелі та супутня продукція за кодом ДК 021: 2015 44320000-9 Кабеля та супутня продукція (код ДК 021: 2015 44320000-9 Кабеля та супутня продукція (Телефонні кабелі та супутня продукція )</t>
  </si>
  <si>
    <r>
      <rPr>
        <b/>
        <sz val="10"/>
        <rFont val="Times New Roman"/>
        <family val="1"/>
        <charset val="204"/>
      </rPr>
      <t xml:space="preserve">Код ДК 021: 2015 44320000-9 </t>
    </r>
    <r>
      <rPr>
        <sz val="10"/>
        <rFont val="Times New Roman"/>
        <family val="1"/>
        <charset val="204"/>
      </rPr>
      <t>Кабеля та супутня продукція</t>
    </r>
  </si>
  <si>
    <t>закупівля без використання електронної системи</t>
  </si>
  <si>
    <t>загальний фонд КПКВ 3506010</t>
  </si>
  <si>
    <t>Акумулятор ААА за кодом ДК 021: 2015 31440000-2 Акумуляторні батареї (код ДК 021: 2015 31440000-2 Акумуляторні батареї Акумулятор ААА)</t>
  </si>
  <si>
    <r>
      <rPr>
        <b/>
        <sz val="10"/>
        <rFont val="Times New Roman"/>
        <family val="1"/>
        <charset val="204"/>
      </rPr>
      <t xml:space="preserve">Код ДК 021: 2015 31440000-2 </t>
    </r>
    <r>
      <rPr>
        <sz val="10"/>
        <rFont val="Times New Roman"/>
        <family val="1"/>
        <charset val="204"/>
      </rPr>
      <t>Акумуляторні батареї</t>
    </r>
  </si>
  <si>
    <t>Картридж зі   стрічкою для принтера DYMO LabelManager D1 45803 19 мм 7 м Чорний/Жовтий за  кодом ДК021:2015 30120000-6 Фотокопіювальне та поліграфічне обладнання для офсетного друку ( 30125100-2 Картриджі з тонером (Картридж зі   стрічкою для принтера DYMO LabelManager D1 45803 19 мм 7 м Чорний/Жовтий)</t>
  </si>
  <si>
    <t xml:space="preserve">грн. (чотирнадцять  тисяч  гривень 00 коп.)                            </t>
  </si>
  <si>
    <r>
      <rPr>
        <sz val="10"/>
        <color indexed="8"/>
        <rFont val="Times New Roman"/>
        <family val="1"/>
        <charset val="204"/>
      </rPr>
      <t xml:space="preserve"> Комп'ютерне обладнання за кодом ДК 021:2015   30230000-0 - Комп'ютерне обладнання (30230000-0 - Комп'ютерне обладнання(WEB-камера типу Logitech WebCam C270;Клавіатура типу Logitech K120;Маніпулятор типу "миша" Logitech B100Зовнішній жорсткий диск 2.5" USB 5.0TB Seagate Bacis;Накопичувач SSD Verbatim VI560 S3 256 GB; </t>
    </r>
    <r>
      <rPr>
        <sz val="10"/>
        <rFont val="Times New Roman"/>
        <family val="1"/>
        <charset val="204"/>
      </rPr>
      <t>Оперативна пам’ять для серверів Huawei типу DDR4, 32768 MB, 2666 MHz;Оперативна пам’ять для серверів Dell Power Edge R740 типу DDR4, 32768 MB, 2400MHz.))</t>
    </r>
  </si>
  <si>
    <r>
      <rPr>
        <b/>
        <sz val="10"/>
        <color indexed="8"/>
        <rFont val="Times New Roman"/>
        <family val="1"/>
        <charset val="204"/>
      </rPr>
      <t xml:space="preserve">Код ДК 021:2015   30230000-0 - </t>
    </r>
    <r>
      <rPr>
        <sz val="10"/>
        <color indexed="8"/>
        <rFont val="Times New Roman"/>
        <family val="1"/>
        <charset val="204"/>
      </rPr>
      <t>Комп'ютерне обладнання</t>
    </r>
  </si>
  <si>
    <r>
      <rPr>
        <sz val="10"/>
        <color indexed="8"/>
        <rFont val="Times New Roman"/>
        <family val="1"/>
        <charset val="204"/>
      </rPr>
      <t>Відкриті торги у порядку визначеному Особливостями ч</t>
    </r>
    <r>
      <rPr>
        <b/>
        <sz val="10"/>
        <color indexed="8"/>
        <rFont val="Times New Roman"/>
        <family val="1"/>
        <charset val="204"/>
      </rPr>
      <t>ерез Українські спеціалізовані системи</t>
    </r>
  </si>
  <si>
    <t>листопад</t>
  </si>
  <si>
    <r>
      <rPr>
        <sz val="10"/>
        <color indexed="8"/>
        <rFont val="Times New Roman"/>
        <family val="1"/>
        <charset val="204"/>
      </rPr>
      <t>загальний фонд КПКВ 3506010 довідка про внесення змін до кошторису від 30.10.2024 №217 (п</t>
    </r>
    <r>
      <rPr>
        <b/>
        <sz val="10"/>
        <color indexed="8"/>
        <rFont val="Times New Roman"/>
        <family val="1"/>
        <charset val="204"/>
      </rPr>
      <t>огодження Мінцифри</t>
    </r>
    <r>
      <rPr>
        <sz val="10"/>
        <color indexed="8"/>
        <rFont val="Times New Roman"/>
        <family val="1"/>
        <charset val="204"/>
      </rPr>
      <t>) (</t>
    </r>
    <r>
      <rPr>
        <i/>
        <sz val="9"/>
        <color indexed="8"/>
        <rFont val="Times New Roman"/>
        <family val="1"/>
        <charset val="204"/>
      </rPr>
      <t>лист на Мінфін № 1/22-02-01/5.1/7716 від 08.11.2024 та змін до кошторису с/з №22/22-02-01/17474 від 14.11.2024</t>
    </r>
    <r>
      <rPr>
        <sz val="10"/>
        <color indexed="8"/>
        <rFont val="Times New Roman"/>
        <family val="1"/>
        <charset val="204"/>
      </rPr>
      <t xml:space="preserve">) </t>
    </r>
  </si>
  <si>
    <t xml:space="preserve">грн. сімсот сімдесят дві  тисячі дев'ятсот п'ятнадцять гривень 00 коп.)                          </t>
  </si>
  <si>
    <t xml:space="preserve">Пристрій генерації одноразових паролей
</t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</si>
  <si>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>(з урахуванням собливостей)</t>
    </r>
  </si>
  <si>
    <t>липень</t>
  </si>
  <si>
    <t>загальний фонд КПКВ 3506010 (враховано при закупівлі послуг у складі ПЗ для ідентифікації та аутентифікації користувачів (ДК 021:2015  72260000-5))</t>
  </si>
  <si>
    <t xml:space="preserve">грн. (сімсот тридцять дев'ять тисяч  п'ятсот шістдесят  гривень 00 коп.)                            </t>
  </si>
  <si>
    <t>Адаптер USB</t>
  </si>
  <si>
    <t xml:space="preserve">грн (тридцять сім  тисяч чотириста десять гривень 00 коп.)                            </t>
  </si>
  <si>
    <t>Всього за КЕКВ 2210„Предмети, матеріали, обладнання та інвентар</t>
  </si>
  <si>
    <t>Послуги телефонного зв’язку та передачі даних (місцевий зв’язок, міжміський зв’язок, міжнародний зв’язок та абонентна плата за користування телефонним апаратом), а також послуги, пов’язані технологічно з комунікаційними послугами, за кодом ДК 021:2015-64210000-1 Послуги телефонного зв’язку та передачі даних (Послуги телефонного зв’язку та передачі даних (місцевий зв’язок, міжміський зв’язок, міжнародний зв’язок та абонентна плата за користування телефонним апаратом), а також послуги, пов’язані технологічно з комунікаційними послугами, за кодом ДК 021:2015-64210000-1 Послуги телефонного зв’язку та передачі даних)</t>
  </si>
  <si>
    <r>
      <rPr>
        <b/>
        <sz val="10"/>
        <color indexed="8"/>
        <rFont val="Times New Roman"/>
        <family val="1"/>
        <charset val="204"/>
      </rPr>
      <t>Код ДК 021:2015 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</t>
    </r>
  </si>
  <si>
    <t>2240</t>
  </si>
  <si>
    <t>травень</t>
  </si>
  <si>
    <t xml:space="preserve">загальний фонд КПКВ 3506010 (відповідно до пп5. п13  постанови КМУ від 12.10.2022 №1178 (відсутність конкуренції  з технічні причини) </t>
  </si>
  <si>
    <t>гривень(дев'ятсот п'ятнадцять  тисяч  гривень 00коп)</t>
  </si>
  <si>
    <t>Послуги електронних комунікацій для забезпечення роботи каналів зв'язку Відомчої електронної комунікаційної мережі Держмитслужби (канал1) за кодом ДК 021:2015   64210000-1 - Послуги телефонного зв'язку та передачі даних (ДК 021:2015   64210000-1 - Послуги телефонного зв'язку та передачі даних ("Послуги електронних комунікацій для забезпечення роботи каналів зв'язку Відомчої електронної комунікаційної мережі Держмитслужби (канал1))</t>
  </si>
  <si>
    <r>
      <rPr>
        <b/>
        <sz val="10"/>
        <color indexed="8"/>
        <rFont val="Times New Roman"/>
        <family val="1"/>
        <charset val="204"/>
      </rPr>
      <t xml:space="preserve">Код ДК 021:2015   64210000-1 - 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</t>
    </r>
  </si>
  <si>
    <t>Відкриті торги у порядку визначеному Особливостями</t>
  </si>
  <si>
    <t>вересень 2024 рік</t>
  </si>
  <si>
    <r>
      <rPr>
        <sz val="10"/>
        <color indexed="8"/>
        <rFont val="Times New Roman"/>
        <family val="1"/>
        <charset val="204"/>
      </rP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(на очікувану вартість - на 2025 рік)</t>
    </r>
  </si>
  <si>
    <t>Лот1-"Послуги електронних комунікацій для забезпечення роботи каналів зв'язку Відомчої електронної комунікаційної мережі Держмитслужби (основний канал) за кодом ДК 021:2015   64210000-1 - Послуги телефонного зв'язку та передачі даних</t>
  </si>
  <si>
    <t>січень</t>
  </si>
  <si>
    <r>
      <rPr>
        <sz val="10"/>
        <color indexed="8"/>
        <rFont val="Times New Roman"/>
        <family val="1"/>
        <charset val="204"/>
      </rP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 xml:space="preserve">(20% з договору за минулий рік)      </t>
    </r>
  </si>
  <si>
    <t>Послуги електронних комунікацій для забезпечення роботи каналів зв'язку Відомчої електронної комунікаційної мережі Держмитслужби (канал2) за кодом ДК 021:2015   64210000-1 - Послуги телефонного зв'язку та передачі даних</t>
  </si>
  <si>
    <t>грудень 2024 рік</t>
  </si>
  <si>
    <t>Лот 2 -"Послуги електронних комунікацій для забезпечення роботи каналів зв'язку Відомчої електронної комунікаційної мережі Держмитслужби (резервний канал)" за кодом ДК 021:2015   64210000-1 - Послуги телефонного зв'язку та передачі даних</t>
  </si>
  <si>
    <t xml:space="preserve">грн. (вісімсот п'ятнадцять  тисяч   гривень 00 коп.)                          </t>
  </si>
  <si>
    <t>пп.5 п13 постанови 1178</t>
  </si>
  <si>
    <t>Підключення Держмитслужби до системи електронної пошти Національного банку України  та надання послуг системою електронної пошти Національного банку України  за кодом ДК 021:2015  64210000-1 -Послуги телефонного зв'язку та передачі данних   (ДК 021:2015  64210000-1 -Послуги телефонного зв'язку та передачі данних(Підключення Держмитслужби до системи електронної пошти Національного банку України  та надання послуг системою електронної пошти Національного банку України))</t>
  </si>
  <si>
    <r>
      <rPr>
        <b/>
        <sz val="10"/>
        <color indexed="8"/>
        <rFont val="Times New Roman"/>
        <family val="1"/>
        <charset val="204"/>
      </rPr>
      <t>Код ДК 021:2015  64210000-1 -</t>
    </r>
    <r>
      <rPr>
        <sz val="10"/>
        <color indexed="8"/>
        <rFont val="Times New Roman"/>
        <family val="1"/>
        <charset val="204"/>
      </rPr>
      <t xml:space="preserve">Послуги телефонного зв'язку та передачі данних
</t>
    </r>
  </si>
  <si>
    <t>закупівля без використання електронної системи/без оприлюднення звіту</t>
  </si>
  <si>
    <r>
      <rPr>
        <sz val="10"/>
        <color indexed="8"/>
        <rFont val="Times New Roman"/>
        <family val="1"/>
        <charset val="204"/>
      </rP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 пп 15 п.5 ст3 Закону)</t>
    </r>
  </si>
  <si>
    <t xml:space="preserve">грн. (сорок дев'ять тисяч вісімсот гривень 00 коп.)                             </t>
  </si>
  <si>
    <t>Супроводження програмного забезпечення  АРМ-НБУ- інформаційній   за кодом ДК 021:2015 72220000-3 -Консультаційні послуги з питань систем та з технічних питань ( ДК 021:2015 72220000-3 -Консультаційні послуги з питань систем та з технічних питань (Супроводження програмного забезпечення  АРМ-НБУ- інформаційній))</t>
  </si>
  <si>
    <r>
      <rPr>
        <b/>
        <sz val="10"/>
        <color indexed="8"/>
        <rFont val="Times New Roman"/>
        <family val="1"/>
        <charset val="204"/>
      </rPr>
      <t>Код ДК 021:2015 72220000-3 -</t>
    </r>
    <r>
      <rPr>
        <sz val="10"/>
        <color indexed="8"/>
        <rFont val="Times New Roman"/>
        <family val="1"/>
        <charset val="204"/>
      </rPr>
      <t>Консультаційні послуги з питань систем та з технічних питань</t>
    </r>
  </si>
  <si>
    <r>
      <rPr>
        <sz val="10"/>
        <color indexed="8"/>
        <rFont val="Times New Roman"/>
        <family val="1"/>
        <charset val="204"/>
      </rPr>
      <t xml:space="preserve">загальний фонд КПКВ 3506010 ( </t>
    </r>
    <r>
      <rPr>
        <b/>
        <sz val="10"/>
        <color indexed="8"/>
        <rFont val="Times New Roman"/>
        <family val="1"/>
        <charset val="204"/>
      </rPr>
      <t>пп15 п.5 ст3 Закону</t>
    </r>
    <r>
      <rPr>
        <sz val="10"/>
        <color indexed="8"/>
        <rFont val="Times New Roman"/>
        <family val="1"/>
        <charset val="204"/>
      </rPr>
      <t>)</t>
    </r>
  </si>
  <si>
    <t xml:space="preserve">грн. (п'ятсот сімдесят шість  гривні 00 коп.)                            </t>
  </si>
  <si>
    <t>Лот 1- Послуги захищеного доступу до мережі Інтернет (канал1) за кодом ДК 021:2015  72410000-7 -Послуги провайдерів (Послуги захищеного доступу до мережі Інтернет (канал1):ДК 021:2015  72410000-7 -Послуги провайдерів)</t>
  </si>
  <si>
    <r>
      <rPr>
        <b/>
        <sz val="10"/>
        <color indexed="8"/>
        <rFont val="Times New Roman"/>
        <family val="1"/>
        <charset val="204"/>
      </rPr>
      <t>Код ДК 021:2015  72410000-7 -</t>
    </r>
    <r>
      <rPr>
        <sz val="10"/>
        <color indexed="8"/>
        <rFont val="Times New Roman"/>
        <family val="1"/>
        <charset val="204"/>
      </rPr>
      <t xml:space="preserve">Послуги провайдерів 
</t>
    </r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</si>
  <si>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</t>
    </r>
  </si>
  <si>
    <r>
      <rPr>
        <sz val="10"/>
        <color indexed="8"/>
        <rFont val="Times New Roman"/>
        <family val="1"/>
        <charset val="204"/>
      </rPr>
      <t>загальний фонд КПКВ 3506010 (</t>
    </r>
    <r>
      <rPr>
        <b/>
        <sz val="10"/>
        <color indexed="8"/>
        <rFont val="Times New Roman"/>
        <family val="1"/>
        <charset val="204"/>
      </rPr>
      <t>на очікувану вартість на 2025 рік</t>
    </r>
    <r>
      <rPr>
        <sz val="10"/>
        <color indexed="8"/>
        <rFont val="Times New Roman"/>
        <family val="1"/>
        <charset val="204"/>
      </rPr>
      <t>)</t>
    </r>
  </si>
  <si>
    <t xml:space="preserve">грн.(три мільйони чотириста сорок п'ять  тисяч двісті  гривень 00 коп.)                                    </t>
  </si>
  <si>
    <r>
      <rPr>
        <sz val="10"/>
        <color indexed="8"/>
        <rFont val="Times New Roman"/>
        <family val="1"/>
        <charset val="204"/>
      </rPr>
      <t>Надання послуг захищеного доступу до мережі Інтернет</t>
    </r>
    <r>
      <rPr>
        <b/>
        <sz val="10"/>
        <color indexed="8"/>
        <rFont val="Times New Roman"/>
        <family val="1"/>
        <charset val="204"/>
      </rPr>
      <t>(основний канал)</t>
    </r>
    <r>
      <rPr>
        <sz val="10"/>
        <color indexed="8"/>
        <rFont val="Times New Roman"/>
        <family val="1"/>
        <charset val="204"/>
      </rPr>
      <t xml:space="preserve"> (ДК 021:2015  72410000-7 -Послуги провайдерів) (Надання послуг захищеного доступу до мережі Інтернет (</t>
    </r>
    <r>
      <rPr>
        <b/>
        <sz val="10"/>
        <color indexed="8"/>
        <rFont val="Times New Roman"/>
        <family val="1"/>
        <charset val="204"/>
      </rPr>
      <t>основний канал</t>
    </r>
    <r>
      <rPr>
        <sz val="10"/>
        <color indexed="8"/>
        <rFont val="Times New Roman"/>
        <family val="1"/>
        <charset val="204"/>
      </rPr>
      <t xml:space="preserve">): ДК 021:2015  72410000-7 -Послуги провайдерів) </t>
    </r>
  </si>
  <si>
    <r>
      <rPr>
        <b/>
        <sz val="10"/>
        <color indexed="8"/>
        <rFont val="Times New Roman"/>
        <family val="1"/>
        <charset val="204"/>
      </rPr>
      <t>Код ДК 021:2015  72410000-7 -</t>
    </r>
    <r>
      <rPr>
        <sz val="10"/>
        <color indexed="8"/>
        <rFont val="Times New Roman"/>
        <family val="1"/>
        <charset val="204"/>
      </rPr>
      <t>Послуги провайдерів 
(72410000-7 -Послуги провайдерів)</t>
    </r>
  </si>
  <si>
    <t>Звіт про договір про закупівлю</t>
  </si>
  <si>
    <r>
      <rPr>
        <sz val="10"/>
        <color indexed="8"/>
        <rFont val="Times New Roman"/>
        <family val="1"/>
        <charset val="204"/>
      </rPr>
      <t>загальний фонд КПКВ 3506010    (</t>
    </r>
    <r>
      <rPr>
        <b/>
        <sz val="10"/>
        <color indexed="8"/>
        <rFont val="Times New Roman"/>
        <family val="1"/>
        <charset val="204"/>
      </rPr>
      <t xml:space="preserve">20% з договору за минулий рік)     </t>
    </r>
    <r>
      <rPr>
        <sz val="10"/>
        <color indexed="8"/>
        <rFont val="Times New Roman"/>
        <family val="1"/>
        <charset val="204"/>
      </rPr>
      <t>(зміни с/з №22/22-02-01/1341 від 24.01.2025)</t>
    </r>
  </si>
  <si>
    <t xml:space="preserve">грн.(двісті тисяч чотириста  гривень 00 коп.)                      </t>
  </si>
  <si>
    <t>Лот 2- Послуги захищеного доступу до мережі Інтернет ( канал2) за кодом ДК 021:2015  72410000-7 -Послуги провайдерів (Послуги захищеного доступу до мережі Інтернет (канал2):ДК 021:2015  72410000-7 -Послуги провайдерів)</t>
  </si>
  <si>
    <r>
      <rPr>
        <sz val="10"/>
        <color indexed="8"/>
        <rFont val="Times New Roman"/>
        <family val="1"/>
        <charset val="204"/>
      </rPr>
      <t>загальний фонд КПКВ 3506010 (</t>
    </r>
    <r>
      <rPr>
        <b/>
        <sz val="10"/>
        <color indexed="8"/>
        <rFont val="Times New Roman"/>
        <family val="1"/>
        <charset val="204"/>
      </rPr>
      <t>на очікувану вартістьна 2025рік</t>
    </r>
    <r>
      <rPr>
        <sz val="10"/>
        <color indexed="8"/>
        <rFont val="Times New Roman"/>
        <family val="1"/>
        <charset val="204"/>
      </rPr>
      <t>)</t>
    </r>
  </si>
  <si>
    <t xml:space="preserve">грн.(три мільйони п'ятсот чотирнадцять тисяч  п'ятсот гривень00 коп.)                                                                  </t>
  </si>
  <si>
    <t>Лот 2- Послуги захищеного доступу до мережі Інтернет (резервний канал) за кодом ДК 021:2015  72410000-7 -Послуги провайдерів (Послуги захищеного доступу до мережі Інтернет (резервний канал):ДК 021:2015  72410000-7 -Послуги провайдерів)</t>
  </si>
  <si>
    <r>
      <rPr>
        <sz val="10"/>
        <color indexed="8"/>
        <rFont val="Times New Roman"/>
        <family val="1"/>
        <charset val="204"/>
      </rPr>
      <t xml:space="preserve">загальний фонд КПКВ 3506010    </t>
    </r>
    <r>
      <rPr>
        <b/>
        <sz val="10"/>
        <color indexed="8"/>
        <rFont val="Times New Roman"/>
        <family val="1"/>
        <charset val="204"/>
      </rPr>
      <t xml:space="preserve">(20% з договору за минулий рік)     </t>
    </r>
    <r>
      <rPr>
        <sz val="10"/>
        <color indexed="8"/>
        <rFont val="Times New Roman"/>
        <family val="1"/>
        <charset val="204"/>
      </rPr>
      <t xml:space="preserve"> </t>
    </r>
  </si>
  <si>
    <t xml:space="preserve">грн.(шістсот двадцять тисяч шістсот п'ять гривні 00 коп.)                                    </t>
  </si>
  <si>
    <t>Технічне обслуговування та ремонт комп'ютерної техніки за кодом ДК 021:2015 50310000-1 Технічне обслуговування та ремонт офісної техніки (ДК 021:2015 50310000-1 Технічне обслуговування та ремонт офісної техніки (Технічне обслуговування та ремонт комп'ютерної техніки))</t>
  </si>
  <si>
    <r>
      <rPr>
        <b/>
        <sz val="10"/>
        <color indexed="8"/>
        <rFont val="Times New Roman"/>
        <family val="1"/>
        <charset val="204"/>
      </rPr>
      <t xml:space="preserve">Код ДК 021:2015  50310000-1 </t>
    </r>
    <r>
      <rPr>
        <sz val="10"/>
        <color indexed="8"/>
        <rFont val="Times New Roman"/>
        <family val="1"/>
        <charset val="204"/>
      </rPr>
      <t>Технічне обслуговування та ремонт офісної техніки</t>
    </r>
  </si>
  <si>
    <t>березень</t>
  </si>
  <si>
    <t xml:space="preserve">загальний фонд КПКВ 3506010   </t>
  </si>
  <si>
    <t xml:space="preserve">грн.(триста двадцять п'ять тисяч двісті гривень 00 коп.)                           </t>
  </si>
  <si>
    <t>Технічне обслуговування відомчої мережі телефонного зв'язку за кодом ДК 021:2015   50330000 -7 Послуги  з  технічного обслуговування  телекомунікаційного обладнання (Код  ДК 021:2015   50330000 -7 Послуги  з  технічного обслуговування  телекомунікаційного обладнання(Технічне обслуговування відомчої мережі телефонного зв'язку))</t>
  </si>
  <si>
    <r>
      <rPr>
        <b/>
        <sz val="10"/>
        <color indexed="8"/>
        <rFont val="Times New Roman"/>
        <family val="1"/>
        <charset val="204"/>
      </rPr>
      <t xml:space="preserve">Код ДК 021:2015   50330000 -7 </t>
    </r>
    <r>
      <rPr>
        <sz val="10"/>
        <color indexed="8"/>
        <rFont val="Times New Roman"/>
        <family val="1"/>
        <charset val="204"/>
      </rPr>
      <t>Послуги  з  технічного обслуговування  телекомунікаційного обладнання</t>
    </r>
  </si>
  <si>
    <t xml:space="preserve">грн. (сто дев'ятнадцять тисяч сімсот сорок вісім гривень 00 коп.)                            </t>
  </si>
  <si>
    <t>квітень</t>
  </si>
  <si>
    <t>Технічне обслуговування, поточний ремонт і аварійне відновлення ВОЛЗ (волоконно-оптичної лінії зв’язку) за код ДК 021:2015  45310000-3 "Електро-монтажні роботи" (ДК 021:2015  45310000-3 "Електро-монтажні роботи" (Технічне обслуговування, поточний ремонт і аварійне відновлення ВОЛЗ (волоконно-оптичної лінії зв’язку))</t>
  </si>
  <si>
    <r>
      <rPr>
        <b/>
        <sz val="10"/>
        <rFont val="Times New Roman"/>
        <family val="1"/>
        <charset val="204"/>
      </rPr>
      <t xml:space="preserve">Код ДК 021:2015  45310000-3 </t>
    </r>
    <r>
      <rPr>
        <sz val="10"/>
        <rFont val="Times New Roman"/>
        <family val="1"/>
        <charset val="204"/>
      </rPr>
      <t>"Електро-монтажні роботи"</t>
    </r>
  </si>
  <si>
    <t xml:space="preserve">відкриті торги(з урахуванням особливостей) </t>
  </si>
  <si>
    <t xml:space="preserve">загальний фонд КПКВ 3506010          </t>
  </si>
  <si>
    <t xml:space="preserve">грн. (шістсот сімдесят три тисячі п'ятсот гривень 00 коп.)                             </t>
  </si>
  <si>
    <t>Ліцензії на продовження права користування програмним забезпеченням для обладнання захисту електронної пошти (Cisco Secure Email Essential Inbound Malware Defense andANYL), (ESA McAfee Anti-Malware License)  на 3000 поштових скриньок за кодом ДК 021:2015-72260000-5 Послуги, пов’язані з програмним забезпеченням (ДК 021:2015-72260000-5 Послуги, пов’язані з програмним забезпеченням (Ліцензії на продовження права користування програмним забезпеченням для обладнання захисту електронної пошти (Cisco Secure Email Essential Inbound Malware Defense andANYL), (ESA McAfee Anti-Malware License)  на 3000 поштових скриньок ))</t>
  </si>
  <si>
    <r>
      <rPr>
        <b/>
        <sz val="10"/>
        <color indexed="8"/>
        <rFont val="Times New Roman"/>
        <family val="1"/>
        <charset val="204"/>
      </rPr>
      <t xml:space="preserve">Код ДК 021:2015-72260000-5 </t>
    </r>
    <r>
      <rPr>
        <sz val="10"/>
        <color indexed="8"/>
        <rFont val="Times New Roman"/>
        <family val="1"/>
        <charset val="204"/>
      </rPr>
      <t xml:space="preserve">Послуги, пов’язані з програмним забезпеченням </t>
    </r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</si>
  <si>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собливостей) </t>
    </r>
  </si>
  <si>
    <t>жовтень</t>
  </si>
  <si>
    <r>
      <rPr>
        <sz val="10"/>
        <color indexed="8"/>
        <rFont val="Times New Roman"/>
        <family val="1"/>
        <charset val="204"/>
      </rPr>
      <t>загальний фонд КПКВ 3506010</t>
    </r>
    <r>
      <rPr>
        <b/>
        <sz val="10"/>
        <color indexed="8"/>
        <rFont val="Times New Roman"/>
        <family val="1"/>
        <charset val="204"/>
      </rPr>
      <t xml:space="preserve"> (погодження Мінцифри)</t>
    </r>
  </si>
  <si>
    <t xml:space="preserve">грн.(три мільйони  триста п'ятдесят одна тисяча дев'ятсот п'ятнадцять  гривень 00 коп.)                           </t>
  </si>
  <si>
    <t>Ліцензія на продовження права користуванням програмним забезпеченням для адміністрування поштових карантинів (Сentralized Email Management Reporting License)  на 3000 поштових скриньок за кодом ДК 021:2015-72260000-5 Послуги, пов’язані з програмним забезпеченням ( ДК 021:2015-72260000-5 Послуги, пов’язані з програмним забезпеченням (Ліцензія на продовження права користуванням програмним забезпеченням для адміністрування поштових карантинів (Сentralized Email Management Reporting License)  на 3000 поштових скриньок))</t>
  </si>
  <si>
    <r>
      <rPr>
        <sz val="10"/>
        <color indexed="8"/>
        <rFont val="Times New Roman"/>
        <family val="1"/>
        <charset val="204"/>
      </rP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 xml:space="preserve"> (погодження Мінцифри)  </t>
    </r>
  </si>
  <si>
    <t xml:space="preserve">грн. (чотириста сімдесят шість  тисяч двісті вісімдесят  гривень 00коп)                     </t>
  </si>
  <si>
    <t>Послуги з розгортання та налаштування віртуальної інфраструктури обладнання захисту електронної пошти Держмитслужби за кодом ДК 021:2015-72260000-5 Послуги, пов’язані з програмним забезпеченням  (ДК 021:2015-72260000-5 Послуги, пов’язані з програмним забезпеченням (Послуги з розгортання та налаштування віртуальної інфраструктури обладнання захисту електронної пошти Держмитслужби))</t>
  </si>
  <si>
    <r>
      <rPr>
        <b/>
        <sz val="10"/>
        <rFont val="Times New Roman"/>
        <family val="1"/>
        <charset val="204"/>
      </rPr>
      <t xml:space="preserve">Код ДК 021:2015-72260000-5 </t>
    </r>
    <r>
      <rPr>
        <sz val="10"/>
        <rFont val="Times New Roman"/>
        <family val="1"/>
        <charset val="204"/>
      </rPr>
      <t xml:space="preserve">Послуги, пов’язані з програмним забезпеченням </t>
    </r>
  </si>
  <si>
    <r>
      <rPr>
        <sz val="10"/>
        <color indexed="8"/>
        <rFont val="Times New Roman"/>
        <family val="1"/>
        <charset val="204"/>
      </rPr>
      <t xml:space="preserve">загальний фонд КПКВ 3506010  </t>
    </r>
    <r>
      <rPr>
        <b/>
        <sz val="10"/>
        <color indexed="8"/>
        <rFont val="Times New Roman"/>
        <family val="1"/>
        <charset val="204"/>
      </rPr>
      <t xml:space="preserve"> (погодження Мінцифри)    </t>
    </r>
  </si>
  <si>
    <t xml:space="preserve">грн. (двісті сорок три тисячі дев'ятсот  гривень 00коп)                     </t>
  </si>
  <si>
    <t xml:space="preserve">Ліцензія на технічну підтримку онлайн сервісу «Модуль Business Intelligence для Держмитслужби» (BI-система Держмитслужби) 
за кодом ДК 021:2015-72260000-5 Послуги, пов’язані з програмним забезпеченням (ДК 021:2015-72260000-5 Послуги, пов’язані з програмним забезпеченням (Ліцензія на технічну підтримку онлайн сервісу «Модуль Business Intelligence для Держмитслужби» (BI-система Держмитслужби))
</t>
  </si>
  <si>
    <r>
      <rPr>
        <b/>
        <sz val="10"/>
        <color theme="1"/>
        <rFont val="Times New Roman"/>
        <family val="1"/>
        <charset val="204"/>
      </rPr>
      <t xml:space="preserve">Код ДК 021:2015-72260000-5 </t>
    </r>
    <r>
      <rPr>
        <sz val="10"/>
        <color theme="1"/>
        <rFont val="Times New Roman"/>
        <family val="1"/>
        <charset val="204"/>
      </rPr>
      <t xml:space="preserve">Послуги, пов’язані з програмним забезпеченням </t>
    </r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</si>
  <si>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урахуваннямо собливостей) </t>
    </r>
  </si>
  <si>
    <r>
      <rPr>
        <sz val="10"/>
        <color indexed="8"/>
        <rFont val="Times New Roman"/>
        <family val="1"/>
        <charset val="204"/>
      </rPr>
      <t>загальний фонд КПКВ 3506010    (</t>
    </r>
    <r>
      <rPr>
        <b/>
        <sz val="10"/>
        <color indexed="8"/>
        <rFont val="Times New Roman"/>
        <family val="1"/>
        <charset val="204"/>
      </rPr>
      <t>погодження Мінцифри)</t>
    </r>
  </si>
  <si>
    <t xml:space="preserve">грн. (шістсот шістдесят  тисяч  гривень 00 коп)                     </t>
  </si>
  <si>
    <t>Послуги з надання невиключного права на використання комп'ютерної програми "Системи корпоративної електронної пошти FossDocMail" за кодом ДК 021:2015 48510000-6 -Пакети комунікаційного програмного забезпечення (ДК 021:2015 - 48510000-6 Пакети комунікаційного програмного забезпечення (Послуги з надання невиключного права на використання комп'ютерної програми "Системи корпоративної електронної пошти FossDocMail" ))</t>
  </si>
  <si>
    <r>
      <rPr>
        <b/>
        <sz val="10"/>
        <color indexed="8"/>
        <rFont val="Times New Roman"/>
        <family val="1"/>
        <charset val="204"/>
      </rPr>
      <t>Код ДК 021:2015 48510000-6 -</t>
    </r>
    <r>
      <rPr>
        <sz val="10"/>
        <color indexed="8"/>
        <rFont val="Times New Roman"/>
        <family val="1"/>
        <charset val="204"/>
      </rPr>
      <t xml:space="preserve">Пакети комунікаційного програмного забезпечення
</t>
    </r>
  </si>
  <si>
    <t xml:space="preserve">листопад </t>
  </si>
  <si>
    <r>
      <rPr>
        <sz val="10"/>
        <color indexed="8"/>
        <rFont val="Times New Roman"/>
        <family val="1"/>
        <charset val="204"/>
      </rP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(погодження Мінцифри)</t>
    </r>
  </si>
  <si>
    <t xml:space="preserve">грн. (шість тисяч триста сімдесят дві гривні 00 коп.)                           </t>
  </si>
  <si>
    <t>Придбання корпоративної ліцензії програмного забезпечення  Microsoft Office за кодом ДК 021:2015   48620000-0 -Операційні системи (код ДК 021:2015   48624000-8 пакети програмного забезпечення для операційних систем для персональних комп'ютерів (Придбання корпоративної ліцензії програмного забезпечення  Microsoft Office)</t>
  </si>
  <si>
    <r>
      <rPr>
        <b/>
        <sz val="10"/>
        <color indexed="8"/>
        <rFont val="Times New Roman"/>
        <family val="1"/>
        <charset val="204"/>
      </rPr>
      <t>Код ДК 021:2015   48620000-0 -</t>
    </r>
    <r>
      <rPr>
        <sz val="10"/>
        <color indexed="8"/>
        <rFont val="Times New Roman"/>
        <family val="1"/>
        <charset val="204"/>
      </rPr>
      <t>Операційні системи</t>
    </r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</si>
  <si>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>(з урахуванням особливостей)</t>
    </r>
    <r>
      <rPr>
        <b/>
        <i/>
        <sz val="10"/>
        <color indexed="8"/>
        <rFont val="Times New Roman"/>
        <family val="1"/>
        <charset val="204"/>
      </rPr>
      <t xml:space="preserve">  </t>
    </r>
    <r>
      <rPr>
        <b/>
        <sz val="10"/>
        <color indexed="8"/>
        <rFont val="Times New Roman"/>
        <family val="1"/>
        <charset val="204"/>
      </rPr>
      <t>УСС</t>
    </r>
  </si>
  <si>
    <t xml:space="preserve">грн. (0 гривні 00 коп.)                            </t>
  </si>
  <si>
    <t>с/з про зміни до кошторису від20.08.2024 №22/22-02-01/12927</t>
  </si>
  <si>
    <t>Послуги із поставки примірників коп'ютерних програм " M.E.Doc" та "Звіт Корпорація", їх технічний та консультаційний супровід за кодом ДК 021:2015  72260000-5-Послуги, пов'язані з програмним забезпеченням (код ДК 021:2015  72261000-2 -Послуги, з обслуговування програмного забезпечення -Послуги із поставки примірників коп'ютерних програм " M.E.Doc" та "Звіт Корпорація", їх технічний та консультаційний супровід)</t>
  </si>
  <si>
    <r>
      <rPr>
        <b/>
        <sz val="10"/>
        <color indexed="8"/>
        <rFont val="Times New Roman"/>
        <family val="1"/>
        <charset val="204"/>
      </rPr>
      <t>Код ДК 021:2015  72250000-2 -</t>
    </r>
    <r>
      <rPr>
        <sz val="10"/>
        <color indexed="8"/>
        <rFont val="Times New Roman"/>
        <family val="1"/>
        <charset val="204"/>
      </rPr>
      <t>Послуги, пов'язані із системами та підпримкою</t>
    </r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</si>
  <si>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 </t>
    </r>
  </si>
  <si>
    <t xml:space="preserve">грн. (чотириста двадцять п'ять тисяч двісті гривень 00 коп.)                            </t>
  </si>
  <si>
    <t xml:space="preserve">Ліцензії на право використання програмного забезпечення програмного комплексу криптографічного захисту мережевих TLS-з’єднань «Шифр-WEB», Ліцензія за кодом ДК 021:2015-72260000-5 Послуги, пов’язані з програмним забезпеченням (ДК 021:2015-72260000-5 Послуги, пов’язані з програмним забезпеченням (Ліцензії на право використання програмного забезпечення програмного комплексу криптографічного захисту мережевих TLS-з’єднань «Шифр-WEB», Ліцензія ))  </t>
  </si>
  <si>
    <r>
      <rPr>
        <b/>
        <sz val="10"/>
        <color indexed="8"/>
        <rFont val="Times New Roman"/>
        <family val="1"/>
        <charset val="204"/>
      </rPr>
      <t>Код ДК 021:2015  72260000-5 -</t>
    </r>
    <r>
      <rPr>
        <sz val="10"/>
        <color indexed="8"/>
        <rFont val="Times New Roman"/>
        <family val="1"/>
        <charset val="204"/>
      </rPr>
      <t>Послуги, пов'язані з програмним забезпеченням</t>
    </r>
  </si>
  <si>
    <t xml:space="preserve">грн. (сто двадцять дві тисячі вісімсот вісімдесят гривень 00 коп.)                            </t>
  </si>
  <si>
    <r>
      <t xml:space="preserve"> (погодження Мінцифри) </t>
    </r>
    <r>
      <rPr>
        <sz val="10"/>
        <color rgb="FF000000"/>
        <rFont val="Times New Roman"/>
        <family val="1"/>
        <charset val="204"/>
      </rPr>
      <t>(відповідно до пп5. п13  постанови КМУ від 12.10.2022 №1178 (відсутність конкуренції з технічні причини,інтелектуальна власність)</t>
    </r>
  </si>
  <si>
    <r>
      <rPr>
        <sz val="10"/>
        <color indexed="8"/>
        <rFont val="Times New Roman"/>
        <family val="1"/>
        <charset val="204"/>
      </rPr>
      <t xml:space="preserve">відкриті торги </t>
    </r>
    <r>
      <rPr>
        <i/>
        <sz val="10"/>
        <color indexed="8"/>
        <rFont val="Times New Roman"/>
        <family val="1"/>
        <charset val="204"/>
      </rPr>
      <t xml:space="preserve">(з урахуванням собливостей) </t>
    </r>
  </si>
  <si>
    <t>Послуги, пов’язані із супроводженням та технічною підтримкою програмного забезпечення АСКОД у складі системи електронного документообігу Державної митної служби України за кодом ДК 021:2015 – 72260000-5 Послуги, пов’язані з програмним забезпеченням (ДК 021:2015 – 72260000-5 Послуги, пов’язані з програмним забезпеченням (Послуги, пов’язані із супроводженням та технічною підтримкою програмного
забезпечення АСКОД у складі системи електронного документообігу Державної митної служби України))</t>
  </si>
  <si>
    <r>
      <rPr>
        <b/>
        <sz val="10"/>
        <color indexed="8"/>
        <rFont val="Times New Roman"/>
        <family val="1"/>
        <charset val="204"/>
      </rPr>
      <t xml:space="preserve">Код ДК 021:2015 – 72260000-5 </t>
    </r>
    <r>
      <rPr>
        <sz val="10"/>
        <color indexed="8"/>
        <rFont val="Times New Roman"/>
        <family val="1"/>
        <charset val="204"/>
      </rPr>
      <t>Послуги, пов’язані з програмним забезпеченням</t>
    </r>
  </si>
  <si>
    <r>
      <t xml:space="preserve">загальний фонд КПКВ 3506010 </t>
    </r>
    <r>
      <rPr>
        <b/>
        <sz val="10"/>
        <color rgb="FF000000"/>
        <rFont val="Times New Roman"/>
        <family val="1"/>
        <charset val="204"/>
      </rPr>
      <t xml:space="preserve"> (погодження Мінцифри)</t>
    </r>
    <r>
      <rPr>
        <sz val="10"/>
        <color rgb="FF000000"/>
        <rFont val="Times New Roman"/>
        <family val="1"/>
        <charset val="204"/>
      </rPr>
      <t xml:space="preserve"> (відповідно до пп5. п13  постанови КМУ від 12.10.2022 №1178 (відсутність конкуренції з технічні причини,інтелектуальна власність)</t>
    </r>
  </si>
  <si>
    <t xml:space="preserve">грн. ( один мільйон триста шістдесят вісім тисяч гривень 00 коп.)                            </t>
  </si>
  <si>
    <t>Програмне забезпечення для мережевих сканерів безпеки та сканерів вразливостей за кодом  ДК 021:2015   48610000-7 Системи баз даних (код ДК 021:2015   48611000-4 Пакети програмного забезпечення для баз даних (Програмне забезпечення для мережевих сканерів безпеки та сканерів вразливостей)</t>
  </si>
  <si>
    <r>
      <rPr>
        <b/>
        <sz val="10"/>
        <color indexed="8"/>
        <rFont val="Times New Roman"/>
        <family val="1"/>
        <charset val="204"/>
      </rPr>
      <t xml:space="preserve">Код ДК 021:2015   48610000-7 </t>
    </r>
    <r>
      <rPr>
        <sz val="10"/>
        <color indexed="8"/>
        <rFont val="Times New Roman"/>
        <family val="1"/>
        <charset val="204"/>
      </rPr>
      <t>Системи баз даних</t>
    </r>
  </si>
  <si>
    <r>
      <rPr>
        <sz val="10"/>
        <color indexed="8"/>
        <rFont val="Times New Roman"/>
        <family val="1"/>
        <charset val="204"/>
      </rPr>
      <t xml:space="preserve"> відкриті торги 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</t>
    </r>
  </si>
  <si>
    <t>загальний фонд КПКВ 3506010 (погодження Мінцифри) с/з про зміни до кошторису від20.08.2024 №22/22-02-01/12927</t>
  </si>
  <si>
    <t xml:space="preserve">грн. (0 гривень 00 коп.)                            </t>
  </si>
  <si>
    <t>Технічна підтримка програмно-технічного комплексу  відеоконференцій за кодом ДК 021:2015-72250000-2 Послуги, пов’язані із системами та підтримкою (ДК 021:2015-72250000-2 Послуги, пов’язані із системами та підтримкою (Технічна підтримка програмно-технічного комплексу  відеоконференцій))</t>
  </si>
  <si>
    <r>
      <rPr>
        <b/>
        <sz val="10"/>
        <color indexed="8"/>
        <rFont val="Times New Roman"/>
        <family val="1"/>
        <charset val="204"/>
      </rPr>
      <t xml:space="preserve">Код ДК 021:2015-72250000-2 </t>
    </r>
    <r>
      <rPr>
        <sz val="10"/>
        <color indexed="8"/>
        <rFont val="Times New Roman"/>
        <family val="1"/>
        <charset val="204"/>
      </rPr>
      <t>Послуги, пов’язані із системами та підтримкою</t>
    </r>
  </si>
  <si>
    <t>вересень</t>
  </si>
  <si>
    <r>
      <rPr>
        <sz val="10"/>
        <rFont val="Times New Roman"/>
        <family val="1"/>
        <charset val="204"/>
      </rPr>
      <t>загальний фонд КПКВ 3506010 (</t>
    </r>
    <r>
      <rPr>
        <b/>
        <sz val="10"/>
        <rFont val="Times New Roman"/>
        <family val="1"/>
        <charset val="204"/>
      </rPr>
      <t xml:space="preserve">погодження Мінцифри) </t>
    </r>
  </si>
  <si>
    <t xml:space="preserve">грн. (чотири мільйони чотириста дев'яносто одна тисяча гривень 00коп)                     </t>
  </si>
  <si>
    <t>Технічна підпримка інженерної інфраструктури серверних приміщень за кодом ДК 021:2015   50710000-5 - Послуги з ремонту і технічного обслуговування електричного і механічного устаткування будівель (код ДК 021:2015   50710000-5 - Послуги з ремонту і технічного обслуговуванння електричного і механічного устаткування будівель (Технічна підпримка інженерної інфраструктури серверних приміщень))</t>
  </si>
  <si>
    <r>
      <rPr>
        <b/>
        <sz val="10"/>
        <color indexed="8"/>
        <rFont val="Times New Roman"/>
        <family val="1"/>
        <charset val="204"/>
      </rPr>
      <t xml:space="preserve">Код ДК 021:2015   50710000-5 - </t>
    </r>
    <r>
      <rPr>
        <sz val="10"/>
        <color indexed="8"/>
        <rFont val="Times New Roman"/>
        <family val="1"/>
        <charset val="204"/>
      </rPr>
      <t>Послуги з ремонту і технічного обслуговуванння електричного і механічного устаткування будівель</t>
    </r>
  </si>
  <si>
    <r>
      <rPr>
        <b/>
        <sz val="10"/>
        <color indexed="8"/>
        <rFont val="Times New Roman"/>
        <family val="1"/>
        <charset val="204"/>
      </rPr>
      <t xml:space="preserve">ДК 021:2015 -50310000-1 </t>
    </r>
    <r>
      <rPr>
        <sz val="10"/>
        <color indexed="8"/>
        <rFont val="Times New Roman"/>
        <family val="1"/>
        <charset val="204"/>
      </rPr>
      <t>Технічне обслуговування і ремонт офісної техніки</t>
    </r>
  </si>
  <si>
    <t xml:space="preserve">грн. (три мільйони  гривень 00 коп.)                          </t>
  </si>
  <si>
    <t>Резервне копіювання державних електронних інформаційних ресурсів, що використовується для обробки (збереження) державних електронних інформаційних ресурсів за кодом ДК 021:2015   72310000-1 Послуги  з  обробки даних (ДК 021:2015   72310000-1 Послуги  з  обробки даних (Резервне копіювання державних електронних інформаційних ресурсів, що використовується для обробки (збереження) державних електронних інформаційних ресурсів))</t>
  </si>
  <si>
    <r>
      <rPr>
        <b/>
        <sz val="10"/>
        <rFont val="Times New Roman"/>
        <family val="1"/>
        <charset val="204"/>
      </rPr>
      <t xml:space="preserve">Код ДК 021:2015   72310000-1 </t>
    </r>
    <r>
      <rPr>
        <sz val="10"/>
        <rFont val="Times New Roman"/>
        <family val="1"/>
        <charset val="204"/>
      </rPr>
      <t>Послуги  з  обробки даних</t>
    </r>
  </si>
  <si>
    <r>
      <rPr>
        <sz val="10"/>
        <color indexed="8"/>
        <rFont val="Times New Roman"/>
        <family val="1"/>
        <charset val="204"/>
      </rPr>
      <t>загальний фонд КПКВ 3506010 (</t>
    </r>
    <r>
      <rPr>
        <b/>
        <sz val="10"/>
        <color indexed="8"/>
        <rFont val="Times New Roman"/>
        <family val="1"/>
        <charset val="204"/>
      </rPr>
      <t>погодження Мінцифри)</t>
    </r>
    <r>
      <rPr>
        <sz val="10"/>
        <color indexed="8"/>
        <rFont val="Times New Roman"/>
        <family val="1"/>
        <charset val="204"/>
      </rPr>
      <t xml:space="preserve"> </t>
    </r>
  </si>
  <si>
    <t xml:space="preserve">грн. (два мільйони триста шістдесят одна  тисяча шістсот гривень 00 коп.)                            </t>
  </si>
  <si>
    <t>Послуги з реєстрації  SSL -сертифікатів за кодом ДК 021:2015  72410000-7 -Послуги провайдерів (код ДК 021:2015  72410000-7 -Послуги провайдерів (Послуги з реєстрації  SSL -сертифікатів))</t>
  </si>
  <si>
    <r>
      <rPr>
        <b/>
        <sz val="10"/>
        <rFont val="Times New Roman"/>
        <family val="1"/>
        <charset val="204"/>
      </rPr>
      <t>Код ДК 021:2015  72410000-7</t>
    </r>
    <r>
      <rPr>
        <sz val="10"/>
        <rFont val="Times New Roman"/>
        <family val="1"/>
        <charset val="204"/>
      </rPr>
      <t xml:space="preserve"> -Послуги провайдерів </t>
    </r>
  </si>
  <si>
    <r>
      <rPr>
        <sz val="10"/>
        <color indexed="8"/>
        <rFont val="Times New Roman"/>
        <family val="1"/>
        <charset val="204"/>
      </rPr>
      <t xml:space="preserve">загальний фонд КПКВ 3506010    </t>
    </r>
    <r>
      <rPr>
        <b/>
        <sz val="10"/>
        <color indexed="8"/>
        <rFont val="Times New Roman"/>
        <family val="1"/>
        <charset val="204"/>
      </rPr>
      <t>(погодження Мінцифри)</t>
    </r>
  </si>
  <si>
    <t xml:space="preserve">грн.(двадцять дві тисячі  гривень 00 коп.)                           </t>
  </si>
  <si>
    <t>Послуги з реєстрації та гарантійної підтримки автономної системи (AS) та IP адрес v4, за кодом ДК 72420000-0 – Послуги у сфері розвитку Інтернету (ДК 72420000-0 – Послуги у сфері розвитку Інтернету(Послуги з реєстрації та гарантійної підтримки автономної системи (AS) та IP адрес v4))</t>
  </si>
  <si>
    <r>
      <rPr>
        <b/>
        <sz val="10"/>
        <color indexed="8"/>
        <rFont val="Times New Roman"/>
        <family val="1"/>
        <charset val="204"/>
      </rPr>
      <t>Код ДК 021:2015   72420000-0 -</t>
    </r>
    <r>
      <rPr>
        <sz val="10"/>
        <color indexed="8"/>
        <rFont val="Times New Roman"/>
        <family val="1"/>
        <charset val="204"/>
      </rPr>
      <t xml:space="preserve"> Послуги у сфері розвитку Інтернету</t>
    </r>
  </si>
  <si>
    <r>
      <t xml:space="preserve">загальний фонд КПКВ 3506010           </t>
    </r>
    <r>
      <rPr>
        <b/>
        <sz val="10"/>
        <color rgb="FF000000"/>
        <rFont val="Times New Roman"/>
        <family val="1"/>
        <charset val="204"/>
      </rPr>
      <t xml:space="preserve">відповідно до  п.11  постанови 1178 Особливостей  </t>
    </r>
  </si>
  <si>
    <t xml:space="preserve">грн. (шістдесят п'ять тисяч  гривень 00 коп.)                             </t>
  </si>
  <si>
    <r>
      <rPr>
        <b/>
        <sz val="10"/>
        <rFont val="Times New Roman"/>
        <family val="1"/>
        <charset val="204"/>
      </rPr>
      <t>Код ДК 021:2015  48760000-3 -</t>
    </r>
    <r>
      <rPr>
        <sz val="10"/>
        <rFont val="Times New Roman"/>
        <family val="1"/>
        <charset val="204"/>
      </rPr>
      <t xml:space="preserve">Пакети програмного забезпечення для захисту від вірусів
</t>
    </r>
  </si>
  <si>
    <r>
      <rPr>
        <sz val="10"/>
        <rFont val="Times New Roman"/>
        <family val="1"/>
        <charset val="204"/>
      </rPr>
      <t>відкриті торги(</t>
    </r>
    <r>
      <rPr>
        <i/>
        <sz val="10"/>
        <rFont val="Times New Roman"/>
        <family val="1"/>
        <charset val="204"/>
      </rPr>
      <t>з урахуванням особливостей</t>
    </r>
    <r>
      <rPr>
        <sz val="10"/>
        <rFont val="Times New Roman"/>
        <family val="1"/>
        <charset val="204"/>
      </rPr>
      <t xml:space="preserve">) </t>
    </r>
    <r>
      <rPr>
        <b/>
        <sz val="12"/>
        <rFont val="Times New Roman"/>
        <family val="1"/>
        <charset val="204"/>
      </rPr>
      <t xml:space="preserve"> УСС</t>
    </r>
  </si>
  <si>
    <t>Послуги зі створення комплексної системи захисту інформації в АС класу 1 (ДК 021:2015 72220000-3 – Консультаційні послуги з питань систем та з технічних питань) (Послуги зі створення комплексної системи захисту інформації в АС класу 1: ДК 021:2015 72220000-3 – Консультаційні послуги з питань систем та з технічних питань)</t>
  </si>
  <si>
    <r>
      <rPr>
        <b/>
        <sz val="10"/>
        <color indexed="8"/>
        <rFont val="Times New Roman"/>
        <family val="1"/>
        <charset val="204"/>
      </rPr>
      <t xml:space="preserve">Код ДК 021:2015  72220000-3 – </t>
    </r>
    <r>
      <rPr>
        <sz val="10"/>
        <color indexed="8"/>
        <rFont val="Times New Roman"/>
        <family val="1"/>
        <charset val="204"/>
      </rPr>
      <t>Консультаційні послуги з питань систем та з технічних питань 
(72220000-3 – Консультаційні послуги з питань систем та з технічних питань)
(Інформаційно-консультативні послуги з навчання роботі з Системами).</t>
    </r>
  </si>
  <si>
    <t>Переговорна процедува закупівлі</t>
  </si>
  <si>
    <t xml:space="preserve">грн. (двісті  тисяч гривень 00 коп.)                            </t>
  </si>
  <si>
    <t>Орендна плата за користування частиною технологічної стійки (1 юніти), на якій встановлено телекомунікаційне обладнання для функціонування волоконно-оптичної лінії зв'язку від ЦА ДМСУ (вул.Дегтярівська,11-г) до МГТС ПАТ "Укртелеком" (вул.Володимирській, 54-а) (ДК 021:2015 70220000-9 -Послуги з надання в в оренду чи лізингу нежитлової нерухомості) (Орендна плата за користування частиною технологічної стійки (1 юніти), на якій встановлено телекомунікаційне обладнання для функціонування волоконно-оптичної лінії зв'язку від ЦА ДМСУ (вул.Дегтярівська,11-г) до МГТС ПАТ "Укртелеком" (вул.Володимирській, 54-а): ДК 021:2015 70220000-9 -Послуги з надання в в оренду чи лізингу нежитлової нерухомості)</t>
  </si>
  <si>
    <r>
      <rPr>
        <b/>
        <sz val="10"/>
        <color indexed="8"/>
        <rFont val="Times New Roman"/>
        <family val="1"/>
        <charset val="204"/>
      </rPr>
      <t>Код ДК 021:2015 70220000-9 -</t>
    </r>
    <r>
      <rPr>
        <sz val="10"/>
        <color indexed="8"/>
        <rFont val="Times New Roman"/>
        <family val="1"/>
        <charset val="204"/>
      </rPr>
      <t xml:space="preserve">Послуги з надання в в оренду чи лізингу нежитлової нерухомості
(70220000-9 -Послуги з надання в в оренду чи лізингу нежитлової нерухомості)
</t>
    </r>
  </si>
  <si>
    <t xml:space="preserve">грн. (чотири тисячі вісімсот сорок гривень 00 коп.)                             </t>
  </si>
  <si>
    <t>Оренда обладнання (ДК 021:2015 98390000-3 Інші послуги) (Оренда обладнання: ДК 021:2015 98390000-3 Інші послуги)</t>
  </si>
  <si>
    <r>
      <rPr>
        <b/>
        <sz val="10"/>
        <color indexed="8"/>
        <rFont val="Times New Roman"/>
        <family val="1"/>
        <charset val="204"/>
      </rPr>
      <t>Код ДК 021:2015 98390000-3</t>
    </r>
    <r>
      <rPr>
        <sz val="10"/>
        <color indexed="8"/>
        <rFont val="Times New Roman"/>
        <family val="1"/>
        <charset val="204"/>
      </rPr>
      <t xml:space="preserve"> Інші послуги
(98390000-3 Інші послуги)
</t>
    </r>
  </si>
  <si>
    <t xml:space="preserve">грн. (дві тисячі чотириста гривень 00 коп.)                             </t>
  </si>
  <si>
    <t>Послуги із супроводження та технічної підтримки системи автоматизації обліку та документообігу (ДК 021:2015 - 72260000-5 -Послуги, пов'язані з програмним забезпенням) (Послуги із супроводження та технічної підтримки системи автоматизації обліку та документообігу: ДК 021:2015 - 72261000-2 Послуги з обслуговування програмного забезпечення)</t>
  </si>
  <si>
    <r>
      <rPr>
        <b/>
        <sz val="10"/>
        <color indexed="8"/>
        <rFont val="Times New Roman"/>
        <family val="1"/>
        <charset val="204"/>
      </rPr>
      <t>Код ДК 021:2015   72260000-5 -</t>
    </r>
    <r>
      <rPr>
        <sz val="10"/>
        <color indexed="8"/>
        <rFont val="Times New Roman"/>
        <family val="1"/>
        <charset val="204"/>
      </rPr>
      <t>Послуги, пов'язані з програмним забезпенням  (72261000-2 Послуги з обслуговування програмного забезпечення)</t>
    </r>
  </si>
  <si>
    <t>відкриті торги</t>
  </si>
  <si>
    <t xml:space="preserve">загальний фонд КПКВ 3506010              </t>
  </si>
  <si>
    <t xml:space="preserve">грн. (шістсот шісдесят вісім тисяч дев'ятсот сімнадцять  гривень 00 коп.)                             </t>
  </si>
  <si>
    <t>Ліцензії на право використання програмного забезпечення виявлення та запобігання вторгнень (IPS/IDS) за кодом ДК 021:2015  72260000-5 -Послуги, пов'язані з програмним забезпеченням (ДК 021:2015  72260000-5 -Послуги, пов'язані з програмним забезпеченням (Ліцензії на право використання програмного забезпечення виявлення та запобігання вторгнень (IPS/IDS))</t>
  </si>
  <si>
    <t xml:space="preserve">грн. (шістсот шістдесят сім тисяч триста п'ятдесят дев'ять гривень 00 коп.)                           </t>
  </si>
  <si>
    <r>
      <rPr>
        <b/>
        <sz val="10"/>
        <color indexed="8"/>
        <rFont val="Times New Roman"/>
        <family val="1"/>
        <charset val="204"/>
      </rPr>
      <t>Код ДК 021:2015  72250000-2 -</t>
    </r>
    <r>
      <rPr>
        <sz val="10"/>
        <color indexed="8"/>
        <rFont val="Times New Roman"/>
        <family val="1"/>
        <charset val="204"/>
      </rPr>
      <t>Послуги, пов'язані  із системами та підтримкою</t>
    </r>
  </si>
  <si>
    <t xml:space="preserve">грн. (двісті двадцять шість  тисяч п'ятсот п'ятдесят дві гривні 00 коп.)                           </t>
  </si>
  <si>
    <t>Ліцензії на продовження права користуванням програмної продукції Azure AI Translator та програмної продукції Azure OpenAI GPT за кодом ДК 021:2015-72260000-5 Послуги, пов’язані з програмним забезпеченням ( ДК 021:2015-72260000-5 Послуги, пов’язані з програмним забезпеченням (Ліцензії на продовження права користуванням програмної продукції Azure AI Translator та програмної продукції Azure OpenAI GPT ))</t>
  </si>
  <si>
    <r>
      <rPr>
        <b/>
        <sz val="10"/>
        <color indexed="8"/>
        <rFont val="Times New Roman"/>
        <family val="1"/>
        <charset val="204"/>
      </rPr>
      <t>Код ДК 021:2015-72260000-5</t>
    </r>
    <r>
      <rPr>
        <sz val="10"/>
        <color indexed="8"/>
        <rFont val="Times New Roman"/>
        <family val="1"/>
        <charset val="204"/>
      </rPr>
      <t xml:space="preserve"> Послуги, пов’язані з програмним забезпеченням</t>
    </r>
  </si>
  <si>
    <t xml:space="preserve">Відкриті торги(з урахуваннямо особливостей) </t>
  </si>
  <si>
    <r>
      <rPr>
        <sz val="10"/>
        <color indexed="8"/>
        <rFont val="Times New Roman"/>
        <family val="1"/>
        <charset val="204"/>
      </rPr>
      <t>загальний фонд КПКВ 3506010 (</t>
    </r>
    <r>
      <rPr>
        <b/>
        <sz val="10"/>
        <color indexed="8"/>
        <rFont val="Times New Roman"/>
        <family val="1"/>
        <charset val="204"/>
      </rPr>
      <t>погодження Мінцифри)</t>
    </r>
  </si>
  <si>
    <t xml:space="preserve">гривень (два мільйони  шістсот двадцять сім тисяч шістсот сорок гривень 00 коп.)                                                                  </t>
  </si>
  <si>
    <t>та програмної продукції Azure OpenAI GPT</t>
  </si>
  <si>
    <r>
      <rPr>
        <b/>
        <sz val="10"/>
        <color indexed="8"/>
        <rFont val="Times New Roman"/>
        <family val="1"/>
        <charset val="204"/>
      </rPr>
      <t>Код ДК 021:2015 50410000-2 -</t>
    </r>
    <r>
      <rPr>
        <sz val="10"/>
        <color indexed="8"/>
        <rFont val="Times New Roman"/>
        <family val="1"/>
        <charset val="204"/>
      </rPr>
      <t xml:space="preserve">Послуги з ремонту і технічного обслуговування вимірювальних, випробувальних і контрольних приладів </t>
    </r>
  </si>
  <si>
    <r>
      <rPr>
        <sz val="10"/>
        <color indexed="8"/>
        <rFont val="Times New Roman"/>
        <family val="1"/>
        <charset val="204"/>
      </rP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 xml:space="preserve">(погодження Мінцифри) </t>
    </r>
  </si>
  <si>
    <t xml:space="preserve">грн. (один мільйон двісті дев'яносто шість тисяч гривень 00 коп.)                            </t>
  </si>
  <si>
    <t>Ліцензія на право використання Системи «YOUCONTROL». Комерційна назва «Повний доступ». Ліцензія на право використання Системи «YOUCONTROL». Комерційна назва «Повний доступ допоміжна» за кодомДК 021:2015 48770000-6 Пакети службового програмного забезпечення загального призначення, для стиснення даних та друку за кодом ДК 021:2015  ( 48771000-3 Пакети службового програмного забезпечення загального призначення» (Ліцензія на право використання Системи «YOUCONTROL». Комерційна назва «Повний доступ». Ліцензія на право використання Системи «YOUCONTROL». Комерційна назва «Повний доступ допоміжна»)</t>
  </si>
  <si>
    <r>
      <rPr>
        <b/>
        <sz val="10"/>
        <color indexed="8"/>
        <rFont val="Times New Roman"/>
        <family val="1"/>
        <charset val="204"/>
      </rPr>
      <t xml:space="preserve">Код ДК 021:2015 48770000-6 </t>
    </r>
    <r>
      <rPr>
        <sz val="10"/>
        <color indexed="8"/>
        <rFont val="Times New Roman"/>
        <family val="1"/>
        <charset val="204"/>
      </rPr>
      <t xml:space="preserve"> Пакети службового програмного забезпечення загального призначення, для стиснення даних та друку</t>
    </r>
  </si>
  <si>
    <r>
      <rPr>
        <sz val="10"/>
        <color indexed="8"/>
        <rFont val="Times New Roman"/>
        <family val="1"/>
        <charset val="204"/>
      </rPr>
      <t>загальний фонд КПКВ 3506010  (п</t>
    </r>
    <r>
      <rPr>
        <b/>
        <sz val="10"/>
        <color indexed="8"/>
        <rFont val="Times New Roman"/>
        <family val="1"/>
        <charset val="204"/>
      </rPr>
      <t>огодження Мінцифри</t>
    </r>
    <r>
      <rPr>
        <sz val="10"/>
        <color indexed="8"/>
        <rFont val="Times New Roman"/>
        <family val="1"/>
        <charset val="204"/>
      </rPr>
      <t>) (відповідно до пп5. п13  постанови КМУ від 12.10.2022 №1178 (відсутність конкуренції з технічні причини)</t>
    </r>
  </si>
  <si>
    <t xml:space="preserve">грн. (п'ятсот сімдесят чотири тисячі дев'ятсот двадцять гривень 00 коп.)                          </t>
  </si>
  <si>
    <t>Постачання програмної продукції Confluence (Cloud) Premium для 50 користувачів та програмної продукції Jira (Cloud) Premium для 50 користувачів)» за кодом ДК 021:2015-72260000-5 «Послуги, пов’язані з програмним забезпеченням"</t>
  </si>
  <si>
    <r>
      <rPr>
        <b/>
        <sz val="10"/>
        <color indexed="8"/>
        <rFont val="Times New Roman"/>
        <family val="1"/>
        <charset val="204"/>
      </rPr>
      <t xml:space="preserve">Код ДК 021:2015-72260000-5 </t>
    </r>
    <r>
      <rPr>
        <sz val="10"/>
        <color indexed="8"/>
        <rFont val="Times New Roman"/>
        <family val="1"/>
        <charset val="204"/>
      </rPr>
      <t>Послуги, пов’язані з програмним забезпеченням</t>
    </r>
  </si>
  <si>
    <t xml:space="preserve">гривень (п'ятсот шістдесят тисяч  гривень 00 коп.)                                                                  </t>
  </si>
  <si>
    <r>
      <rPr>
        <sz val="10"/>
        <rFont val="Times New Roman"/>
        <family val="1"/>
        <charset val="204"/>
      </rPr>
      <t xml:space="preserve"> відкриті торги</t>
    </r>
    <r>
      <rPr>
        <i/>
        <sz val="10"/>
        <rFont val="Times New Roman"/>
        <family val="1"/>
        <charset val="204"/>
      </rPr>
      <t xml:space="preserve"> (з урахуванням собливостей)</t>
    </r>
    <r>
      <rPr>
        <b/>
        <i/>
        <sz val="10"/>
        <rFont val="Times New Roman"/>
        <family val="1"/>
        <charset val="204"/>
      </rPr>
      <t xml:space="preserve"> </t>
    </r>
  </si>
  <si>
    <t>Програмне забезпечення Системи запобігання витоку інформації та контролю даних Data Leak Prevention (DLP)  за кодом ДК 021:2015  72260000-5 -Послуги, пов'язані з програмним забезпеченням ( ДК 021:2015  72260000-5 -Послуги, пов'язані з програмним забезпеченням (Програмне забезпечення Системи запобігання витоку інформації та контролю даних Data Leak Prevention (DLP))</t>
  </si>
  <si>
    <t>серпень</t>
  </si>
  <si>
    <t xml:space="preserve">грн. (чотириста п'ятдесят тисяч  гривень 00 коп.)                            </t>
  </si>
  <si>
    <t>Програмне забезпечення для аудиту правил мережевих екранів та мережевого обладнання (FW Audit) за кодом ДК 021:2015  72260000-5 -Послуги, пов'язані з програмним забезпеченням (ДК 021:2015  72260000-5 -Послуги, пов'язані з програмним забезпеченням (Програмне забезпечення для аудиту правил мережевих екранів та мережевого обладнання (FW Audit))</t>
  </si>
  <si>
    <t xml:space="preserve">грн. (один мільйон вісімсот дев'яносто дев'ять гривень 00 коп.)                            </t>
  </si>
  <si>
    <t>(погодження Мінцифри)</t>
  </si>
  <si>
    <t>Програмне забезпечення для контролю пристроїв, що підключаються до мережі компанії (NAC) за кодом ДК 021:2015  72260000-5 -Послуги, пов'язані з програмним забезпеченням ( ДК 021:2015  72260000-5 -Послуги, пов'язані з програмним забезпеченням (Програмне забезпечення для контролю пристроїв, що підключаються до мережі компанії (NAC))</t>
  </si>
  <si>
    <r>
      <rPr>
        <sz val="10"/>
        <color indexed="8"/>
        <rFont val="Times New Roman"/>
        <family val="1"/>
        <charset val="204"/>
      </rPr>
      <t xml:space="preserve"> загальний фонд КПКВ 3506010 </t>
    </r>
    <r>
      <rPr>
        <b/>
        <sz val="10"/>
        <color indexed="8"/>
        <rFont val="Times New Roman"/>
        <family val="1"/>
        <charset val="204"/>
      </rPr>
      <t>(погодження Мінцифри)</t>
    </r>
  </si>
  <si>
    <t xml:space="preserve">грн. (шість мільйонів чотириста сімдесят три тисячі триста двадцять  гривень 00 коп.)                            </t>
  </si>
  <si>
    <t>(зміни с/з №22/22-02-01/1341 від 24.01.2025)</t>
  </si>
  <si>
    <t>Програмне забезпечення для сканування відкритого коду та розгорнутих веб-додатків компанії (SAST/DAST)за кодом ДК 021:2015  72260000-5 -Послуги, пов'язані з програмним забезпеченням (ДК 021:2015  72260000-5 -Послуги, пов'язані з програмним забезпеченням (Програмне забезпечення для сканування відкритого коду та розгорнутих веб-додатків компанії (SAST/DAST))</t>
  </si>
  <si>
    <t xml:space="preserve">грн. (один мільйон п'ятсот сорок три тисячі дев'ятсот дев'яносто п'ять тисяч  гривень 00 коп.)                            </t>
  </si>
  <si>
    <r>
      <rPr>
        <sz val="10"/>
        <color indexed="8"/>
        <rFont val="Times New Roman"/>
        <family val="1"/>
        <charset val="204"/>
      </rPr>
      <t>загальний фонд КПКВ 3506010  (п</t>
    </r>
    <r>
      <rPr>
        <b/>
        <sz val="10"/>
        <color indexed="8"/>
        <rFont val="Times New Roman"/>
        <family val="1"/>
        <charset val="204"/>
      </rPr>
      <t>огодження Мінцифри</t>
    </r>
    <r>
      <rPr>
        <sz val="10"/>
        <color indexed="8"/>
        <rFont val="Times New Roman"/>
        <family val="1"/>
        <charset val="204"/>
      </rPr>
      <t xml:space="preserve">) </t>
    </r>
  </si>
  <si>
    <t xml:space="preserve">грн. (чотири мільйони триста двадцять тисяч  гривень 00 коп.)                            </t>
  </si>
  <si>
    <t>Послуги з заправки та відновлення картриджів за ДК 021:2015 50310000-1 -Технічне обслуговування і ремонт офісної техніки ( ДК 021:2015 - 50313000-2 - Технічне обслуговування і ремонт копіювально-розмножувальної техніки (Послуги з заправки та відновлення картриджів))</t>
  </si>
  <si>
    <r>
      <rPr>
        <b/>
        <sz val="10"/>
        <color indexed="8"/>
        <rFont val="Times New Roman"/>
        <family val="1"/>
        <charset val="204"/>
      </rPr>
      <t>Код ДК 021:2015 50310000-1 -</t>
    </r>
    <r>
      <rPr>
        <sz val="10"/>
        <color indexed="8"/>
        <rFont val="Times New Roman"/>
        <family val="1"/>
        <charset val="204"/>
      </rPr>
      <t xml:space="preserve">Технічне обслуговування і ремонт офісної техніки
</t>
    </r>
  </si>
  <si>
    <t xml:space="preserve">загальний фонд КПКВ 3506010  </t>
  </si>
  <si>
    <t xml:space="preserve">грн. (сто дев'яносто  тисяч гривень 00 коп.)                            </t>
  </si>
  <si>
    <r>
      <rPr>
        <b/>
        <sz val="10"/>
        <rFont val="Times New Roman"/>
        <family val="1"/>
        <charset val="204"/>
      </rPr>
      <t xml:space="preserve">Код ДК 021:2015  72260000-5 </t>
    </r>
    <r>
      <rPr>
        <sz val="10"/>
        <rFont val="Times New Roman"/>
        <family val="1"/>
        <charset val="204"/>
      </rPr>
      <t>-Послуги, пов'язані з програмним забезпеченням</t>
    </r>
  </si>
  <si>
    <t xml:space="preserve">грн. (чотириста п'ятдесят тисяч гривень 00 коп.)                            </t>
  </si>
  <si>
    <r>
      <rPr>
        <b/>
        <sz val="10"/>
        <color indexed="8"/>
        <rFont val="Times New Roman"/>
        <family val="1"/>
        <charset val="204"/>
      </rPr>
      <t xml:space="preserve">Код ДК 021:2015   90510000-5 - </t>
    </r>
    <r>
      <rPr>
        <sz val="10"/>
        <color indexed="8"/>
        <rFont val="Times New Roman"/>
        <family val="1"/>
        <charset val="204"/>
      </rPr>
      <t>Утилізація/видалення сміття та поводження зі сміттям</t>
    </r>
  </si>
  <si>
    <t xml:space="preserve">грн. (сто тисяч  гривень 00коп)                     </t>
  </si>
  <si>
    <t>Всього за КЕКВ 2240 „Оплата послуг (крім комунальних)</t>
  </si>
  <si>
    <t>Багатофункціональні друкуючі  пристрої за кодом ДК 021:2015   30230000-0 - Комп'ютерне обладнання (30230000-0 - Комп'ютерне обладнання(Багатофункціональні друкуючі  пристрої))</t>
  </si>
  <si>
    <r>
      <rPr>
        <b/>
        <sz val="10"/>
        <color indexed="8"/>
        <rFont val="Times New Roman"/>
        <family val="1"/>
        <charset val="204"/>
      </rPr>
      <t>Код ДК 021:2015   30230000-0 -</t>
    </r>
    <r>
      <rPr>
        <sz val="10"/>
        <color indexed="8"/>
        <rFont val="Times New Roman"/>
        <family val="1"/>
        <charset val="204"/>
      </rPr>
      <t xml:space="preserve"> Комп'ютерне обладнання</t>
    </r>
  </si>
  <si>
    <t>3110</t>
  </si>
  <si>
    <r>
      <rPr>
        <sz val="10"/>
        <color indexed="8"/>
        <rFont val="Times New Roman"/>
        <family val="1"/>
        <charset val="204"/>
      </rPr>
      <t>Відкриті торги у порядку визначеному Особливостями через У</t>
    </r>
    <r>
      <rPr>
        <b/>
        <sz val="10"/>
        <color indexed="8"/>
        <rFont val="Times New Roman"/>
        <family val="1"/>
        <charset val="204"/>
      </rPr>
      <t>країнські спеціалізовані системи</t>
    </r>
  </si>
  <si>
    <r>
      <rPr>
        <sz val="10"/>
        <color indexed="8"/>
        <rFont val="Times New Roman"/>
        <family val="1"/>
        <charset val="204"/>
      </rPr>
      <t xml:space="preserve">загальний фонд КПКВ 3506010  </t>
    </r>
    <r>
      <rPr>
        <b/>
        <sz val="10"/>
        <color indexed="8"/>
        <rFont val="Times New Roman"/>
        <family val="1"/>
        <charset val="204"/>
      </rPr>
      <t>(погодження Мінцифри)</t>
    </r>
  </si>
  <si>
    <t xml:space="preserve">грн. чотири мільйони дев'ятсот тисяч гривень 00 коп.)                          </t>
  </si>
  <si>
    <t>Джерела безперебійного живлення за кодом ДК 021:2015  31150000-2 - Баласти для розрядних ламп чи трубок( код ДК 021:2015 31154000-0 Джерела безперебійного живлення)</t>
  </si>
  <si>
    <r>
      <rPr>
        <b/>
        <sz val="10"/>
        <color indexed="8"/>
        <rFont val="Times New Roman"/>
        <family val="1"/>
        <charset val="204"/>
      </rPr>
      <t xml:space="preserve">Код ДК 021:2015  31150000-2 - </t>
    </r>
    <r>
      <rPr>
        <sz val="10"/>
        <color indexed="8"/>
        <rFont val="Times New Roman"/>
        <family val="1"/>
        <charset val="204"/>
      </rPr>
      <t>Баласти для розрядних ламп чи трубок</t>
    </r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</si>
  <si>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>(з урахуванням собливостей)</t>
    </r>
    <r>
      <rPr>
        <b/>
        <i/>
        <sz val="10"/>
        <color indexed="8"/>
        <rFont val="Times New Roman"/>
        <family val="1"/>
        <charset val="204"/>
      </rPr>
      <t xml:space="preserve"> </t>
    </r>
  </si>
  <si>
    <t xml:space="preserve">грн. (два мільйони сто шістдесят сім  тисяч шістсот сімнадцять  гривень 12 коп.)                            </t>
  </si>
  <si>
    <r>
      <rPr>
        <b/>
        <sz val="10"/>
        <color indexed="8"/>
        <rFont val="Times New Roman"/>
        <family val="1"/>
        <charset val="204"/>
      </rPr>
      <t xml:space="preserve">Код ДК 021:2015  32420000-3 - </t>
    </r>
    <r>
      <rPr>
        <sz val="10"/>
        <color indexed="8"/>
        <rFont val="Times New Roman"/>
        <family val="1"/>
        <charset val="204"/>
      </rPr>
      <t>Мережеве обладнання</t>
    </r>
  </si>
  <si>
    <t xml:space="preserve">грн. (п'ять мільйонів сім тисяч гривень 00 коп.)                            </t>
  </si>
  <si>
    <r>
      <rPr>
        <b/>
        <sz val="10"/>
        <color indexed="8"/>
        <rFont val="Times New Roman"/>
        <family val="1"/>
        <charset val="204"/>
      </rPr>
      <t xml:space="preserve">Код ДК 021:2015  48820000-2 - </t>
    </r>
    <r>
      <rPr>
        <sz val="10"/>
        <color indexed="8"/>
        <rFont val="Times New Roman"/>
        <family val="1"/>
        <charset val="204"/>
      </rPr>
      <t>Сервери</t>
    </r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</si>
  <si>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собливостей) </t>
    </r>
    <r>
      <rPr>
        <b/>
        <i/>
        <sz val="10"/>
        <color indexed="8"/>
        <rFont val="Times New Roman"/>
        <family val="1"/>
        <charset val="204"/>
      </rPr>
      <t>УСС</t>
    </r>
  </si>
  <si>
    <t xml:space="preserve">грн. (сорок шість  мільйонів чотириста п'ятдесят  тисяч  гривень 00 коп.)                            </t>
  </si>
  <si>
    <t>Код ДК 021:2015  32420000-3 - Мережеве обладнання</t>
  </si>
  <si>
    <r>
      <rPr>
        <sz val="10"/>
        <color indexed="8"/>
        <rFont val="Times New Roman"/>
        <family val="1"/>
        <charset val="204"/>
      </rP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(погодження Мінцифри)</t>
    </r>
    <r>
      <rPr>
        <sz val="10"/>
        <color indexed="8"/>
        <rFont val="Times New Roman"/>
        <family val="1"/>
        <charset val="204"/>
      </rPr>
      <t xml:space="preserve">
</t>
    </r>
  </si>
  <si>
    <t xml:space="preserve">грн. (дев'ятнадцять  мільйонів дев'ятсот сімдесят тисяч триста п'ятдесят шість  гривень 00 коп.)                            </t>
  </si>
  <si>
    <t>Всього за КЕКВ 3110„Придбання обладнання і предметів довгострокового користування"</t>
  </si>
  <si>
    <t>Будівництво ділянки для легкового автотранспорту та автобусів у пункті пропуску для автомобільного сполучення "Краківець" та відновлення інфраструктури української частини існуючого пункту пропуску "Краківець" на українсько-польському кордоні за кодом код ДК 021:2015  45220000-5 -Інженерні та будівельні роботи. Construction of a section for passenger vehicles and buses at the checkpoint for road traffic "Krakivets" and restoration of the infrastructure of the Ukrainian part of the existing checkpoint "Krakivets" in Ukrainian - the Polish border by code DK 021:2015 45220000-5 - Engineering and construction works</t>
  </si>
  <si>
    <t>Код ДК 021:2015  45220000-5 -Інженерні та будівельні роботи</t>
  </si>
  <si>
    <t>відкриті торги (з урахуванням особливостей)</t>
  </si>
  <si>
    <r>
      <rPr>
        <b/>
        <sz val="10"/>
        <color indexed="8"/>
        <rFont val="Times New Roman"/>
        <family val="1"/>
        <charset val="204"/>
      </rPr>
      <t xml:space="preserve">Спеціальний фонд </t>
    </r>
    <r>
      <rPr>
        <sz val="10"/>
        <color indexed="8"/>
        <rFont val="Times New Roman"/>
        <family val="1"/>
        <charset val="204"/>
      </rPr>
      <t xml:space="preserve">КПКВ 3506610 Джерело фінансівання -відповідно Договору між Урядом України та Урядом Республіки Польща про надання кредиту на умовах пов'язаної допомоги від 09.09.2015 ратифікованого Законом України від 03 лютого 2016 року №977-VІІІ                </t>
    </r>
    <r>
      <rPr>
        <b/>
        <sz val="10"/>
        <color indexed="8"/>
        <rFont val="Times New Roman"/>
        <family val="1"/>
        <charset val="204"/>
      </rPr>
      <t xml:space="preserve">закупівля під очікувану вартість </t>
    </r>
  </si>
  <si>
    <r>
      <rPr>
        <b/>
        <sz val="10"/>
        <color theme="1"/>
        <rFont val="Times New Roman"/>
        <family val="1"/>
        <charset val="204"/>
      </rPr>
      <t>євро</t>
    </r>
    <r>
      <rPr>
        <sz val="10"/>
        <color theme="1"/>
        <rFont val="Times New Roman"/>
        <family val="1"/>
        <charset val="204"/>
      </rPr>
      <t xml:space="preserve">(шість мільйон вісімсот дев'яносто дев'ять тисяч сімсот </t>
    </r>
    <r>
      <rPr>
        <b/>
        <sz val="10"/>
        <color theme="1"/>
        <rFont val="Times New Roman"/>
        <family val="1"/>
        <charset val="204"/>
      </rPr>
      <t>євро</t>
    </r>
    <r>
      <rPr>
        <sz val="10"/>
        <color theme="1"/>
        <rFont val="Times New Roman"/>
        <family val="1"/>
        <charset val="204"/>
      </rPr>
      <t xml:space="preserve"> )                                                                  </t>
    </r>
  </si>
  <si>
    <t>Будівництво пішоходного переходу в пункті-пропуску "Рава-Руська" на українсько-польському кордоні за кодом ДК 021:2015  45200000-9 -Роботи,пов'язані з об'єктами завершеного чи не завершеного будівництва та об'єктами цивільного будівництва (Код ДК 021:2015  45200000-9 -Роботи,пов'язані з об'єктами завершеного чи не завершеного будівництва та об'єктами цивільного будівництва (Будівництво пішоходного переходу в пункті-пропуску "Рава-Руська" на українсько-польському кордоні)</t>
  </si>
  <si>
    <r>
      <rPr>
        <b/>
        <sz val="10"/>
        <rFont val="Times New Roman"/>
        <family val="1"/>
        <charset val="204"/>
      </rPr>
      <t>Код ДК 021:2015  45200000-9</t>
    </r>
    <r>
      <rPr>
        <sz val="10"/>
        <rFont val="Times New Roman"/>
        <family val="1"/>
        <charset val="204"/>
      </rPr>
      <t xml:space="preserve"> -Роботи,пов'язані з об'єктами завершеного чи не завершеного будівництва та об'єктами цивільного будівництва</t>
    </r>
  </si>
  <si>
    <r>
      <rPr>
        <sz val="10"/>
        <color indexed="8"/>
        <rFont val="Times New Roman"/>
        <family val="1"/>
        <charset val="204"/>
      </rPr>
      <t xml:space="preserve">відкриті торги </t>
    </r>
    <r>
      <rPr>
        <i/>
        <sz val="10"/>
        <color indexed="8"/>
        <rFont val="Times New Roman"/>
        <family val="1"/>
        <charset val="204"/>
      </rPr>
      <t>(з урахуванням особливостей)</t>
    </r>
  </si>
  <si>
    <r>
      <rPr>
        <b/>
        <sz val="10"/>
        <color indexed="8"/>
        <rFont val="Times New Roman"/>
        <family val="1"/>
        <charset val="204"/>
      </rPr>
      <t xml:space="preserve">спеціальний  фонд КПКВ 3506610  </t>
    </r>
    <r>
      <rPr>
        <sz val="10"/>
        <color indexed="8"/>
        <rFont val="Times New Roman"/>
        <family val="1"/>
        <charset val="204"/>
      </rPr>
      <t xml:space="preserve">                           Джерело фінансівання -відповідно Договору між Урядом України та Урядом Республіки Польща про надання кредиту на умовах пов'язаної допомоги від 09.09.2015 ратифікованого Законом України від 03 лютого 2016 року №977-VІІІ </t>
    </r>
  </si>
  <si>
    <r>
      <rPr>
        <b/>
        <sz val="10"/>
        <color theme="1"/>
        <rFont val="Times New Roman"/>
        <family val="1"/>
        <charset val="204"/>
      </rPr>
      <t>грн</t>
    </r>
    <r>
      <rPr>
        <sz val="10"/>
        <color theme="1"/>
        <rFont val="Times New Roman"/>
        <family val="1"/>
        <charset val="204"/>
      </rPr>
      <t xml:space="preserve">(п'ятдесят три мільйони сорок сім тисяч п'ятсот гривень 00 коп.)     </t>
    </r>
    <r>
      <rPr>
        <sz val="10"/>
        <color rgb="FFFF0000"/>
        <rFont val="Times New Roman"/>
        <family val="1"/>
        <charset val="204"/>
      </rPr>
      <t xml:space="preserve"> </t>
    </r>
  </si>
  <si>
    <t>Всього за КЕКВ 3122 "Капітальне будівництво(придбання) інших об'єктів"</t>
  </si>
  <si>
    <t>євро</t>
  </si>
  <si>
    <r>
      <rPr>
        <sz val="10"/>
        <color indexed="8"/>
        <rFont val="Times New Roman"/>
        <family val="1"/>
        <charset val="204"/>
      </rPr>
      <t>Рекон</t>
    </r>
    <r>
      <rPr>
        <sz val="10"/>
        <color theme="1"/>
        <rFont val="Times New Roman"/>
        <family val="1"/>
        <charset val="204"/>
      </rPr>
      <t xml:space="preserve">струкція міжнародного пункту пропуску для автомобільного сполучення "Шегині" на українсько-польському кордоні за кодом ДК 021:2015  45200000-9 -Роботи,пов'язані з об'єктами завершеного чи не завершеного будівництва та об'єктами цивільного будівництва (Реконструкція міжнародного пункту пропуску для автомобільного сполучення "Шегині" на українсько-польському кордоні за кодом ДК 021:2015  45200000-9 -Роботи,пов'язані з об'єктами завершеного чи не завершеного будівництва та об'єктами цивільного будівництва) Reconstruction of the International Crossing Point for Road Service «Sheghini» on the Ukrainian-Polish Border code DK 021:2015: 45200000-9 Works Related to Completed or Uncompleted Construction Projects and Civil Works Facilities.
</t>
    </r>
  </si>
  <si>
    <t>Код ДК 021:2015  45200000-9 -Роботи,пов'язані з об'єктами завершеного чи не завершеного будівництва та об'єктами цивільного будівництва</t>
  </si>
  <si>
    <r>
      <rPr>
        <sz val="10"/>
        <color indexed="8"/>
        <rFont val="Times New Roman"/>
        <family val="1"/>
        <charset val="204"/>
      </rPr>
      <t>відкриті торги (</t>
    </r>
    <r>
      <rPr>
        <i/>
        <sz val="10"/>
        <color indexed="8"/>
        <rFont val="Times New Roman"/>
        <family val="1"/>
        <charset val="204"/>
      </rPr>
      <t>з урахуванням особливостей</t>
    </r>
    <r>
      <rPr>
        <sz val="10"/>
        <color indexed="8"/>
        <rFont val="Times New Roman"/>
        <family val="1"/>
        <charset val="204"/>
      </rPr>
      <t>)</t>
    </r>
  </si>
  <si>
    <r>
      <rPr>
        <b/>
        <sz val="10"/>
        <color indexed="8"/>
        <rFont val="Times New Roman"/>
        <family val="1"/>
        <charset val="204"/>
      </rPr>
      <t xml:space="preserve">спеціальний  фонд КПКВ 3506610 </t>
    </r>
    <r>
      <rPr>
        <sz val="10"/>
        <color indexed="8"/>
        <rFont val="Times New Roman"/>
        <family val="1"/>
        <charset val="204"/>
      </rPr>
      <t xml:space="preserve">                            Джерело фінансівання -відповідно Договору між Урядом України та Урядом Республіки Польща про надання кредиту на умовах пов'язаної допомоги від 09.09.2015 ратифікованого Законом України від 03 лютого 2016 року №977-VІІІ (</t>
    </r>
    <r>
      <rPr>
        <b/>
        <sz val="10"/>
        <color indexed="8"/>
        <rFont val="Times New Roman"/>
        <family val="1"/>
        <charset val="204"/>
      </rPr>
      <t>під очікувану вартість</t>
    </r>
    <r>
      <rPr>
        <sz val="10"/>
        <color indexed="8"/>
        <rFont val="Times New Roman"/>
        <family val="1"/>
        <charset val="204"/>
      </rPr>
      <t>)</t>
    </r>
  </si>
  <si>
    <r>
      <rPr>
        <sz val="10"/>
        <color theme="1"/>
        <rFont val="Times New Roman"/>
        <family val="1"/>
        <charset val="204"/>
      </rPr>
      <t>(двадцять три  мільйони шістсот дев'яносто шість  тисяч п'ятсот десять</t>
    </r>
    <r>
      <rPr>
        <b/>
        <sz val="10"/>
        <color theme="1"/>
        <rFont val="Times New Roman"/>
        <family val="1"/>
        <charset val="204"/>
      </rPr>
      <t xml:space="preserve"> євро 00.</t>
    </r>
    <r>
      <rPr>
        <sz val="10"/>
        <color theme="1"/>
        <rFont val="Times New Roman"/>
        <family val="1"/>
        <charset val="204"/>
      </rPr>
      <t xml:space="preserve"> )                                                                  </t>
    </r>
  </si>
  <si>
    <t>Всього за КЕКВ 3142 "Реконструкція та реставрація інших об'єктів"</t>
  </si>
  <si>
    <r>
      <t>Код ДК 021:2015  72260000-5 -</t>
    </r>
    <r>
      <rPr>
        <sz val="10"/>
        <color indexed="8"/>
        <rFont val="Times New Roman"/>
        <family val="1"/>
        <charset val="204"/>
      </rPr>
      <t>Послуги, пов'язані з програмним забезпеченням</t>
    </r>
  </si>
  <si>
    <t xml:space="preserve">Постачання примірників програмної продукції для активації програмного забезпечення АСКОД  за кодом ДК 021:2015  72260000-5 -Послуги, пов'язані з програмним забезпеченням (ДК 021:2015  72260000-5 -Послуги, пов'язані з програмним забезпеченням (Постачання примірників програмної продукції для активації програмного забезпечення АСКОД) </t>
  </si>
  <si>
    <r>
      <t>РІЧНИЙ ПЛАН ЗАКУПІВЕЛЬ                                                                                                                                                                                                                                                                                                                                                                                                                                                                                                   Держмитслужби (апарат) із змінами                                                                                                                                                                                                                                                                        (</t>
    </r>
    <r>
      <rPr>
        <i/>
        <sz val="16"/>
        <color indexed="8"/>
        <rFont val="Times New Roman"/>
        <family val="1"/>
        <charset val="204"/>
      </rPr>
      <t>Департамент з питань цифрового розвитку  цифрових  трансформацій і цифровізації Держмитслужби</t>
    </r>
    <r>
      <rPr>
        <b/>
        <sz val="16"/>
        <color indexed="8"/>
        <rFont val="Times New Roman"/>
        <family val="1"/>
        <charset val="204"/>
      </rPr>
      <t xml:space="preserve">)                                                      </t>
    </r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</si>
  <si>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(відповідно до  п11  постанови КМУ від 12.10.2022 №1178) до 100 тис. до 50 без/ звіту</t>
    </r>
  </si>
  <si>
    <t xml:space="preserve">грн. (сім  мільйонів  дев'ятсот сімдесят дев'ять тисяч триста двадцять дві гривні 00 коп.)                          </t>
  </si>
  <si>
    <t xml:space="preserve">грн. (один  мільйон двісті дев'яносто  тисяч двісті сімдесят сім гривень 00 коп.)                          </t>
  </si>
  <si>
    <t xml:space="preserve">грн. (один  мільйон  шістдесят вісім тисяч триста дев'ять гривень 20 коп.)                          </t>
  </si>
  <si>
    <t>Постачання ліцензій на право користування інформаційно-аналітичною платформою LIGA360 за кодом ДК 021:2015  72260000-5 -Послуги, пов'язані з програмним забезпеченням ( ДК 021:2015  72260000-5 -Послуги, пов'язані з програмним забезпеченням (Постачання ліцензій на право користування інформаційно-аналітичною платформою LIGA360))</t>
  </si>
  <si>
    <t>Послуги зі поставки оновлень програмного продукту"MASTER: Комплексний облік для бюджетних установ"за кодом ДК 021:2015  72260000-5 -Послуги, пов'язані з програмним забезпеченням (ДК 021:2015  72260000-5 -Послуги, пов'язані з програмним забезпеченням (Послуги зі поставки оновлень програмного продукту"MASTER: Комплексний облік для бюджетних установ")</t>
  </si>
  <si>
    <t xml:space="preserve"> ДК 021:2015 48761000-0 Пакети антивірусного програмного забезпечення (Послуги з передачі пакетів антивірусного програмного забезпечення)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</si>
  <si>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(повідомлення Мінцифри)</t>
    </r>
  </si>
  <si>
    <t>послуги зі створення та проведення державної експертизи комплексної системи захисту інформації в автоматизованій системі автоматизації обліку та документообігу за кодом ДК 021:2015: 72220000-3 Консультаційні послуги з питань систем та з технічних питань (ДК 021:2015: 72220000-3 Консультаційні послуги з питань систем та з технічних питань (Послуги зі створення та проведення державної експертизи комплексної системи захисту інформації в автоматизованій системі автоматизації та документообігу))</t>
  </si>
  <si>
    <r>
      <t xml:space="preserve">Код ДК 021:2015  72220000-3 </t>
    </r>
    <r>
      <rPr>
        <sz val="10"/>
        <rFont val="Times New Roman"/>
        <family val="1"/>
        <charset val="204"/>
      </rPr>
      <t>Консультаційні послуги з питань систем та з технічних питань</t>
    </r>
  </si>
  <si>
    <t xml:space="preserve">Постачання програмного забезпечення (програмної продукції) на право користування програмним забезпеченням Системи контролю привілейованих користувачів Privileged Access Managcment (РАМ)  (Fudo PAM Enterprise)) за кодом ДК 021:2015  72260000-5 -Послуги, пов'язані з програмним забезпеченням (ДК 021:2015  72260000-5 -Послуги, пов'язані з програмним забезпеченням (Постачання програмного забезпечення (програмної продукції) на право користування програмним забезпеченням Системи контролю привілейованих користувачів Privileged Access Managcment (РАМ)  (Fudo PAM Enterprise)) </t>
  </si>
  <si>
    <t>Послуги зі створення та проведення державної експертизи комплексної системи захисту інформації в автоматизованій системі подання звітності за кодом ДК 021:2015: 72220000-3 Консультаційні послуги з питань систем та з технічних питань (ДК 021:2015: 72220000-3 Консультаційні послуги з питань систем та з технічних питань (Послуги зі створення та проведення державної експертизи комплексної системи захисту інформації в автоматизованій системі подання звітності))</t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</si>
  <si>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</t>
    </r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</si>
  <si>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(повідомлення Мінцифри)</t>
    </r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</si>
  <si>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(погодження Мінцифри)відповідно до пп.6 п. 13 Особливостей (постанова КМУ 1178)</t>
    </r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</si>
  <si>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(погодження Мінцифри)(</t>
    </r>
    <r>
      <rPr>
        <i/>
        <sz val="10"/>
        <color indexed="8"/>
        <rFont val="Times New Roman"/>
        <family val="1"/>
        <charset val="204"/>
      </rPr>
      <t>скореговано суму відповідно аукциону</t>
    </r>
    <r>
      <rPr>
        <b/>
        <sz val="10"/>
        <color indexed="8"/>
        <rFont val="Times New Roman"/>
        <family val="1"/>
        <charset val="204"/>
      </rPr>
      <t>)</t>
    </r>
  </si>
  <si>
    <t xml:space="preserve">грн. (сто п'ятнадцять тисяч двісті шістдесят гривень гривень 00 коп.)                            </t>
  </si>
  <si>
    <t xml:space="preserve">грн. (п'ятсот сімдесят чотири тисяч сімсот сорок  гривень 00 коп.)     </t>
  </si>
  <si>
    <t xml:space="preserve">грн. (двісті тридцять дві тисячі двісті вісімдесят гривень 00 коп.)                             </t>
  </si>
  <si>
    <t>загальний фонд КПКВ 3506010 (службова записка №22/22-02-03/4694 від24.04.2025)</t>
  </si>
  <si>
    <t xml:space="preserve">грн. (два мільйони двісті дев'ять тисяч  гривень 00 коп.)                            </t>
  </si>
  <si>
    <t xml:space="preserve">грн. (двадцять одна тисяча вісімсот двадціть гривні 00 коп.)                             </t>
  </si>
  <si>
    <t>загальний фонд КПКВ 3506010  (службова записка №22/22-02-03/4694 від24.04.2025)</t>
  </si>
  <si>
    <t xml:space="preserve">грн. (00  гривень 00 коп.)                             </t>
  </si>
  <si>
    <t xml:space="preserve">Послуги із забезпечення зв'язку між Державною митною службою України та міністерствами і відомствами, з використанням Національної системи конфденційного зв'язку за кодом ДК 021:2015 - 64210000-1 - Послуги телефонного зв'язку та передачі даних (Послуги із забезпечення зв'язку між Державною митною службою України  та міністерствами і відомствами, з використанням Національної системи конфіденційного зв'язку: ДК 021:2015 - 64210000-1 - Послуги телефонного зв'язку та передачі даних) </t>
  </si>
  <si>
    <t>Послуги з технічної підтримки серверного обладнання за кодом ДК 021:2015   50310000-1 - Технічне обслуговування і ремонт офісної техніки (ДК 021:2015   50310000-1 - Технічне обслуговування і ремонт офісної техніки (послуги з технічної підтримки серверного обладнання))</t>
  </si>
  <si>
    <t xml:space="preserve">відкриті торги(з урахуванням особливостей через УСС) </t>
  </si>
  <si>
    <t>Послуги з постачання  програмного забезпечення програмного комплексу криптографічного захисту мережевих TLS з’єднань «Шифр-WEB» та послуги з його встановлення та налаштування і програмного забезпечення програмного комплексу криптографічного захисту мережевих з’єднань «Шифр-VPN» та послуги з його встановлення та налаштування за кодом ДК:021:2015:48730000-4 Пакети програмного забезпечення для забезпечення безпеки</t>
  </si>
  <si>
    <r>
      <t>Код ДК:021:2015:48730000-4</t>
    </r>
    <r>
      <rPr>
        <sz val="12"/>
        <color indexed="8"/>
        <rFont val="Times New Roman"/>
        <family val="1"/>
        <charset val="204"/>
      </rPr>
      <t xml:space="preserve"> Пакети програмного забезпечення для забезпечення безпеки</t>
    </r>
  </si>
  <si>
    <t xml:space="preserve">грн. (двісті вісімдесят п'ять  тисяч  чотириста двадцять гривень 00коп)                     </t>
  </si>
  <si>
    <t xml:space="preserve">грн. (два мільйона вісімсот тридцять сім тисяч чотириста шістдесят  гривень 00коп)                     </t>
  </si>
  <si>
    <t>Послуги з утилізації  комп'ютерного, серверного та активного мережевого обладнання за кодом ДК 021:2015   90510000-5 - Утилізація/видалення сміття та поводження зі сміттям (код ДК 021:2015   90510000-5 - Утилізація/видалення сміття та поводження зі сміттям (Послуги з утилізації  комп'ютерного, серверного та активного мережевого обладнання)</t>
  </si>
  <si>
    <r>
      <t>загальний фонд КПКВ 3506010 (</t>
    </r>
    <r>
      <rPr>
        <b/>
        <sz val="10"/>
        <color indexed="8"/>
        <rFont val="Times New Roman"/>
        <family val="1"/>
        <charset val="204"/>
      </rPr>
      <t>на очікувану вартість - на 2025 рік)</t>
    </r>
    <r>
      <rPr>
        <sz val="10"/>
        <color indexed="8"/>
        <rFont val="Times New Roman"/>
        <family val="1"/>
        <charset val="204"/>
      </rPr>
      <t xml:space="preserve"> (зміни с/з від 07.05.2025 №22/22-02-03/7284 (-372грн.))</t>
    </r>
  </si>
  <si>
    <t xml:space="preserve">грн. (сім  мільйонів  шістсот шість  тисяч двісті вісімдесят три гривні 80 коп.)                          </t>
  </si>
  <si>
    <t xml:space="preserve">грн. ( один мільйончотириста дев'яносто дев'ть тисяч дев'ятсот сімдесят шість гривень 00 коп.)                            </t>
  </si>
  <si>
    <t xml:space="preserve"> (зміни с/з від 07.05.2025 №22/22-02-03/7284 (-24грн.)</t>
  </si>
  <si>
    <r>
      <t>загальний фонд КПКВ 3506010 (</t>
    </r>
    <r>
      <rPr>
        <b/>
        <sz val="10"/>
        <rFont val="Times New Roman"/>
        <family val="1"/>
        <charset val="204"/>
      </rPr>
      <t xml:space="preserve">погодження Мінцифри)  </t>
    </r>
    <r>
      <rPr>
        <sz val="10"/>
        <rFont val="Times New Roman"/>
        <family val="1"/>
        <charset val="204"/>
      </rPr>
      <t>(зміни с/з від 07.05.2025 №22/22-02-03/7284 (-10020грн.)</t>
    </r>
  </si>
  <si>
    <t xml:space="preserve">грн. (шість мільйонів двісті дев'яносто вісім  тисяч сімсот сорок гривень 00 коп.)                            </t>
  </si>
  <si>
    <r>
      <t>загальний фонд КПКВ 3506010</t>
    </r>
    <r>
      <rPr>
        <b/>
        <sz val="10"/>
        <color indexed="8"/>
        <rFont val="Times New Roman"/>
        <family val="1"/>
        <charset val="204"/>
      </rPr>
      <t xml:space="preserve"> (погодження Мінцифри) </t>
    </r>
    <r>
      <rPr>
        <sz val="10"/>
        <color indexed="8"/>
        <rFont val="Times New Roman"/>
        <family val="1"/>
        <charset val="204"/>
      </rPr>
      <t>(зміни с/з від 07.05.2025 №22/22-02-03/7284 (-38584грн.)</t>
    </r>
  </si>
  <si>
    <t xml:space="preserve">грн. (шість мільйонів тридцять п'ять тисяч чотириста шістнадцять  гривень 00 коп.)                            </t>
  </si>
  <si>
    <t>Постачання ліцензій на технічну підтримку міжмережевих екранів за кодом ДК 021:2015  72250000-2 -Послуги, пов'язані  із системами та підтримкою (ДК 021:2015  72250000-2 -Послуги, пов'язані  із системами та підтримкою (Постачання ліцензій на технічну підтримку міжмережевих екранів))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</si>
  <si>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(повідомлення Мінцифра)</t>
    </r>
  </si>
  <si>
    <r>
      <t>загальний фонд КПКВ 3506010</t>
    </r>
    <r>
      <rPr>
        <b/>
        <sz val="10"/>
        <rFont val="Times New Roman"/>
        <family val="1"/>
        <charset val="204"/>
      </rPr>
      <t>(повідомлення Мінцифри)</t>
    </r>
  </si>
  <si>
    <t>загальний фонд КПКВ 3506010  перезапуск</t>
  </si>
  <si>
    <t>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</si>
</sst>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3" x14ac:knownFonts="1">
    <font>
      <sz val="11"/>
      <color theme="1"/>
      <name val="Calibri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6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u/>
      <sz val="14"/>
      <color indexed="8"/>
      <name val="Times New Roman"/>
      <family val="1"/>
      <charset val="204"/>
    </font>
    <font>
      <b/>
      <u/>
      <sz val="14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5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indexed="8"/>
      <name val="Calibri"/>
      <family val="2"/>
      <charset val="204"/>
    </font>
    <font>
      <b/>
      <sz val="14"/>
      <color rgb="FFFF0000"/>
      <name val="Calibri"/>
      <family val="2"/>
      <charset val="204"/>
    </font>
    <font>
      <sz val="10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4"/>
      <name val="Calibri"/>
      <family val="2"/>
      <charset val="204"/>
      <scheme val="minor"/>
    </font>
    <font>
      <b/>
      <sz val="14"/>
      <color theme="4"/>
      <name val="Calibri"/>
      <family val="2"/>
      <charset val="204"/>
    </font>
    <font>
      <sz val="14"/>
      <color theme="4"/>
      <name val="Calibri"/>
      <family val="2"/>
      <charset val="204"/>
      <scheme val="minor"/>
    </font>
    <font>
      <sz val="11"/>
      <color rgb="FFFFFF00"/>
      <name val="Calibri"/>
      <family val="2"/>
      <charset val="204"/>
      <scheme val="minor"/>
    </font>
    <font>
      <i/>
      <sz val="10"/>
      <color indexed="8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i/>
      <sz val="10"/>
      <color indexed="8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1"/>
      <name val="Calibri"/>
      <family val="2"/>
      <charset val="204"/>
    </font>
    <font>
      <sz val="8"/>
      <name val="Times New Roman"/>
      <family val="1"/>
      <charset val="204"/>
    </font>
    <font>
      <sz val="11"/>
      <color rgb="FFFF0000"/>
      <name val="Calibri"/>
      <family val="2"/>
      <charset val="204"/>
    </font>
    <font>
      <b/>
      <sz val="10"/>
      <color indexed="9"/>
      <name val="Times New Roman"/>
      <family val="1"/>
      <charset val="204"/>
    </font>
    <font>
      <sz val="10"/>
      <color indexed="9"/>
      <name val="Calibri"/>
      <family val="2"/>
      <charset val="204"/>
    </font>
    <font>
      <b/>
      <sz val="14"/>
      <name val="Times New Roman"/>
      <family val="1"/>
      <charset val="204"/>
    </font>
    <font>
      <b/>
      <sz val="10"/>
      <color theme="1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u/>
      <sz val="12"/>
      <color indexed="8"/>
      <name val="Times New Roman"/>
      <family val="1"/>
      <charset val="204"/>
    </font>
    <font>
      <b/>
      <sz val="11"/>
      <color theme="3" tint="0.39994506668294322"/>
      <name val="Times New Roman"/>
      <family val="1"/>
      <charset val="204"/>
    </font>
    <font>
      <sz val="11"/>
      <color indexed="10"/>
      <name val="Calibri"/>
      <family val="2"/>
      <charset val="204"/>
    </font>
    <font>
      <b/>
      <sz val="11"/>
      <color theme="3" tint="0.39994506668294322"/>
      <name val="Calibri"/>
      <family val="2"/>
      <charset val="204"/>
    </font>
    <font>
      <sz val="14"/>
      <color rgb="FFFF0000"/>
      <name val="Calibri"/>
      <family val="2"/>
      <charset val="204"/>
      <scheme val="minor"/>
    </font>
    <font>
      <sz val="18"/>
      <color rgb="FFFFFF00"/>
      <name val="Calibri"/>
      <family val="2"/>
      <charset val="204"/>
      <scheme val="minor"/>
    </font>
    <font>
      <i/>
      <sz val="16"/>
      <color indexed="8"/>
      <name val="Times New Roman"/>
      <family val="1"/>
      <charset val="204"/>
    </font>
    <font>
      <i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i/>
      <sz val="9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9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0.7999511703848384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4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indexed="8"/>
      </right>
      <top style="medium">
        <color auto="1"/>
      </top>
      <bottom/>
      <diagonal/>
    </border>
    <border>
      <left/>
      <right style="medium">
        <color indexed="8"/>
      </right>
      <top style="medium">
        <color auto="1"/>
      </top>
      <bottom/>
      <diagonal/>
    </border>
    <border>
      <left style="medium">
        <color indexed="8"/>
      </left>
      <right style="medium">
        <color indexed="8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indexed="8"/>
      </right>
      <top style="medium">
        <color auto="1"/>
      </top>
      <bottom style="medium">
        <color auto="1"/>
      </bottom>
      <diagonal/>
    </border>
    <border>
      <left/>
      <right style="medium">
        <color indexed="8"/>
      </right>
      <top style="medium">
        <color auto="1"/>
      </top>
      <bottom style="medium">
        <color auto="1"/>
      </bottom>
      <diagonal/>
    </border>
    <border>
      <left style="medium">
        <color indexed="8"/>
      </left>
      <right style="medium">
        <color indexed="8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indexed="8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indexed="8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504">
    <xf numFmtId="0" fontId="0" fillId="0" borderId="0" xfId="0"/>
    <xf numFmtId="0" fontId="0" fillId="2" borderId="0" xfId="0" applyFill="1"/>
    <xf numFmtId="0" fontId="8" fillId="0" borderId="0" xfId="0" applyFont="1"/>
    <xf numFmtId="0" fontId="0" fillId="0" borderId="0" xfId="0" applyFill="1"/>
    <xf numFmtId="0" fontId="12" fillId="3" borderId="4" xfId="0" applyFont="1" applyFill="1" applyBorder="1" applyAlignment="1">
      <alignment horizontal="center" vertical="center"/>
    </xf>
    <xf numFmtId="0" fontId="12" fillId="3" borderId="0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4" fillId="0" borderId="0" xfId="0" applyFont="1"/>
    <xf numFmtId="0" fontId="15" fillId="0" borderId="6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left" vertical="top" wrapText="1"/>
    </xf>
    <xf numFmtId="49" fontId="17" fillId="2" borderId="10" xfId="0" applyNumberFormat="1" applyFont="1" applyFill="1" applyBorder="1" applyAlignment="1">
      <alignment horizontal="center" vertical="center" wrapText="1"/>
    </xf>
    <xf numFmtId="4" fontId="18" fillId="2" borderId="11" xfId="0" applyNumberFormat="1" applyFont="1" applyFill="1" applyBorder="1" applyAlignment="1">
      <alignment horizontal="center" vertical="top" wrapText="1"/>
    </xf>
    <xf numFmtId="0" fontId="19" fillId="2" borderId="11" xfId="0" applyFont="1" applyFill="1" applyBorder="1" applyAlignment="1">
      <alignment horizontal="center" vertical="top" wrapText="1"/>
    </xf>
    <xf numFmtId="4" fontId="21" fillId="2" borderId="11" xfId="0" applyNumberFormat="1" applyFont="1" applyFill="1" applyBorder="1" applyAlignment="1">
      <alignment horizontal="center" vertical="top" wrapText="1"/>
    </xf>
    <xf numFmtId="0" fontId="20" fillId="2" borderId="13" xfId="0" applyFont="1" applyFill="1" applyBorder="1" applyAlignment="1">
      <alignment horizontal="center" vertical="center" wrapText="1"/>
    </xf>
    <xf numFmtId="0" fontId="16" fillId="2" borderId="11" xfId="0" applyFont="1" applyFill="1" applyBorder="1" applyAlignment="1">
      <alignment horizontal="center" vertical="top" wrapText="1"/>
    </xf>
    <xf numFmtId="0" fontId="23" fillId="2" borderId="11" xfId="0" applyFont="1" applyFill="1" applyBorder="1" applyAlignment="1">
      <alignment horizontal="center" vertical="top" wrapText="1"/>
    </xf>
    <xf numFmtId="4" fontId="18" fillId="2" borderId="18" xfId="0" applyNumberFormat="1" applyFont="1" applyFill="1" applyBorder="1" applyAlignment="1">
      <alignment horizontal="center" vertical="top" wrapText="1"/>
    </xf>
    <xf numFmtId="4" fontId="24" fillId="0" borderId="0" xfId="0" applyNumberFormat="1" applyFont="1"/>
    <xf numFmtId="0" fontId="24" fillId="0" borderId="0" xfId="0" applyFont="1"/>
    <xf numFmtId="0" fontId="13" fillId="5" borderId="10" xfId="0" applyFont="1" applyFill="1" applyBorder="1" applyAlignment="1">
      <alignment horizontal="left" vertical="top" wrapText="1"/>
    </xf>
    <xf numFmtId="49" fontId="17" fillId="5" borderId="10" xfId="0" applyNumberFormat="1" applyFont="1" applyFill="1" applyBorder="1" applyAlignment="1">
      <alignment horizontal="center" vertical="center" wrapText="1"/>
    </xf>
    <xf numFmtId="4" fontId="18" fillId="5" borderId="23" xfId="0" applyNumberFormat="1" applyFont="1" applyFill="1" applyBorder="1" applyAlignment="1">
      <alignment horizontal="center" vertical="top" wrapText="1"/>
    </xf>
    <xf numFmtId="49" fontId="15" fillId="5" borderId="12" xfId="0" applyNumberFormat="1" applyFont="1" applyFill="1" applyBorder="1" applyAlignment="1">
      <alignment horizontal="center" vertical="center" wrapText="1"/>
    </xf>
    <xf numFmtId="0" fontId="13" fillId="5" borderId="13" xfId="0" applyFont="1" applyFill="1" applyBorder="1" applyAlignment="1">
      <alignment horizontal="center" vertical="top" wrapText="1"/>
    </xf>
    <xf numFmtId="49" fontId="25" fillId="5" borderId="13" xfId="0" applyNumberFormat="1" applyFont="1" applyFill="1" applyBorder="1" applyAlignment="1">
      <alignment horizontal="center" vertical="center" wrapText="1"/>
    </xf>
    <xf numFmtId="0" fontId="19" fillId="5" borderId="24" xfId="0" applyFont="1" applyFill="1" applyBorder="1" applyAlignment="1">
      <alignment horizontal="center" vertical="top" wrapText="1"/>
    </xf>
    <xf numFmtId="49" fontId="15" fillId="5" borderId="14" xfId="0" applyNumberFormat="1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vertical="top" wrapText="1"/>
    </xf>
    <xf numFmtId="4" fontId="18" fillId="0" borderId="23" xfId="0" applyNumberFormat="1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center" vertical="center" wrapText="1"/>
    </xf>
    <xf numFmtId="0" fontId="13" fillId="0" borderId="21" xfId="0" applyFont="1" applyFill="1" applyBorder="1" applyAlignment="1">
      <alignment vertical="top" wrapText="1"/>
    </xf>
    <xf numFmtId="0" fontId="19" fillId="0" borderId="24" xfId="0" applyFont="1" applyFill="1" applyBorder="1" applyAlignment="1">
      <alignment horizontal="center" vertical="top" wrapText="1"/>
    </xf>
    <xf numFmtId="4" fontId="18" fillId="7" borderId="23" xfId="0" applyNumberFormat="1" applyFont="1" applyFill="1" applyBorder="1" applyAlignment="1">
      <alignment horizontal="center" vertical="top" wrapText="1"/>
    </xf>
    <xf numFmtId="0" fontId="19" fillId="7" borderId="24" xfId="0" applyFont="1" applyFill="1" applyBorder="1" applyAlignment="1">
      <alignment horizontal="center" vertical="top" wrapText="1"/>
    </xf>
    <xf numFmtId="0" fontId="15" fillId="7" borderId="16" xfId="0" applyFont="1" applyFill="1" applyBorder="1" applyAlignment="1">
      <alignment vertical="top" wrapText="1"/>
    </xf>
    <xf numFmtId="4" fontId="26" fillId="7" borderId="23" xfId="0" applyNumberFormat="1" applyFont="1" applyFill="1" applyBorder="1" applyAlignment="1">
      <alignment horizontal="center" vertical="top" wrapText="1"/>
    </xf>
    <xf numFmtId="0" fontId="15" fillId="7" borderId="20" xfId="0" applyFont="1" applyFill="1" applyBorder="1" applyAlignment="1">
      <alignment vertical="top" wrapText="1"/>
    </xf>
    <xf numFmtId="0" fontId="13" fillId="7" borderId="30" xfId="0" applyFont="1" applyFill="1" applyBorder="1" applyAlignment="1">
      <alignment horizontal="left" vertical="top" wrapText="1"/>
    </xf>
    <xf numFmtId="0" fontId="20" fillId="7" borderId="13" xfId="0" applyFont="1" applyFill="1" applyBorder="1" applyAlignment="1">
      <alignment horizontal="center" vertical="center" wrapText="1"/>
    </xf>
    <xf numFmtId="0" fontId="16" fillId="7" borderId="11" xfId="0" applyFont="1" applyFill="1" applyBorder="1" applyAlignment="1">
      <alignment horizontal="center" vertical="top" wrapText="1"/>
    </xf>
    <xf numFmtId="0" fontId="13" fillId="8" borderId="31" xfId="0" applyFont="1" applyFill="1" applyBorder="1" applyAlignment="1">
      <alignment vertical="center" wrapText="1"/>
    </xf>
    <xf numFmtId="0" fontId="13" fillId="8" borderId="32" xfId="0" applyFont="1" applyFill="1" applyBorder="1" applyAlignment="1">
      <alignment vertical="center" wrapText="1"/>
    </xf>
    <xf numFmtId="0" fontId="27" fillId="8" borderId="33" xfId="0" applyFont="1" applyFill="1" applyBorder="1" applyAlignment="1">
      <alignment vertical="top" wrapText="1"/>
    </xf>
    <xf numFmtId="4" fontId="10" fillId="8" borderId="32" xfId="0" applyNumberFormat="1" applyFont="1" applyFill="1" applyBorder="1" applyAlignment="1">
      <alignment horizontal="center" vertical="center" wrapText="1"/>
    </xf>
    <xf numFmtId="0" fontId="27" fillId="8" borderId="32" xfId="0" applyFont="1" applyFill="1" applyBorder="1" applyAlignment="1">
      <alignment vertical="top" wrapText="1"/>
    </xf>
    <xf numFmtId="0" fontId="27" fillId="8" borderId="34" xfId="0" applyFont="1" applyFill="1" applyBorder="1" applyAlignment="1">
      <alignment vertical="top" wrapText="1"/>
    </xf>
    <xf numFmtId="4" fontId="28" fillId="0" borderId="0" xfId="0" applyNumberFormat="1" applyFont="1"/>
    <xf numFmtId="0" fontId="13" fillId="2" borderId="17" xfId="0" applyFont="1" applyFill="1" applyBorder="1" applyAlignment="1">
      <alignment vertical="top" wrapText="1"/>
    </xf>
    <xf numFmtId="4" fontId="21" fillId="2" borderId="18" xfId="0" applyNumberFormat="1" applyFont="1" applyFill="1" applyBorder="1" applyAlignment="1">
      <alignment horizontal="center" vertical="top" wrapText="1"/>
    </xf>
    <xf numFmtId="0" fontId="15" fillId="2" borderId="10" xfId="0" applyFont="1" applyFill="1" applyBorder="1" applyAlignment="1">
      <alignment horizontal="center" vertical="center" wrapText="1"/>
    </xf>
    <xf numFmtId="0" fontId="15" fillId="2" borderId="17" xfId="0" applyFont="1" applyFill="1" applyBorder="1" applyAlignment="1">
      <alignment horizontal="center" vertical="center" wrapText="1"/>
    </xf>
    <xf numFmtId="4" fontId="0" fillId="0" borderId="0" xfId="0" applyNumberFormat="1"/>
    <xf numFmtId="49" fontId="25" fillId="2" borderId="13" xfId="0" applyNumberFormat="1" applyFont="1" applyFill="1" applyBorder="1" applyAlignment="1">
      <alignment horizontal="center" vertical="center" wrapText="1"/>
    </xf>
    <xf numFmtId="0" fontId="19" fillId="2" borderId="23" xfId="0" applyFont="1" applyFill="1" applyBorder="1" applyAlignment="1">
      <alignment horizontal="center" vertical="top" wrapText="1"/>
    </xf>
    <xf numFmtId="0" fontId="15" fillId="2" borderId="13" xfId="0" applyFont="1" applyFill="1" applyBorder="1" applyAlignment="1">
      <alignment horizontal="center" vertical="center" wrapText="1"/>
    </xf>
    <xf numFmtId="0" fontId="13" fillId="7" borderId="10" xfId="0" applyFont="1" applyFill="1" applyBorder="1" applyAlignment="1">
      <alignment vertical="top" wrapText="1"/>
    </xf>
    <xf numFmtId="4" fontId="18" fillId="9" borderId="23" xfId="0" applyNumberFormat="1" applyFont="1" applyFill="1" applyBorder="1" applyAlignment="1">
      <alignment horizontal="center" vertical="center" wrapText="1"/>
    </xf>
    <xf numFmtId="0" fontId="13" fillId="7" borderId="21" xfId="0" applyFont="1" applyFill="1" applyBorder="1" applyAlignment="1">
      <alignment vertical="top" wrapText="1"/>
    </xf>
    <xf numFmtId="0" fontId="13" fillId="2" borderId="10" xfId="0" applyFont="1" applyFill="1" applyBorder="1" applyAlignment="1">
      <alignment vertical="top" wrapText="1"/>
    </xf>
    <xf numFmtId="4" fontId="18" fillId="2" borderId="23" xfId="0" applyNumberFormat="1" applyFont="1" applyFill="1" applyBorder="1" applyAlignment="1">
      <alignment horizontal="center" vertical="center" wrapText="1"/>
    </xf>
    <xf numFmtId="0" fontId="13" fillId="2" borderId="13" xfId="0" applyFont="1" applyFill="1" applyBorder="1" applyAlignment="1">
      <alignment vertical="top" wrapText="1"/>
    </xf>
    <xf numFmtId="4" fontId="26" fillId="2" borderId="11" xfId="0" applyNumberFormat="1" applyFont="1" applyFill="1" applyBorder="1" applyAlignment="1">
      <alignment horizontal="center" vertical="top" wrapText="1"/>
    </xf>
    <xf numFmtId="0" fontId="19" fillId="2" borderId="37" xfId="0" applyFont="1" applyFill="1" applyBorder="1" applyAlignment="1">
      <alignment horizontal="center" vertical="top" wrapText="1"/>
    </xf>
    <xf numFmtId="0" fontId="13" fillId="7" borderId="17" xfId="0" applyFont="1" applyFill="1" applyBorder="1" applyAlignment="1">
      <alignment vertical="top" wrapText="1"/>
    </xf>
    <xf numFmtId="0" fontId="31" fillId="7" borderId="17" xfId="0" applyFont="1" applyFill="1" applyBorder="1" applyAlignment="1">
      <alignment horizontal="center" vertical="center" wrapText="1"/>
    </xf>
    <xf numFmtId="0" fontId="13" fillId="7" borderId="13" xfId="0" applyFont="1" applyFill="1" applyBorder="1" applyAlignment="1">
      <alignment vertical="top" wrapText="1"/>
    </xf>
    <xf numFmtId="0" fontId="31" fillId="7" borderId="13" xfId="0" applyFont="1" applyFill="1" applyBorder="1" applyAlignment="1">
      <alignment horizontal="center" vertical="center" wrapText="1"/>
    </xf>
    <xf numFmtId="0" fontId="19" fillId="7" borderId="11" xfId="0" applyFont="1" applyFill="1" applyBorder="1" applyAlignment="1">
      <alignment horizontal="center" vertical="top" wrapText="1"/>
    </xf>
    <xf numFmtId="0" fontId="31" fillId="7" borderId="10" xfId="0" applyFont="1" applyFill="1" applyBorder="1" applyAlignment="1">
      <alignment horizontal="center" vertical="center" wrapText="1"/>
    </xf>
    <xf numFmtId="0" fontId="31" fillId="2" borderId="17" xfId="0" applyFont="1" applyFill="1" applyBorder="1" applyAlignment="1">
      <alignment horizontal="center" vertical="center" wrapText="1"/>
    </xf>
    <xf numFmtId="0" fontId="15" fillId="2" borderId="10" xfId="0" applyFont="1" applyFill="1" applyBorder="1" applyAlignment="1">
      <alignment horizontal="center" vertical="top" wrapText="1"/>
    </xf>
    <xf numFmtId="0" fontId="31" fillId="2" borderId="13" xfId="0" applyFont="1" applyFill="1" applyBorder="1" applyAlignment="1">
      <alignment horizontal="center" vertical="center" wrapText="1"/>
    </xf>
    <xf numFmtId="0" fontId="15" fillId="2" borderId="13" xfId="0" applyFont="1" applyFill="1" applyBorder="1" applyAlignment="1">
      <alignment horizontal="center" vertical="top" wrapText="1"/>
    </xf>
    <xf numFmtId="0" fontId="31" fillId="2" borderId="10" xfId="0" applyFont="1" applyFill="1" applyBorder="1" applyAlignment="1">
      <alignment horizontal="center" vertical="center" wrapText="1"/>
    </xf>
    <xf numFmtId="4" fontId="18" fillId="2" borderId="23" xfId="0" applyNumberFormat="1" applyFont="1" applyFill="1" applyBorder="1" applyAlignment="1">
      <alignment horizontal="center" vertical="top" wrapText="1"/>
    </xf>
    <xf numFmtId="0" fontId="15" fillId="2" borderId="38" xfId="0" applyFont="1" applyFill="1" applyBorder="1" applyAlignment="1">
      <alignment horizontal="center" vertical="center" wrapText="1"/>
    </xf>
    <xf numFmtId="0" fontId="31" fillId="2" borderId="13" xfId="0" applyFont="1" applyFill="1" applyBorder="1" applyAlignment="1">
      <alignment vertical="center" wrapText="1"/>
    </xf>
    <xf numFmtId="0" fontId="22" fillId="4" borderId="10" xfId="0" applyFont="1" applyFill="1" applyBorder="1" applyAlignment="1">
      <alignment vertical="top" wrapText="1"/>
    </xf>
    <xf numFmtId="0" fontId="20" fillId="4" borderId="10" xfId="0" applyFont="1" applyFill="1" applyBorder="1" applyAlignment="1">
      <alignment horizontal="center" vertical="center" wrapText="1"/>
    </xf>
    <xf numFmtId="0" fontId="13" fillId="4" borderId="13" xfId="0" applyFont="1" applyFill="1" applyBorder="1" applyAlignment="1">
      <alignment vertical="top" wrapText="1"/>
    </xf>
    <xf numFmtId="0" fontId="20" fillId="4" borderId="13" xfId="0" applyFont="1" applyFill="1" applyBorder="1" applyAlignment="1">
      <alignment horizontal="center" vertical="center" wrapText="1"/>
    </xf>
    <xf numFmtId="0" fontId="19" fillId="4" borderId="23" xfId="0" applyFont="1" applyFill="1" applyBorder="1" applyAlignment="1">
      <alignment horizontal="center" vertical="top" wrapText="1"/>
    </xf>
    <xf numFmtId="0" fontId="13" fillId="4" borderId="10" xfId="0" applyFont="1" applyFill="1" applyBorder="1" applyAlignment="1">
      <alignment vertical="top" wrapText="1"/>
    </xf>
    <xf numFmtId="4" fontId="21" fillId="0" borderId="23" xfId="0" applyNumberFormat="1" applyFont="1" applyFill="1" applyBorder="1" applyAlignment="1">
      <alignment horizontal="center" vertical="top" wrapText="1"/>
    </xf>
    <xf numFmtId="0" fontId="19" fillId="0" borderId="23" xfId="0" applyFont="1" applyFill="1" applyBorder="1" applyAlignment="1">
      <alignment horizontal="center" vertical="top" wrapText="1"/>
    </xf>
    <xf numFmtId="4" fontId="21" fillId="2" borderId="11" xfId="0" applyNumberFormat="1" applyFont="1" applyFill="1" applyBorder="1" applyAlignment="1">
      <alignment horizontal="center" vertical="justify" wrapText="1"/>
    </xf>
    <xf numFmtId="0" fontId="33" fillId="2" borderId="30" xfId="0" applyFont="1" applyFill="1" applyBorder="1" applyAlignment="1">
      <alignment horizontal="left" vertical="top" wrapText="1"/>
    </xf>
    <xf numFmtId="0" fontId="22" fillId="2" borderId="10" xfId="0" applyFont="1" applyFill="1" applyBorder="1" applyAlignment="1">
      <alignment vertical="top" wrapText="1"/>
    </xf>
    <xf numFmtId="0" fontId="35" fillId="2" borderId="0" xfId="0" applyFont="1" applyFill="1" applyAlignment="1">
      <alignment wrapText="1"/>
    </xf>
    <xf numFmtId="0" fontId="20" fillId="2" borderId="17" xfId="0" applyFont="1" applyFill="1" applyBorder="1" applyAlignment="1">
      <alignment horizontal="center" vertical="center" wrapText="1"/>
    </xf>
    <xf numFmtId="0" fontId="33" fillId="2" borderId="13" xfId="0" applyFont="1" applyFill="1" applyBorder="1" applyAlignment="1">
      <alignment horizontal="left" vertical="top" wrapText="1"/>
    </xf>
    <xf numFmtId="4" fontId="36" fillId="0" borderId="0" xfId="0" applyNumberFormat="1" applyFont="1"/>
    <xf numFmtId="4" fontId="37" fillId="0" borderId="0" xfId="0" applyNumberFormat="1" applyFont="1"/>
    <xf numFmtId="4" fontId="38" fillId="0" borderId="0" xfId="0" applyNumberFormat="1" applyFont="1"/>
    <xf numFmtId="0" fontId="39" fillId="0" borderId="0" xfId="0" applyFont="1"/>
    <xf numFmtId="4" fontId="0" fillId="2" borderId="0" xfId="0" applyNumberFormat="1" applyFill="1"/>
    <xf numFmtId="0" fontId="20" fillId="0" borderId="13" xfId="0" applyFont="1" applyFill="1" applyBorder="1" applyAlignment="1">
      <alignment horizontal="center" vertical="center" wrapText="1"/>
    </xf>
    <xf numFmtId="0" fontId="15" fillId="0" borderId="13" xfId="0" applyFont="1" applyFill="1" applyBorder="1" applyAlignment="1">
      <alignment horizontal="center" vertical="center" wrapText="1"/>
    </xf>
    <xf numFmtId="49" fontId="15" fillId="2" borderId="12" xfId="0" applyNumberFormat="1" applyFont="1" applyFill="1" applyBorder="1" applyAlignment="1">
      <alignment horizontal="left" vertical="center" wrapText="1"/>
    </xf>
    <xf numFmtId="49" fontId="15" fillId="2" borderId="14" xfId="0" applyNumberFormat="1" applyFont="1" applyFill="1" applyBorder="1" applyAlignment="1">
      <alignment vertical="center" wrapText="1"/>
    </xf>
    <xf numFmtId="49" fontId="41" fillId="2" borderId="14" xfId="0" applyNumberFormat="1" applyFont="1" applyFill="1" applyBorder="1" applyAlignment="1">
      <alignment vertical="center" wrapText="1"/>
    </xf>
    <xf numFmtId="0" fontId="15" fillId="2" borderId="13" xfId="0" applyFont="1" applyFill="1" applyBorder="1" applyAlignment="1">
      <alignment vertical="center" wrapText="1"/>
    </xf>
    <xf numFmtId="0" fontId="15" fillId="2" borderId="16" xfId="0" applyFont="1" applyFill="1" applyBorder="1" applyAlignment="1">
      <alignment horizontal="left" vertical="top" wrapText="1"/>
    </xf>
    <xf numFmtId="0" fontId="31" fillId="4" borderId="17" xfId="0" applyFont="1" applyFill="1" applyBorder="1" applyAlignment="1">
      <alignment horizontal="center" vertical="center" wrapText="1"/>
    </xf>
    <xf numFmtId="0" fontId="15" fillId="2" borderId="17" xfId="0" applyFont="1" applyFill="1" applyBorder="1" applyAlignment="1">
      <alignment vertical="center" wrapText="1"/>
    </xf>
    <xf numFmtId="0" fontId="15" fillId="0" borderId="17" xfId="0" applyFont="1" applyFill="1" applyBorder="1" applyAlignment="1">
      <alignment horizontal="center" vertical="center" wrapText="1"/>
    </xf>
    <xf numFmtId="49" fontId="15" fillId="0" borderId="12" xfId="0" applyNumberFormat="1" applyFont="1" applyBorder="1" applyAlignment="1">
      <alignment vertical="center" wrapText="1"/>
    </xf>
    <xf numFmtId="0" fontId="13" fillId="4" borderId="17" xfId="0" applyFont="1" applyFill="1" applyBorder="1" applyAlignment="1">
      <alignment vertical="top" wrapText="1"/>
    </xf>
    <xf numFmtId="0" fontId="13" fillId="4" borderId="17" xfId="0" applyFont="1" applyFill="1" applyBorder="1" applyAlignment="1">
      <alignment horizontal="center" vertical="center" wrapText="1"/>
    </xf>
    <xf numFmtId="0" fontId="15" fillId="0" borderId="17" xfId="0" applyFont="1" applyFill="1" applyBorder="1" applyAlignment="1">
      <alignment vertical="center" wrapText="1"/>
    </xf>
    <xf numFmtId="49" fontId="13" fillId="0" borderId="19" xfId="0" applyNumberFormat="1" applyFont="1" applyBorder="1" applyAlignment="1">
      <alignment vertical="center" wrapText="1"/>
    </xf>
    <xf numFmtId="0" fontId="16" fillId="2" borderId="12" xfId="0" applyFont="1" applyFill="1" applyBorder="1" applyAlignment="1">
      <alignment horizontal="center" vertical="center" wrapText="1"/>
    </xf>
    <xf numFmtId="0" fontId="15" fillId="2" borderId="19" xfId="0" applyFont="1" applyFill="1" applyBorder="1" applyAlignment="1">
      <alignment horizontal="center" vertical="center" wrapText="1"/>
    </xf>
    <xf numFmtId="0" fontId="13" fillId="2" borderId="21" xfId="0" applyFont="1" applyFill="1" applyBorder="1" applyAlignment="1">
      <alignment vertical="top" wrapText="1"/>
    </xf>
    <xf numFmtId="0" fontId="19" fillId="2" borderId="24" xfId="0" applyFont="1" applyFill="1" applyBorder="1" applyAlignment="1">
      <alignment horizontal="center" vertical="top" wrapText="1"/>
    </xf>
    <xf numFmtId="4" fontId="26" fillId="2" borderId="23" xfId="0" applyNumberFormat="1" applyFont="1" applyFill="1" applyBorder="1" applyAlignment="1">
      <alignment horizontal="center" vertical="top" wrapText="1"/>
    </xf>
    <xf numFmtId="0" fontId="16" fillId="2" borderId="17" xfId="0" applyFont="1" applyFill="1" applyBorder="1" applyAlignment="1">
      <alignment vertical="top" wrapText="1"/>
    </xf>
    <xf numFmtId="0" fontId="31" fillId="4" borderId="17" xfId="0" applyFont="1" applyFill="1" applyBorder="1" applyAlignment="1">
      <alignment vertical="center" wrapText="1"/>
    </xf>
    <xf numFmtId="0" fontId="16" fillId="2" borderId="23" xfId="0" applyFont="1" applyFill="1" applyBorder="1" applyAlignment="1">
      <alignment horizontal="center" vertical="top" wrapText="1"/>
    </xf>
    <xf numFmtId="4" fontId="26" fillId="0" borderId="11" xfId="0" applyNumberFormat="1" applyFont="1" applyFill="1" applyBorder="1" applyAlignment="1">
      <alignment horizontal="center" vertical="top" wrapText="1"/>
    </xf>
    <xf numFmtId="0" fontId="16" fillId="2" borderId="16" xfId="0" applyFont="1" applyFill="1" applyBorder="1" applyAlignment="1">
      <alignment horizontal="left" vertical="top" wrapText="1"/>
    </xf>
    <xf numFmtId="4" fontId="18" fillId="2" borderId="11" xfId="0" applyNumberFormat="1" applyFont="1" applyFill="1" applyBorder="1" applyAlignment="1">
      <alignment horizontal="center" vertical="center" wrapText="1"/>
    </xf>
    <xf numFmtId="0" fontId="15" fillId="2" borderId="12" xfId="0" applyFont="1" applyFill="1" applyBorder="1" applyAlignment="1">
      <alignment horizontal="center" vertical="center" wrapText="1"/>
    </xf>
    <xf numFmtId="0" fontId="43" fillId="2" borderId="16" xfId="0" applyFont="1" applyFill="1" applyBorder="1" applyAlignment="1">
      <alignment horizontal="left" vertical="top" wrapText="1"/>
    </xf>
    <xf numFmtId="0" fontId="13" fillId="2" borderId="18" xfId="0" applyFont="1" applyFill="1" applyBorder="1" applyAlignment="1">
      <alignment horizontal="left" vertical="top" wrapText="1"/>
    </xf>
    <xf numFmtId="0" fontId="33" fillId="2" borderId="16" xfId="0" applyFont="1" applyFill="1" applyBorder="1" applyAlignment="1">
      <alignment horizontal="left" vertical="top" wrapText="1"/>
    </xf>
    <xf numFmtId="0" fontId="17" fillId="2" borderId="11" xfId="0" applyFont="1" applyFill="1" applyBorder="1" applyAlignment="1">
      <alignment horizontal="center" vertical="top" wrapText="1"/>
    </xf>
    <xf numFmtId="0" fontId="20" fillId="0" borderId="17" xfId="0" applyFont="1" applyFill="1" applyBorder="1" applyAlignment="1">
      <alignment horizontal="center" vertical="center" wrapText="1"/>
    </xf>
    <xf numFmtId="49" fontId="15" fillId="0" borderId="10" xfId="0" applyNumberFormat="1" applyFont="1" applyFill="1" applyBorder="1" applyAlignment="1">
      <alignment horizontal="center" vertical="center" wrapText="1"/>
    </xf>
    <xf numFmtId="0" fontId="19" fillId="0" borderId="11" xfId="0" applyFont="1" applyFill="1" applyBorder="1" applyAlignment="1">
      <alignment horizontal="center" vertical="top" wrapText="1"/>
    </xf>
    <xf numFmtId="49" fontId="13" fillId="0" borderId="13" xfId="0" applyNumberFormat="1" applyFont="1" applyFill="1" applyBorder="1" applyAlignment="1">
      <alignment horizontal="center" vertical="center" wrapText="1"/>
    </xf>
    <xf numFmtId="4" fontId="18" fillId="0" borderId="23" xfId="0" applyNumberFormat="1" applyFont="1" applyFill="1" applyBorder="1" applyAlignment="1">
      <alignment horizontal="center" vertical="top" wrapText="1"/>
    </xf>
    <xf numFmtId="0" fontId="15" fillId="0" borderId="23" xfId="0" applyFont="1" applyFill="1" applyBorder="1" applyAlignment="1">
      <alignment horizontal="center" vertical="center" wrapText="1"/>
    </xf>
    <xf numFmtId="0" fontId="19" fillId="0" borderId="10" xfId="0" applyFont="1" applyFill="1" applyBorder="1" applyAlignment="1">
      <alignment horizontal="center" vertical="top" wrapText="1"/>
    </xf>
    <xf numFmtId="0" fontId="15" fillId="0" borderId="30" xfId="0" applyFont="1" applyFill="1" applyBorder="1" applyAlignment="1">
      <alignment horizontal="center" vertical="center" wrapText="1"/>
    </xf>
    <xf numFmtId="49" fontId="15" fillId="0" borderId="13" xfId="0" applyNumberFormat="1" applyFont="1" applyFill="1" applyBorder="1" applyAlignment="1">
      <alignment horizontal="center" vertical="center" wrapText="1"/>
    </xf>
    <xf numFmtId="0" fontId="15" fillId="0" borderId="18" xfId="0" applyFont="1" applyFill="1" applyBorder="1" applyAlignment="1">
      <alignment horizontal="center" vertical="center" wrapText="1"/>
    </xf>
    <xf numFmtId="49" fontId="15" fillId="0" borderId="19" xfId="0" applyNumberFormat="1" applyFont="1" applyFill="1" applyBorder="1" applyAlignment="1">
      <alignment horizontal="center" vertical="center" wrapText="1"/>
    </xf>
    <xf numFmtId="49" fontId="13" fillId="0" borderId="19" xfId="0" applyNumberFormat="1" applyFont="1" applyFill="1" applyBorder="1" applyAlignment="1">
      <alignment horizontal="center" vertical="center" wrapText="1"/>
    </xf>
    <xf numFmtId="0" fontId="33" fillId="4" borderId="30" xfId="0" applyFont="1" applyFill="1" applyBorder="1" applyAlignment="1">
      <alignment horizontal="left" vertical="top" wrapText="1"/>
    </xf>
    <xf numFmtId="0" fontId="13" fillId="8" borderId="40" xfId="0" applyFont="1" applyFill="1" applyBorder="1" applyAlignment="1">
      <alignment horizontal="left" vertical="center" wrapText="1"/>
    </xf>
    <xf numFmtId="0" fontId="13" fillId="8" borderId="24" xfId="0" applyFont="1" applyFill="1" applyBorder="1" applyAlignment="1">
      <alignment vertical="center" wrapText="1"/>
    </xf>
    <xf numFmtId="0" fontId="27" fillId="8" borderId="24" xfId="0" applyFont="1" applyFill="1" applyBorder="1" applyAlignment="1">
      <alignment vertical="top" wrapText="1"/>
    </xf>
    <xf numFmtId="4" fontId="10" fillId="8" borderId="24" xfId="0" applyNumberFormat="1" applyFont="1" applyFill="1" applyBorder="1" applyAlignment="1">
      <alignment horizontal="center" vertical="center" wrapText="1"/>
    </xf>
    <xf numFmtId="0" fontId="27" fillId="8" borderId="41" xfId="0" applyFont="1" applyFill="1" applyBorder="1" applyAlignment="1">
      <alignment vertical="top" wrapText="1"/>
    </xf>
    <xf numFmtId="4" fontId="44" fillId="0" borderId="0" xfId="0" applyNumberFormat="1" applyFont="1"/>
    <xf numFmtId="0" fontId="13" fillId="2" borderId="13" xfId="0" applyFont="1" applyFill="1" applyBorder="1" applyAlignment="1">
      <alignment horizontal="center" vertical="top" wrapText="1"/>
    </xf>
    <xf numFmtId="0" fontId="15" fillId="7" borderId="42" xfId="0" applyFont="1" applyFill="1" applyBorder="1" applyAlignment="1">
      <alignment horizontal="left" vertical="center" wrapText="1"/>
    </xf>
    <xf numFmtId="4" fontId="21" fillId="7" borderId="18" xfId="0" applyNumberFormat="1" applyFont="1" applyFill="1" applyBorder="1" applyAlignment="1">
      <alignment horizontal="center" vertical="top" wrapText="1"/>
    </xf>
    <xf numFmtId="0" fontId="13" fillId="7" borderId="9" xfId="0" applyFont="1" applyFill="1" applyBorder="1" applyAlignment="1">
      <alignment horizontal="left" vertical="center" wrapText="1"/>
    </xf>
    <xf numFmtId="0" fontId="45" fillId="7" borderId="11" xfId="0" applyFont="1" applyFill="1" applyBorder="1" applyAlignment="1">
      <alignment horizontal="center" vertical="top" wrapText="1"/>
    </xf>
    <xf numFmtId="0" fontId="45" fillId="7" borderId="23" xfId="0" applyFont="1" applyFill="1" applyBorder="1" applyAlignment="1">
      <alignment horizontal="center" vertical="top" wrapText="1"/>
    </xf>
    <xf numFmtId="0" fontId="15" fillId="7" borderId="17" xfId="0" applyFont="1" applyFill="1" applyBorder="1" applyAlignment="1">
      <alignment horizontal="center" vertical="top" wrapText="1"/>
    </xf>
    <xf numFmtId="4" fontId="21" fillId="7" borderId="23" xfId="0" applyNumberFormat="1" applyFont="1" applyFill="1" applyBorder="1" applyAlignment="1">
      <alignment horizontal="center" vertical="top" wrapText="1"/>
    </xf>
    <xf numFmtId="0" fontId="15" fillId="7" borderId="10" xfId="0" applyFont="1" applyFill="1" applyBorder="1" applyAlignment="1">
      <alignment horizontal="center" vertical="top" wrapText="1"/>
    </xf>
    <xf numFmtId="0" fontId="19" fillId="7" borderId="23" xfId="0" applyFont="1" applyFill="1" applyBorder="1" applyAlignment="1">
      <alignment horizontal="center" vertical="top" wrapText="1"/>
    </xf>
    <xf numFmtId="0" fontId="42" fillId="7" borderId="13" xfId="0" applyFont="1" applyFill="1" applyBorder="1" applyAlignment="1">
      <alignment horizontal="center" vertical="top" wrapText="1"/>
    </xf>
    <xf numFmtId="0" fontId="13" fillId="8" borderId="15" xfId="0" applyFont="1" applyFill="1" applyBorder="1" applyAlignment="1">
      <alignment vertical="center" wrapText="1"/>
    </xf>
    <xf numFmtId="0" fontId="13" fillId="8" borderId="37" xfId="0" applyFont="1" applyFill="1" applyBorder="1" applyAlignment="1">
      <alignment vertical="center" wrapText="1"/>
    </xf>
    <xf numFmtId="0" fontId="27" fillId="8" borderId="11" xfId="0" applyFont="1" applyFill="1" applyBorder="1" applyAlignment="1">
      <alignment vertical="top" wrapText="1"/>
    </xf>
    <xf numFmtId="4" fontId="10" fillId="8" borderId="11" xfId="0" applyNumberFormat="1" applyFont="1" applyFill="1" applyBorder="1" applyAlignment="1">
      <alignment horizontal="center" vertical="center" wrapText="1"/>
    </xf>
    <xf numFmtId="0" fontId="27" fillId="8" borderId="43" xfId="0" applyFont="1" applyFill="1" applyBorder="1" applyAlignment="1">
      <alignment vertical="top" wrapText="1"/>
    </xf>
    <xf numFmtId="4" fontId="46" fillId="0" borderId="0" xfId="0" applyNumberFormat="1" applyFont="1"/>
    <xf numFmtId="4" fontId="26" fillId="0" borderId="11" xfId="0" applyNumberFormat="1" applyFont="1" applyFill="1" applyBorder="1" applyAlignment="1">
      <alignment horizontal="center" vertical="center" wrapText="1"/>
    </xf>
    <xf numFmtId="4" fontId="44" fillId="4" borderId="0" xfId="0" applyNumberFormat="1" applyFont="1" applyFill="1"/>
    <xf numFmtId="0" fontId="34" fillId="2" borderId="11" xfId="0" applyFont="1" applyFill="1" applyBorder="1" applyAlignment="1">
      <alignment horizontal="center" vertical="top" wrapText="1"/>
    </xf>
    <xf numFmtId="4" fontId="46" fillId="4" borderId="0" xfId="0" applyNumberFormat="1" applyFont="1" applyFill="1"/>
    <xf numFmtId="4" fontId="26" fillId="11" borderId="11" xfId="0" applyNumberFormat="1" applyFont="1" applyFill="1" applyBorder="1" applyAlignment="1">
      <alignment horizontal="center" vertical="center" wrapText="1"/>
    </xf>
    <xf numFmtId="0" fontId="13" fillId="8" borderId="44" xfId="0" applyFont="1" applyFill="1" applyBorder="1" applyAlignment="1">
      <alignment vertical="center" wrapText="1"/>
    </xf>
    <xf numFmtId="0" fontId="47" fillId="12" borderId="11" xfId="0" applyFont="1" applyFill="1" applyBorder="1" applyAlignment="1">
      <alignment vertical="center" wrapText="1"/>
    </xf>
    <xf numFmtId="0" fontId="48" fillId="12" borderId="11" xfId="0" applyFont="1" applyFill="1" applyBorder="1" applyAlignment="1">
      <alignment vertical="top" wrapText="1"/>
    </xf>
    <xf numFmtId="4" fontId="49" fillId="12" borderId="11" xfId="0" applyNumberFormat="1" applyFont="1" applyFill="1" applyBorder="1" applyAlignment="1">
      <alignment horizontal="center" vertical="center" wrapText="1"/>
    </xf>
    <xf numFmtId="4" fontId="50" fillId="12" borderId="11" xfId="0" applyNumberFormat="1" applyFont="1" applyFill="1" applyBorder="1" applyAlignment="1">
      <alignment vertical="top" wrapText="1"/>
    </xf>
    <xf numFmtId="0" fontId="48" fillId="12" borderId="43" xfId="0" applyFont="1" applyFill="1" applyBorder="1" applyAlignment="1">
      <alignment vertical="top" wrapText="1"/>
    </xf>
    <xf numFmtId="4" fontId="18" fillId="0" borderId="11" xfId="0" applyNumberFormat="1" applyFont="1" applyFill="1" applyBorder="1" applyAlignment="1">
      <alignment horizontal="center" vertical="center" wrapText="1"/>
    </xf>
    <xf numFmtId="0" fontId="13" fillId="8" borderId="11" xfId="0" applyFont="1" applyFill="1" applyBorder="1" applyAlignment="1">
      <alignment vertical="center" wrapText="1"/>
    </xf>
    <xf numFmtId="0" fontId="52" fillId="0" borderId="4" xfId="0" applyFont="1" applyBorder="1" applyAlignment="1">
      <alignment vertical="center" wrapText="1"/>
    </xf>
    <xf numFmtId="0" fontId="52" fillId="0" borderId="0" xfId="0" applyFont="1" applyBorder="1" applyAlignment="1">
      <alignment vertical="center" wrapText="1"/>
    </xf>
    <xf numFmtId="0" fontId="52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right" vertical="center" wrapText="1"/>
    </xf>
    <xf numFmtId="0" fontId="15" fillId="0" borderId="5" xfId="0" applyFont="1" applyBorder="1" applyAlignment="1">
      <alignment horizontal="right" vertical="center" wrapText="1"/>
    </xf>
    <xf numFmtId="0" fontId="27" fillId="0" borderId="4" xfId="0" applyFont="1" applyBorder="1" applyAlignment="1">
      <alignment vertical="top" wrapText="1"/>
    </xf>
    <xf numFmtId="0" fontId="27" fillId="0" borderId="0" xfId="0" applyFont="1" applyBorder="1" applyAlignment="1">
      <alignment vertical="top" wrapText="1"/>
    </xf>
    <xf numFmtId="0" fontId="0" fillId="0" borderId="0" xfId="0" applyBorder="1"/>
    <xf numFmtId="0" fontId="0" fillId="0" borderId="5" xfId="0" applyBorder="1"/>
    <xf numFmtId="0" fontId="52" fillId="0" borderId="45" xfId="0" applyFont="1" applyBorder="1" applyAlignment="1">
      <alignment vertical="center" wrapText="1"/>
    </xf>
    <xf numFmtId="0" fontId="52" fillId="0" borderId="46" xfId="0" applyFont="1" applyBorder="1" applyAlignment="1">
      <alignment vertical="center" wrapText="1"/>
    </xf>
    <xf numFmtId="0" fontId="15" fillId="0" borderId="46" xfId="0" applyFont="1" applyBorder="1" applyAlignment="1">
      <alignment horizontal="center" vertical="center" wrapText="1"/>
    </xf>
    <xf numFmtId="0" fontId="15" fillId="0" borderId="46" xfId="0" applyFont="1" applyBorder="1" applyAlignment="1">
      <alignment horizontal="right" vertical="center" wrapText="1"/>
    </xf>
    <xf numFmtId="0" fontId="15" fillId="0" borderId="47" xfId="0" applyFont="1" applyBorder="1" applyAlignment="1">
      <alignment horizontal="right" vertical="center" wrapText="1"/>
    </xf>
    <xf numFmtId="4" fontId="54" fillId="0" borderId="0" xfId="0" applyNumberFormat="1" applyFont="1"/>
    <xf numFmtId="4" fontId="55" fillId="0" borderId="0" xfId="0" applyNumberFormat="1" applyFont="1"/>
    <xf numFmtId="4" fontId="56" fillId="0" borderId="0" xfId="0" applyNumberFormat="1" applyFont="1"/>
    <xf numFmtId="4" fontId="57" fillId="0" borderId="0" xfId="0" applyNumberFormat="1" applyFont="1"/>
    <xf numFmtId="0" fontId="58" fillId="0" borderId="0" xfId="0" applyFont="1"/>
    <xf numFmtId="0" fontId="20" fillId="2" borderId="10" xfId="0" applyFont="1" applyFill="1" applyBorder="1" applyAlignment="1">
      <alignment horizontal="center" vertical="center" wrapText="1"/>
    </xf>
    <xf numFmtId="0" fontId="20" fillId="2" borderId="13" xfId="0" applyFont="1" applyFill="1" applyBorder="1" applyAlignment="1">
      <alignment horizontal="center" vertical="center" wrapText="1"/>
    </xf>
    <xf numFmtId="0" fontId="19" fillId="7" borderId="37" xfId="0" applyFont="1" applyFill="1" applyBorder="1" applyAlignment="1">
      <alignment horizontal="center" vertical="top" wrapText="1"/>
    </xf>
    <xf numFmtId="0" fontId="15" fillId="7" borderId="17" xfId="0" applyFont="1" applyFill="1" applyBorder="1" applyAlignment="1">
      <alignment horizontal="center" vertical="center" wrapText="1"/>
    </xf>
    <xf numFmtId="0" fontId="20" fillId="7" borderId="17" xfId="0" applyFont="1" applyFill="1" applyBorder="1" applyAlignment="1">
      <alignment horizontal="center" vertical="center" wrapText="1"/>
    </xf>
    <xf numFmtId="0" fontId="15" fillId="7" borderId="16" xfId="0" applyFont="1" applyFill="1" applyBorder="1" applyAlignment="1">
      <alignment horizontal="left" vertical="top" wrapText="1"/>
    </xf>
    <xf numFmtId="0" fontId="15" fillId="7" borderId="13" xfId="0" applyFont="1" applyFill="1" applyBorder="1" applyAlignment="1">
      <alignment vertical="center" wrapText="1"/>
    </xf>
    <xf numFmtId="4" fontId="18" fillId="13" borderId="23" xfId="0" applyNumberFormat="1" applyFont="1" applyFill="1" applyBorder="1" applyAlignment="1">
      <alignment horizontal="center" vertical="top" wrapText="1"/>
    </xf>
    <xf numFmtId="0" fontId="7" fillId="2" borderId="0" xfId="0" applyFont="1" applyFill="1"/>
    <xf numFmtId="0" fontId="7" fillId="14" borderId="0" xfId="0" applyFont="1" applyFill="1"/>
    <xf numFmtId="4" fontId="18" fillId="15" borderId="11" xfId="0" applyNumberFormat="1" applyFont="1" applyFill="1" applyBorder="1" applyAlignment="1">
      <alignment horizontal="center" vertical="top" wrapText="1"/>
    </xf>
    <xf numFmtId="4" fontId="21" fillId="15" borderId="11" xfId="0" applyNumberFormat="1" applyFont="1" applyFill="1" applyBorder="1" applyAlignment="1">
      <alignment horizontal="center" vertical="top" wrapText="1"/>
    </xf>
    <xf numFmtId="4" fontId="21" fillId="15" borderId="13" xfId="0" applyNumberFormat="1" applyFont="1" applyFill="1" applyBorder="1" applyAlignment="1">
      <alignment horizontal="center" vertical="top" wrapText="1"/>
    </xf>
    <xf numFmtId="4" fontId="18" fillId="15" borderId="23" xfId="0" applyNumberFormat="1" applyFont="1" applyFill="1" applyBorder="1" applyAlignment="1">
      <alignment horizontal="center" vertical="center" wrapText="1"/>
    </xf>
    <xf numFmtId="0" fontId="65" fillId="7" borderId="24" xfId="0" applyFont="1" applyFill="1" applyBorder="1" applyAlignment="1">
      <alignment horizontal="center" vertical="top" wrapText="1"/>
    </xf>
    <xf numFmtId="4" fontId="18" fillId="7" borderId="23" xfId="0" applyNumberFormat="1" applyFont="1" applyFill="1" applyBorder="1" applyAlignment="1">
      <alignment horizontal="center" vertical="center" wrapText="1"/>
    </xf>
    <xf numFmtId="0" fontId="6" fillId="0" borderId="0" xfId="0" applyFont="1"/>
    <xf numFmtId="0" fontId="0" fillId="11" borderId="0" xfId="0" applyFill="1"/>
    <xf numFmtId="0" fontId="64" fillId="0" borderId="0" xfId="0" applyFont="1"/>
    <xf numFmtId="0" fontId="16" fillId="7" borderId="12" xfId="0" applyFont="1" applyFill="1" applyBorder="1" applyAlignment="1">
      <alignment horizontal="center" vertical="center" wrapText="1"/>
    </xf>
    <xf numFmtId="0" fontId="33" fillId="7" borderId="30" xfId="0" applyFont="1" applyFill="1" applyBorder="1" applyAlignment="1">
      <alignment horizontal="left" vertical="top" wrapText="1"/>
    </xf>
    <xf numFmtId="0" fontId="15" fillId="7" borderId="19" xfId="0" applyFont="1" applyFill="1" applyBorder="1" applyAlignment="1">
      <alignment horizontal="center" vertical="center" wrapText="1"/>
    </xf>
    <xf numFmtId="0" fontId="5" fillId="0" borderId="0" xfId="0" applyFont="1" applyFill="1"/>
    <xf numFmtId="0" fontId="15" fillId="7" borderId="17" xfId="0" applyFont="1" applyFill="1" applyBorder="1" applyAlignment="1">
      <alignment horizontal="center" vertical="center" wrapText="1"/>
    </xf>
    <xf numFmtId="49" fontId="30" fillId="7" borderId="17" xfId="0" applyNumberFormat="1" applyFont="1" applyFill="1" applyBorder="1" applyAlignment="1">
      <alignment horizontal="center" vertical="center" wrapText="1"/>
    </xf>
    <xf numFmtId="0" fontId="15" fillId="7" borderId="13" xfId="0" applyFont="1" applyFill="1" applyBorder="1" applyAlignment="1">
      <alignment vertical="top" wrapText="1"/>
    </xf>
    <xf numFmtId="49" fontId="25" fillId="7" borderId="13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31" fillId="16" borderId="10" xfId="0" applyFont="1" applyFill="1" applyBorder="1" applyAlignment="1">
      <alignment horizontal="center" vertical="center" wrapText="1"/>
    </xf>
    <xf numFmtId="0" fontId="31" fillId="16" borderId="13" xfId="0" applyFont="1" applyFill="1" applyBorder="1" applyAlignment="1">
      <alignment vertical="center" wrapText="1"/>
    </xf>
    <xf numFmtId="0" fontId="23" fillId="16" borderId="11" xfId="0" applyFont="1" applyFill="1" applyBorder="1" applyAlignment="1">
      <alignment horizontal="center" vertical="top" wrapText="1"/>
    </xf>
    <xf numFmtId="4" fontId="18" fillId="15" borderId="23" xfId="0" applyNumberFormat="1" applyFont="1" applyFill="1" applyBorder="1" applyAlignment="1">
      <alignment horizontal="center" vertical="top" wrapText="1"/>
    </xf>
    <xf numFmtId="0" fontId="66" fillId="0" borderId="0" xfId="0" applyFont="1"/>
    <xf numFmtId="0" fontId="16" fillId="2" borderId="13" xfId="0" applyFont="1" applyFill="1" applyBorder="1" applyAlignment="1">
      <alignment horizontal="center" vertical="center" wrapText="1"/>
    </xf>
    <xf numFmtId="0" fontId="17" fillId="2" borderId="13" xfId="0" applyFont="1" applyFill="1" applyBorder="1" applyAlignment="1">
      <alignment horizontal="center" vertical="center" wrapText="1"/>
    </xf>
    <xf numFmtId="0" fontId="22" fillId="2" borderId="13" xfId="0" applyFont="1" applyFill="1" applyBorder="1" applyAlignment="1">
      <alignment horizontal="left" vertical="top" wrapText="1"/>
    </xf>
    <xf numFmtId="0" fontId="22" fillId="2" borderId="17" xfId="0" applyFont="1" applyFill="1" applyBorder="1" applyAlignment="1">
      <alignment horizontal="left" vertical="top" wrapText="1"/>
    </xf>
    <xf numFmtId="0" fontId="17" fillId="2" borderId="17" xfId="0" applyFont="1" applyFill="1" applyBorder="1" applyAlignment="1">
      <alignment horizontal="center" vertical="center" wrapText="1"/>
    </xf>
    <xf numFmtId="0" fontId="16" fillId="2" borderId="17" xfId="0" applyFont="1" applyFill="1" applyBorder="1" applyAlignment="1">
      <alignment horizontal="center" vertical="center" wrapText="1"/>
    </xf>
    <xf numFmtId="49" fontId="16" fillId="2" borderId="19" xfId="0" applyNumberFormat="1" applyFont="1" applyFill="1" applyBorder="1" applyAlignment="1">
      <alignment horizontal="left" vertical="top" wrapText="1"/>
    </xf>
    <xf numFmtId="49" fontId="16" fillId="2" borderId="14" xfId="0" applyNumberFormat="1" applyFont="1" applyFill="1" applyBorder="1" applyAlignment="1">
      <alignment horizontal="left" vertical="top" wrapText="1"/>
    </xf>
    <xf numFmtId="4" fontId="26" fillId="7" borderId="11" xfId="0" applyNumberFormat="1" applyFont="1" applyFill="1" applyBorder="1" applyAlignment="1">
      <alignment horizontal="center" vertical="top" wrapText="1"/>
    </xf>
    <xf numFmtId="4" fontId="70" fillId="2" borderId="11" xfId="0" applyNumberFormat="1" applyFont="1" applyFill="1" applyBorder="1" applyAlignment="1">
      <alignment horizontal="center" vertical="top" wrapText="1"/>
    </xf>
    <xf numFmtId="0" fontId="72" fillId="2" borderId="11" xfId="0" applyFont="1" applyFill="1" applyBorder="1" applyAlignment="1">
      <alignment horizontal="center" vertical="top" wrapText="1"/>
    </xf>
    <xf numFmtId="0" fontId="72" fillId="7" borderId="11" xfId="0" applyFont="1" applyFill="1" applyBorder="1" applyAlignment="1">
      <alignment horizontal="center" vertical="top" wrapText="1"/>
    </xf>
    <xf numFmtId="49" fontId="10" fillId="0" borderId="5" xfId="0" applyNumberFormat="1" applyFont="1" applyBorder="1" applyAlignment="1">
      <alignment horizontal="right" vertical="center" wrapText="1"/>
    </xf>
    <xf numFmtId="4" fontId="70" fillId="15" borderId="11" xfId="0" applyNumberFormat="1" applyFont="1" applyFill="1" applyBorder="1" applyAlignment="1">
      <alignment horizontal="center" vertical="top" wrapText="1"/>
    </xf>
    <xf numFmtId="49" fontId="15" fillId="7" borderId="12" xfId="0" applyNumberFormat="1" applyFont="1" applyFill="1" applyBorder="1" applyAlignment="1">
      <alignment horizontal="center" vertical="center" wrapText="1"/>
    </xf>
    <xf numFmtId="49" fontId="13" fillId="7" borderId="14" xfId="0" applyNumberFormat="1" applyFont="1" applyFill="1" applyBorder="1" applyAlignment="1">
      <alignment horizontal="center" vertical="center" wrapText="1"/>
    </xf>
    <xf numFmtId="0" fontId="3" fillId="0" borderId="0" xfId="0" applyFont="1"/>
    <xf numFmtId="0" fontId="17" fillId="7" borderId="11" xfId="0" applyFont="1" applyFill="1" applyBorder="1" applyAlignment="1">
      <alignment horizontal="center" vertical="top" wrapText="1"/>
    </xf>
    <xf numFmtId="0" fontId="20" fillId="4" borderId="17" xfId="0" applyFont="1" applyFill="1" applyBorder="1" applyAlignment="1">
      <alignment horizontal="center" vertical="center" wrapText="1"/>
    </xf>
    <xf numFmtId="0" fontId="19" fillId="2" borderId="10" xfId="0" applyFont="1" applyFill="1" applyBorder="1" applyAlignment="1">
      <alignment horizontal="center" vertical="top" wrapText="1"/>
    </xf>
    <xf numFmtId="4" fontId="18" fillId="0" borderId="11" xfId="0" applyNumberFormat="1" applyFont="1" applyFill="1" applyBorder="1" applyAlignment="1">
      <alignment horizontal="center" vertical="justify" wrapText="1"/>
    </xf>
    <xf numFmtId="4" fontId="18" fillId="2" borderId="10" xfId="0" applyNumberFormat="1" applyFont="1" applyFill="1" applyBorder="1" applyAlignment="1">
      <alignment horizontal="center" vertical="top" wrapText="1"/>
    </xf>
    <xf numFmtId="4" fontId="21" fillId="7" borderId="11" xfId="0" applyNumberFormat="1" applyFont="1" applyFill="1" applyBorder="1" applyAlignment="1">
      <alignment horizontal="center" vertical="justify" wrapText="1"/>
    </xf>
    <xf numFmtId="0" fontId="2" fillId="0" borderId="0" xfId="0" applyFont="1" applyFill="1"/>
    <xf numFmtId="0" fontId="15" fillId="7" borderId="17" xfId="0" applyFont="1" applyFill="1" applyBorder="1" applyAlignment="1">
      <alignment horizontal="center" vertical="center" wrapText="1"/>
    </xf>
    <xf numFmtId="0" fontId="1" fillId="0" borderId="0" xfId="0" applyFont="1"/>
    <xf numFmtId="49" fontId="20" fillId="7" borderId="17" xfId="0" applyNumberFormat="1" applyFont="1" applyFill="1" applyBorder="1" applyAlignment="1">
      <alignment horizontal="center" vertical="center" wrapText="1"/>
    </xf>
    <xf numFmtId="0" fontId="63" fillId="7" borderId="17" xfId="0" applyFont="1" applyFill="1" applyBorder="1" applyAlignment="1">
      <alignment horizontal="center" vertical="center" wrapText="1"/>
    </xf>
    <xf numFmtId="49" fontId="15" fillId="7" borderId="12" xfId="0" applyNumberFormat="1" applyFont="1" applyFill="1" applyBorder="1" applyAlignment="1">
      <alignment vertical="center" wrapText="1"/>
    </xf>
    <xf numFmtId="0" fontId="42" fillId="7" borderId="13" xfId="0" applyFont="1" applyFill="1" applyBorder="1" applyAlignment="1">
      <alignment horizontal="center" vertical="center" wrapText="1"/>
    </xf>
    <xf numFmtId="49" fontId="40" fillId="7" borderId="14" xfId="0" applyNumberFormat="1" applyFont="1" applyFill="1" applyBorder="1" applyAlignment="1">
      <alignment vertical="center" wrapText="1"/>
    </xf>
    <xf numFmtId="4" fontId="18" fillId="15" borderId="18" xfId="0" applyNumberFormat="1" applyFont="1" applyFill="1" applyBorder="1" applyAlignment="1">
      <alignment horizontal="center" vertical="top" wrapText="1"/>
    </xf>
    <xf numFmtId="4" fontId="32" fillId="15" borderId="13" xfId="0" applyNumberFormat="1" applyFont="1" applyFill="1" applyBorder="1" applyAlignment="1">
      <alignment horizontal="center" vertical="top" wrapText="1"/>
    </xf>
    <xf numFmtId="0" fontId="15" fillId="7" borderId="11" xfId="0" applyFont="1" applyFill="1" applyBorder="1" applyAlignment="1">
      <alignment horizontal="center" vertical="center" wrapText="1"/>
    </xf>
    <xf numFmtId="4" fontId="18" fillId="7" borderId="11" xfId="0" applyNumberFormat="1" applyFont="1" applyFill="1" applyBorder="1" applyAlignment="1">
      <alignment horizontal="center" vertical="top" wrapText="1"/>
    </xf>
    <xf numFmtId="0" fontId="16" fillId="7" borderId="11" xfId="0" applyFont="1" applyFill="1" applyBorder="1" applyAlignment="1">
      <alignment horizontal="center" vertical="center" wrapText="1"/>
    </xf>
    <xf numFmtId="0" fontId="23" fillId="7" borderId="11" xfId="0" applyFont="1" applyFill="1" applyBorder="1" applyAlignment="1">
      <alignment horizontal="center" vertical="top" wrapText="1"/>
    </xf>
    <xf numFmtId="4" fontId="21" fillId="7" borderId="11" xfId="0" applyNumberFormat="1" applyFont="1" applyFill="1" applyBorder="1" applyAlignment="1">
      <alignment horizontal="center" vertical="top" wrapText="1"/>
    </xf>
    <xf numFmtId="0" fontId="13" fillId="7" borderId="11" xfId="0" applyFont="1" applyFill="1" applyBorder="1" applyAlignment="1">
      <alignment horizontal="center" vertical="center" wrapText="1"/>
    </xf>
    <xf numFmtId="0" fontId="15" fillId="7" borderId="22" xfId="0" applyNumberFormat="1" applyFont="1" applyFill="1" applyBorder="1" applyAlignment="1">
      <alignment horizontal="left" vertical="top" wrapText="1"/>
    </xf>
    <xf numFmtId="0" fontId="15" fillId="7" borderId="20" xfId="0" applyNumberFormat="1" applyFont="1" applyFill="1" applyBorder="1" applyAlignment="1">
      <alignment horizontal="left" vertical="top" wrapText="1"/>
    </xf>
    <xf numFmtId="0" fontId="22" fillId="7" borderId="10" xfId="0" applyFont="1" applyFill="1" applyBorder="1" applyAlignment="1">
      <alignment horizontal="left" vertical="top" wrapText="1"/>
    </xf>
    <xf numFmtId="0" fontId="13" fillId="7" borderId="13" xfId="0" applyFont="1" applyFill="1" applyBorder="1" applyAlignment="1">
      <alignment horizontal="left" vertical="top" wrapText="1"/>
    </xf>
    <xf numFmtId="0" fontId="20" fillId="7" borderId="10" xfId="0" applyFont="1" applyFill="1" applyBorder="1" applyAlignment="1">
      <alignment horizontal="center" vertical="center" wrapText="1"/>
    </xf>
    <xf numFmtId="0" fontId="20" fillId="7" borderId="13" xfId="0" applyFont="1" applyFill="1" applyBorder="1" applyAlignment="1">
      <alignment horizontal="center" vertical="center" wrapText="1"/>
    </xf>
    <xf numFmtId="0" fontId="15" fillId="7" borderId="13" xfId="0" applyFont="1" applyFill="1" applyBorder="1" applyAlignment="1">
      <alignment horizontal="center" vertical="center" wrapText="1"/>
    </xf>
    <xf numFmtId="0" fontId="15" fillId="7" borderId="11" xfId="0" applyFont="1" applyFill="1" applyBorder="1" applyAlignment="1">
      <alignment horizontal="center" vertical="center" wrapText="1"/>
    </xf>
    <xf numFmtId="0" fontId="15" fillId="7" borderId="10" xfId="0" applyFont="1" applyFill="1" applyBorder="1" applyAlignment="1">
      <alignment horizontal="center" vertical="center" wrapText="1"/>
    </xf>
    <xf numFmtId="49" fontId="15" fillId="7" borderId="19" xfId="0" applyNumberFormat="1" applyFont="1" applyFill="1" applyBorder="1" applyAlignment="1">
      <alignment horizontal="center" vertical="center" wrapText="1"/>
    </xf>
    <xf numFmtId="49" fontId="15" fillId="7" borderId="14" xfId="0" applyNumberFormat="1" applyFont="1" applyFill="1" applyBorder="1" applyAlignment="1">
      <alignment horizontal="center" vertical="center" wrapText="1"/>
    </xf>
    <xf numFmtId="49" fontId="15" fillId="7" borderId="12" xfId="0" applyNumberFormat="1" applyFont="1" applyFill="1" applyBorder="1" applyAlignment="1">
      <alignment horizontal="left" vertical="center" wrapText="1"/>
    </xf>
    <xf numFmtId="49" fontId="15" fillId="7" borderId="14" xfId="0" applyNumberFormat="1" applyFont="1" applyFill="1" applyBorder="1" applyAlignment="1">
      <alignment horizontal="left" vertical="center" wrapText="1"/>
    </xf>
    <xf numFmtId="49" fontId="15" fillId="7" borderId="19" xfId="0" applyNumberFormat="1" applyFont="1" applyFill="1" applyBorder="1" applyAlignment="1">
      <alignment horizontal="left" vertical="center" wrapText="1"/>
    </xf>
    <xf numFmtId="0" fontId="15" fillId="7" borderId="10" xfId="0" applyFont="1" applyFill="1" applyBorder="1" applyAlignment="1">
      <alignment horizontal="center" vertical="top" wrapText="1"/>
    </xf>
    <xf numFmtId="0" fontId="15" fillId="7" borderId="13" xfId="0" applyFont="1" applyFill="1" applyBorder="1" applyAlignment="1">
      <alignment horizontal="center" vertical="top" wrapText="1"/>
    </xf>
    <xf numFmtId="0" fontId="15" fillId="7" borderId="17" xfId="0" applyFont="1" applyFill="1" applyBorder="1" applyAlignment="1">
      <alignment horizontal="center" vertical="center" wrapText="1"/>
    </xf>
    <xf numFmtId="0" fontId="15" fillId="7" borderId="16" xfId="0" applyFont="1" applyFill="1" applyBorder="1" applyAlignment="1">
      <alignment horizontal="left" vertical="top" wrapText="1"/>
    </xf>
    <xf numFmtId="0" fontId="15" fillId="7" borderId="20" xfId="0" applyFont="1" applyFill="1" applyBorder="1" applyAlignment="1">
      <alignment horizontal="left" vertical="top" wrapText="1"/>
    </xf>
    <xf numFmtId="0" fontId="15" fillId="7" borderId="22" xfId="0" applyFont="1" applyFill="1" applyBorder="1" applyAlignment="1">
      <alignment horizontal="left" vertical="top" wrapText="1"/>
    </xf>
    <xf numFmtId="0" fontId="15" fillId="4" borderId="22" xfId="0" applyFont="1" applyFill="1" applyBorder="1" applyAlignment="1">
      <alignment horizontal="left" vertical="top" wrapText="1"/>
    </xf>
    <xf numFmtId="0" fontId="15" fillId="4" borderId="20" xfId="0" applyFont="1" applyFill="1" applyBorder="1" applyAlignment="1">
      <alignment horizontal="left" vertical="top" wrapText="1"/>
    </xf>
    <xf numFmtId="0" fontId="15" fillId="2" borderId="22" xfId="0" applyFont="1" applyFill="1" applyBorder="1" applyAlignment="1">
      <alignment horizontal="left" vertical="top" wrapText="1"/>
    </xf>
    <xf numFmtId="0" fontId="15" fillId="2" borderId="20" xfId="0" applyFont="1" applyFill="1" applyBorder="1" applyAlignment="1">
      <alignment horizontal="left" vertical="top" wrapText="1"/>
    </xf>
    <xf numFmtId="49" fontId="15" fillId="0" borderId="25" xfId="0" applyNumberFormat="1" applyFont="1" applyFill="1" applyBorder="1" applyAlignment="1">
      <alignment horizontal="center" vertical="center" wrapText="1"/>
    </xf>
    <xf numFmtId="49" fontId="15" fillId="0" borderId="27" xfId="0" applyNumberFormat="1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center" vertical="top" wrapText="1"/>
    </xf>
    <xf numFmtId="0" fontId="15" fillId="0" borderId="13" xfId="0" applyFont="1" applyFill="1" applyBorder="1" applyAlignment="1">
      <alignment horizontal="center" vertical="top" wrapText="1"/>
    </xf>
    <xf numFmtId="0" fontId="15" fillId="0" borderId="10" xfId="0" applyFont="1" applyFill="1" applyBorder="1" applyAlignment="1">
      <alignment horizontal="center" vertical="center" wrapText="1"/>
    </xf>
    <xf numFmtId="0" fontId="15" fillId="0" borderId="13" xfId="0" applyFont="1" applyFill="1" applyBorder="1" applyAlignment="1">
      <alignment horizontal="center" vertical="center" wrapText="1"/>
    </xf>
    <xf numFmtId="0" fontId="15" fillId="4" borderId="11" xfId="0" applyFont="1" applyFill="1" applyBorder="1" applyAlignment="1">
      <alignment horizontal="left" vertical="top" wrapText="1"/>
    </xf>
    <xf numFmtId="0" fontId="33" fillId="4" borderId="10" xfId="0" applyFont="1" applyFill="1" applyBorder="1" applyAlignment="1">
      <alignment horizontal="left" vertical="top" wrapText="1"/>
    </xf>
    <xf numFmtId="0" fontId="33" fillId="4" borderId="13" xfId="0" applyFont="1" applyFill="1" applyBorder="1" applyAlignment="1">
      <alignment horizontal="left" vertical="top" wrapText="1"/>
    </xf>
    <xf numFmtId="0" fontId="16" fillId="0" borderId="12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5" fillId="2" borderId="12" xfId="0" applyFont="1" applyFill="1" applyBorder="1" applyAlignment="1">
      <alignment horizontal="center" vertical="center" wrapText="1"/>
    </xf>
    <xf numFmtId="0" fontId="15" fillId="2" borderId="14" xfId="0" applyFont="1" applyFill="1" applyBorder="1" applyAlignment="1">
      <alignment horizontal="center" vertical="center" wrapText="1"/>
    </xf>
    <xf numFmtId="49" fontId="15" fillId="0" borderId="12" xfId="0" applyNumberFormat="1" applyFont="1" applyFill="1" applyBorder="1" applyAlignment="1">
      <alignment horizontal="center" vertical="center" wrapText="1"/>
    </xf>
    <xf numFmtId="49" fontId="15" fillId="0" borderId="14" xfId="0" applyNumberFormat="1" applyFont="1" applyFill="1" applyBorder="1" applyAlignment="1">
      <alignment horizontal="center" vertical="center" wrapText="1"/>
    </xf>
    <xf numFmtId="49" fontId="15" fillId="0" borderId="12" xfId="0" applyNumberFormat="1" applyFont="1" applyBorder="1" applyAlignment="1">
      <alignment horizontal="left" vertical="center" wrapText="1"/>
    </xf>
    <xf numFmtId="49" fontId="15" fillId="0" borderId="14" xfId="0" applyNumberFormat="1" applyFont="1" applyBorder="1" applyAlignment="1">
      <alignment horizontal="left" vertical="center" wrapText="1"/>
    </xf>
    <xf numFmtId="49" fontId="15" fillId="2" borderId="25" xfId="0" applyNumberFormat="1" applyFont="1" applyFill="1" applyBorder="1" applyAlignment="1">
      <alignment horizontal="center" vertical="center" wrapText="1"/>
    </xf>
    <xf numFmtId="49" fontId="15" fillId="2" borderId="27" xfId="0" applyNumberFormat="1" applyFont="1" applyFill="1" applyBorder="1" applyAlignment="1">
      <alignment horizontal="center" vertical="center" wrapText="1"/>
    </xf>
    <xf numFmtId="49" fontId="15" fillId="7" borderId="12" xfId="0" applyNumberFormat="1" applyFont="1" applyFill="1" applyBorder="1" applyAlignment="1">
      <alignment horizontal="center" vertical="center" wrapText="1"/>
    </xf>
    <xf numFmtId="49" fontId="15" fillId="2" borderId="12" xfId="0" applyNumberFormat="1" applyFont="1" applyFill="1" applyBorder="1" applyAlignment="1">
      <alignment horizontal="center" vertical="center" wrapText="1"/>
    </xf>
    <xf numFmtId="49" fontId="15" fillId="2" borderId="14" xfId="0" applyNumberFormat="1" applyFont="1" applyFill="1" applyBorder="1" applyAlignment="1">
      <alignment horizontal="center" vertical="center" wrapText="1"/>
    </xf>
    <xf numFmtId="49" fontId="15" fillId="16" borderId="25" xfId="0" applyNumberFormat="1" applyFont="1" applyFill="1" applyBorder="1" applyAlignment="1">
      <alignment horizontal="center" vertical="center" wrapText="1"/>
    </xf>
    <xf numFmtId="49" fontId="15" fillId="16" borderId="27" xfId="0" applyNumberFormat="1" applyFont="1" applyFill="1" applyBorder="1" applyAlignment="1">
      <alignment horizontal="center" vertical="center" wrapText="1"/>
    </xf>
    <xf numFmtId="49" fontId="63" fillId="0" borderId="19" xfId="0" applyNumberFormat="1" applyFont="1" applyBorder="1" applyAlignment="1">
      <alignment horizontal="center" vertical="center" wrapText="1"/>
    </xf>
    <xf numFmtId="49" fontId="63" fillId="0" borderId="14" xfId="0" applyNumberFormat="1" applyFont="1" applyBorder="1" applyAlignment="1">
      <alignment horizontal="center" vertical="center" wrapText="1"/>
    </xf>
    <xf numFmtId="49" fontId="15" fillId="0" borderId="19" xfId="0" applyNumberFormat="1" applyFont="1" applyBorder="1" applyAlignment="1">
      <alignment horizontal="center" vertical="center" wrapText="1"/>
    </xf>
    <xf numFmtId="49" fontId="15" fillId="0" borderId="14" xfId="0" applyNumberFormat="1" applyFont="1" applyBorder="1" applyAlignment="1">
      <alignment horizontal="center" vertical="center" wrapText="1"/>
    </xf>
    <xf numFmtId="49" fontId="63" fillId="7" borderId="19" xfId="0" applyNumberFormat="1" applyFont="1" applyFill="1" applyBorder="1" applyAlignment="1">
      <alignment horizontal="center" vertical="center" wrapText="1"/>
    </xf>
    <xf numFmtId="0" fontId="15" fillId="16" borderId="10" xfId="0" applyFont="1" applyFill="1" applyBorder="1" applyAlignment="1">
      <alignment horizontal="center" vertical="center" wrapText="1"/>
    </xf>
    <xf numFmtId="0" fontId="15" fillId="16" borderId="13" xfId="0" applyFont="1" applyFill="1" applyBorder="1" applyAlignment="1">
      <alignment horizontal="center" vertical="center" wrapText="1"/>
    </xf>
    <xf numFmtId="49" fontId="15" fillId="0" borderId="12" xfId="0" applyNumberFormat="1" applyFont="1" applyBorder="1" applyAlignment="1">
      <alignment horizontal="center" vertical="center" wrapText="1"/>
    </xf>
    <xf numFmtId="49" fontId="15" fillId="0" borderId="35" xfId="0" applyNumberFormat="1" applyFont="1" applyBorder="1" applyAlignment="1">
      <alignment horizontal="center" vertical="center" wrapText="1"/>
    </xf>
    <xf numFmtId="49" fontId="15" fillId="0" borderId="36" xfId="0" applyNumberFormat="1" applyFont="1" applyBorder="1" applyAlignment="1">
      <alignment horizontal="center" vertical="center" wrapText="1"/>
    </xf>
    <xf numFmtId="0" fontId="15" fillId="2" borderId="10" xfId="0" applyFont="1" applyFill="1" applyBorder="1" applyAlignment="1">
      <alignment horizontal="center" vertical="center" wrapText="1"/>
    </xf>
    <xf numFmtId="0" fontId="15" fillId="2" borderId="13" xfId="0" applyFont="1" applyFill="1" applyBorder="1" applyAlignment="1">
      <alignment horizontal="center" vertical="center" wrapText="1"/>
    </xf>
    <xf numFmtId="49" fontId="15" fillId="0" borderId="35" xfId="0" applyNumberFormat="1" applyFont="1" applyFill="1" applyBorder="1" applyAlignment="1">
      <alignment horizontal="center" vertical="center" wrapText="1"/>
    </xf>
    <xf numFmtId="49" fontId="15" fillId="0" borderId="36" xfId="0" applyNumberFormat="1" applyFont="1" applyFill="1" applyBorder="1" applyAlignment="1">
      <alignment horizontal="center" vertical="center" wrapText="1"/>
    </xf>
    <xf numFmtId="49" fontId="29" fillId="7" borderId="12" xfId="0" applyNumberFormat="1" applyFont="1" applyFill="1" applyBorder="1" applyAlignment="1">
      <alignment horizontal="center" vertical="top" wrapText="1"/>
    </xf>
    <xf numFmtId="49" fontId="15" fillId="7" borderId="14" xfId="0" applyNumberFormat="1" applyFont="1" applyFill="1" applyBorder="1" applyAlignment="1">
      <alignment horizontal="center" vertical="top" wrapText="1"/>
    </xf>
    <xf numFmtId="49" fontId="29" fillId="2" borderId="12" xfId="0" applyNumberFormat="1" applyFont="1" applyFill="1" applyBorder="1" applyAlignment="1">
      <alignment horizontal="center" vertical="center" wrapText="1"/>
    </xf>
    <xf numFmtId="49" fontId="16" fillId="2" borderId="19" xfId="0" applyNumberFormat="1" applyFont="1" applyFill="1" applyBorder="1" applyAlignment="1">
      <alignment horizontal="center" vertical="center" wrapText="1"/>
    </xf>
    <xf numFmtId="0" fontId="15" fillId="2" borderId="10" xfId="0" applyFont="1" applyFill="1" applyBorder="1" applyAlignment="1">
      <alignment horizontal="center" vertical="top" wrapText="1"/>
    </xf>
    <xf numFmtId="0" fontId="15" fillId="2" borderId="13" xfId="0" applyFont="1" applyFill="1" applyBorder="1" applyAlignment="1">
      <alignment horizontal="center" vertical="top" wrapText="1"/>
    </xf>
    <xf numFmtId="0" fontId="15" fillId="2" borderId="21" xfId="0" applyFont="1" applyFill="1" applyBorder="1" applyAlignment="1">
      <alignment horizontal="center" vertical="center" wrapText="1"/>
    </xf>
    <xf numFmtId="0" fontId="15" fillId="2" borderId="29" xfId="0" applyFont="1" applyFill="1" applyBorder="1" applyAlignment="1">
      <alignment horizontal="center" vertical="center" wrapText="1"/>
    </xf>
    <xf numFmtId="49" fontId="15" fillId="7" borderId="25" xfId="0" applyNumberFormat="1" applyFont="1" applyFill="1" applyBorder="1" applyAlignment="1">
      <alignment horizontal="center" vertical="center" wrapText="1"/>
    </xf>
    <xf numFmtId="49" fontId="15" fillId="7" borderId="27" xfId="0" applyNumberFormat="1" applyFont="1" applyFill="1" applyBorder="1" applyAlignment="1">
      <alignment horizontal="center" vertical="center" wrapText="1"/>
    </xf>
    <xf numFmtId="49" fontId="15" fillId="2" borderId="35" xfId="0" applyNumberFormat="1" applyFont="1" applyFill="1" applyBorder="1" applyAlignment="1">
      <alignment horizontal="center" vertical="center" wrapText="1"/>
    </xf>
    <xf numFmtId="49" fontId="15" fillId="2" borderId="36" xfId="0" applyNumberFormat="1" applyFont="1" applyFill="1" applyBorder="1" applyAlignment="1">
      <alignment horizontal="center" vertical="center" wrapText="1"/>
    </xf>
    <xf numFmtId="49" fontId="15" fillId="7" borderId="5" xfId="0" applyNumberFormat="1" applyFont="1" applyFill="1" applyBorder="1" applyAlignment="1">
      <alignment horizontal="center" vertical="center" wrapText="1"/>
    </xf>
    <xf numFmtId="49" fontId="15" fillId="7" borderId="36" xfId="0" applyNumberFormat="1" applyFont="1" applyFill="1" applyBorder="1" applyAlignment="1">
      <alignment horizontal="center" vertical="center" wrapText="1"/>
    </xf>
    <xf numFmtId="49" fontId="16" fillId="7" borderId="10" xfId="0" applyNumberFormat="1" applyFont="1" applyFill="1" applyBorder="1" applyAlignment="1">
      <alignment horizontal="center" vertical="top" wrapText="1"/>
    </xf>
    <xf numFmtId="49" fontId="16" fillId="7" borderId="13" xfId="0" applyNumberFormat="1" applyFont="1" applyFill="1" applyBorder="1" applyAlignment="1">
      <alignment horizontal="center" vertical="top" wrapText="1"/>
    </xf>
    <xf numFmtId="49" fontId="16" fillId="7" borderId="19" xfId="0" applyNumberFormat="1" applyFont="1" applyFill="1" applyBorder="1" applyAlignment="1">
      <alignment horizontal="center" vertical="center" wrapText="1"/>
    </xf>
    <xf numFmtId="49" fontId="16" fillId="7" borderId="14" xfId="0" applyNumberFormat="1" applyFont="1" applyFill="1" applyBorder="1" applyAlignment="1">
      <alignment horizontal="center" vertical="center" wrapText="1"/>
    </xf>
    <xf numFmtId="0" fontId="63" fillId="2" borderId="10" xfId="0" applyFont="1" applyFill="1" applyBorder="1" applyAlignment="1">
      <alignment horizontal="center" vertical="center" wrapText="1"/>
    </xf>
    <xf numFmtId="0" fontId="63" fillId="2" borderId="13" xfId="0" applyFont="1" applyFill="1" applyBorder="1" applyAlignment="1">
      <alignment horizontal="center" vertical="center" wrapText="1"/>
    </xf>
    <xf numFmtId="0" fontId="15" fillId="0" borderId="21" xfId="0" applyFont="1" applyFill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63" fillId="7" borderId="10" xfId="0" applyFont="1" applyFill="1" applyBorder="1" applyAlignment="1">
      <alignment horizontal="center" vertical="center" wrapText="1"/>
    </xf>
    <xf numFmtId="0" fontId="16" fillId="2" borderId="10" xfId="0" applyFont="1" applyFill="1" applyBorder="1" applyAlignment="1">
      <alignment horizontal="center" vertical="center" wrapText="1"/>
    </xf>
    <xf numFmtId="0" fontId="16" fillId="2" borderId="13" xfId="0" applyFont="1" applyFill="1" applyBorder="1" applyAlignment="1">
      <alignment horizontal="center" vertical="center" wrapText="1"/>
    </xf>
    <xf numFmtId="0" fontId="15" fillId="0" borderId="17" xfId="0" applyFont="1" applyFill="1" applyBorder="1" applyAlignment="1">
      <alignment horizontal="center" vertical="center" wrapText="1"/>
    </xf>
    <xf numFmtId="0" fontId="15" fillId="2" borderId="17" xfId="0" applyFont="1" applyFill="1" applyBorder="1" applyAlignment="1">
      <alignment horizontal="center" vertical="top" wrapText="1"/>
    </xf>
    <xf numFmtId="0" fontId="15" fillId="10" borderId="10" xfId="0" applyFont="1" applyFill="1" applyBorder="1" applyAlignment="1">
      <alignment horizontal="center" vertical="center" wrapText="1"/>
    </xf>
    <xf numFmtId="0" fontId="15" fillId="10" borderId="13" xfId="0" applyFont="1" applyFill="1" applyBorder="1" applyAlignment="1">
      <alignment horizontal="center" vertical="center" wrapText="1"/>
    </xf>
    <xf numFmtId="0" fontId="15" fillId="7" borderId="21" xfId="0" applyFont="1" applyFill="1" applyBorder="1" applyAlignment="1">
      <alignment horizontal="center" vertical="center" wrapText="1"/>
    </xf>
    <xf numFmtId="0" fontId="16" fillId="2" borderId="11" xfId="0" applyFont="1" applyFill="1" applyBorder="1" applyAlignment="1">
      <alignment horizontal="center" vertical="center" wrapText="1"/>
    </xf>
    <xf numFmtId="0" fontId="16" fillId="7" borderId="10" xfId="0" applyFont="1" applyFill="1" applyBorder="1" applyAlignment="1">
      <alignment horizontal="center" vertical="center" wrapText="1"/>
    </xf>
    <xf numFmtId="0" fontId="16" fillId="7" borderId="13" xfId="0" applyFont="1" applyFill="1" applyBorder="1" applyAlignment="1">
      <alignment horizontal="center" vertical="center" wrapText="1"/>
    </xf>
    <xf numFmtId="0" fontId="15" fillId="6" borderId="10" xfId="0" applyFont="1" applyFill="1" applyBorder="1" applyAlignment="1">
      <alignment horizontal="center" vertical="center" wrapText="1"/>
    </xf>
    <xf numFmtId="0" fontId="15" fillId="6" borderId="21" xfId="0" applyFont="1" applyFill="1" applyBorder="1" applyAlignment="1">
      <alignment horizontal="center" vertical="center" wrapText="1"/>
    </xf>
    <xf numFmtId="0" fontId="15" fillId="6" borderId="29" xfId="0" applyFont="1" applyFill="1" applyBorder="1" applyAlignment="1">
      <alignment horizontal="center" vertical="center" wrapText="1"/>
    </xf>
    <xf numFmtId="0" fontId="15" fillId="6" borderId="17" xfId="0" applyFont="1" applyFill="1" applyBorder="1" applyAlignment="1">
      <alignment horizontal="center" vertical="center" wrapText="1"/>
    </xf>
    <xf numFmtId="0" fontId="15" fillId="6" borderId="13" xfId="0" applyFont="1" applyFill="1" applyBorder="1" applyAlignment="1">
      <alignment horizontal="center" vertical="center" wrapText="1"/>
    </xf>
    <xf numFmtId="0" fontId="63" fillId="2" borderId="11" xfId="0" applyFont="1" applyFill="1" applyBorder="1" applyAlignment="1">
      <alignment horizontal="center" vertical="center" wrapText="1"/>
    </xf>
    <xf numFmtId="0" fontId="15" fillId="2" borderId="11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0" fontId="15" fillId="4" borderId="17" xfId="0" applyFont="1" applyFill="1" applyBorder="1" applyAlignment="1">
      <alignment horizontal="center" vertical="center" wrapText="1"/>
    </xf>
    <xf numFmtId="0" fontId="15" fillId="4" borderId="13" xfId="0" applyFont="1" applyFill="1" applyBorder="1" applyAlignment="1">
      <alignment horizontal="center" vertical="center" wrapText="1"/>
    </xf>
    <xf numFmtId="0" fontId="15" fillId="4" borderId="38" xfId="0" applyFont="1" applyFill="1" applyBorder="1" applyAlignment="1">
      <alignment horizontal="center" vertical="center" wrapText="1"/>
    </xf>
    <xf numFmtId="0" fontId="15" fillId="4" borderId="39" xfId="0" applyFont="1" applyFill="1" applyBorder="1" applyAlignment="1">
      <alignment horizontal="center" vertical="center" wrapText="1"/>
    </xf>
    <xf numFmtId="0" fontId="15" fillId="16" borderId="11" xfId="0" applyFont="1" applyFill="1" applyBorder="1" applyAlignment="1">
      <alignment horizontal="center" vertical="center" wrapText="1"/>
    </xf>
    <xf numFmtId="0" fontId="40" fillId="2" borderId="10" xfId="0" applyFont="1" applyFill="1" applyBorder="1" applyAlignment="1">
      <alignment horizontal="center" vertical="center" wrapText="1"/>
    </xf>
    <xf numFmtId="0" fontId="40" fillId="2" borderId="13" xfId="0" applyFont="1" applyFill="1" applyBorder="1" applyAlignment="1">
      <alignment horizontal="center" vertical="center" wrapText="1"/>
    </xf>
    <xf numFmtId="0" fontId="34" fillId="2" borderId="10" xfId="0" applyFont="1" applyFill="1" applyBorder="1" applyAlignment="1">
      <alignment horizontal="center" vertical="center" wrapText="1"/>
    </xf>
    <xf numFmtId="0" fontId="34" fillId="2" borderId="13" xfId="0" applyFont="1" applyFill="1" applyBorder="1" applyAlignment="1">
      <alignment horizontal="center" vertical="center" wrapText="1"/>
    </xf>
    <xf numFmtId="0" fontId="67" fillId="2" borderId="17" xfId="0" applyFont="1" applyFill="1" applyBorder="1" applyAlignment="1">
      <alignment horizontal="center" vertical="center" wrapText="1"/>
    </xf>
    <xf numFmtId="0" fontId="67" fillId="2" borderId="21" xfId="0" applyFont="1" applyFill="1" applyBorder="1" applyAlignment="1">
      <alignment horizontal="center" vertical="center" wrapText="1"/>
    </xf>
    <xf numFmtId="0" fontId="15" fillId="5" borderId="10" xfId="0" applyFont="1" applyFill="1" applyBorder="1" applyAlignment="1">
      <alignment horizontal="center" vertical="center" wrapText="1"/>
    </xf>
    <xf numFmtId="0" fontId="15" fillId="5" borderId="13" xfId="0" applyFont="1" applyFill="1" applyBorder="1" applyAlignment="1">
      <alignment horizontal="center" vertical="center" wrapText="1"/>
    </xf>
    <xf numFmtId="0" fontId="15" fillId="7" borderId="29" xfId="0" applyFont="1" applyFill="1" applyBorder="1" applyAlignment="1">
      <alignment horizontal="center" vertical="center" wrapText="1"/>
    </xf>
    <xf numFmtId="0" fontId="20" fillId="2" borderId="10" xfId="0" applyFont="1" applyFill="1" applyBorder="1" applyAlignment="1">
      <alignment horizontal="center" vertical="center" wrapText="1"/>
    </xf>
    <xf numFmtId="0" fontId="20" fillId="2" borderId="21" xfId="0" applyFont="1" applyFill="1" applyBorder="1" applyAlignment="1">
      <alignment horizontal="center" vertical="center" wrapText="1"/>
    </xf>
    <xf numFmtId="0" fontId="20" fillId="2" borderId="13" xfId="0" applyFont="1" applyFill="1" applyBorder="1" applyAlignment="1">
      <alignment horizontal="center" vertical="center" wrapText="1"/>
    </xf>
    <xf numFmtId="0" fontId="20" fillId="0" borderId="10" xfId="0" applyFont="1" applyFill="1" applyBorder="1" applyAlignment="1">
      <alignment horizontal="center" vertical="center" wrapText="1"/>
    </xf>
    <xf numFmtId="0" fontId="20" fillId="0" borderId="13" xfId="0" applyFont="1" applyFill="1" applyBorder="1" applyAlignment="1">
      <alignment horizontal="center" vertical="center" wrapText="1"/>
    </xf>
    <xf numFmtId="0" fontId="69" fillId="0" borderId="10" xfId="0" applyFont="1" applyFill="1" applyBorder="1" applyAlignment="1">
      <alignment horizontal="center" vertical="center" wrapText="1"/>
    </xf>
    <xf numFmtId="0" fontId="69" fillId="0" borderId="13" xfId="0" applyFont="1" applyFill="1" applyBorder="1" applyAlignment="1">
      <alignment horizontal="center" vertical="center" wrapText="1"/>
    </xf>
    <xf numFmtId="0" fontId="20" fillId="4" borderId="10" xfId="0" applyFont="1" applyFill="1" applyBorder="1" applyAlignment="1">
      <alignment horizontal="center" vertical="center" wrapText="1"/>
    </xf>
    <xf numFmtId="0" fontId="20" fillId="4" borderId="13" xfId="0" applyFont="1" applyFill="1" applyBorder="1" applyAlignment="1">
      <alignment horizontal="center" vertical="center" wrapText="1"/>
    </xf>
    <xf numFmtId="0" fontId="20" fillId="2" borderId="10" xfId="0" applyFont="1" applyFill="1" applyBorder="1" applyAlignment="1">
      <alignment horizontal="center" vertical="top" wrapText="1"/>
    </xf>
    <xf numFmtId="0" fontId="20" fillId="2" borderId="13" xfId="0" applyFont="1" applyFill="1" applyBorder="1" applyAlignment="1">
      <alignment horizontal="center" vertical="top" wrapText="1"/>
    </xf>
    <xf numFmtId="0" fontId="17" fillId="2" borderId="10" xfId="0" applyFont="1" applyFill="1" applyBorder="1" applyAlignment="1">
      <alignment horizontal="center" vertical="center" wrapText="1"/>
    </xf>
    <xf numFmtId="0" fontId="17" fillId="2" borderId="13" xfId="0" applyFont="1" applyFill="1" applyBorder="1" applyAlignment="1">
      <alignment horizontal="center" vertical="center" wrapText="1"/>
    </xf>
    <xf numFmtId="49" fontId="17" fillId="2" borderId="10" xfId="0" applyNumberFormat="1" applyFont="1" applyFill="1" applyBorder="1" applyAlignment="1">
      <alignment horizontal="center" vertical="center" wrapText="1"/>
    </xf>
    <xf numFmtId="49" fontId="17" fillId="2" borderId="13" xfId="0" applyNumberFormat="1" applyFont="1" applyFill="1" applyBorder="1" applyAlignment="1">
      <alignment horizontal="center" vertical="center" wrapText="1"/>
    </xf>
    <xf numFmtId="0" fontId="17" fillId="7" borderId="10" xfId="0" applyFont="1" applyFill="1" applyBorder="1" applyAlignment="1">
      <alignment horizontal="center" vertical="center" wrapText="1"/>
    </xf>
    <xf numFmtId="0" fontId="17" fillId="7" borderId="13" xfId="0" applyFont="1" applyFill="1" applyBorder="1" applyAlignment="1">
      <alignment horizontal="center" vertical="center" wrapText="1"/>
    </xf>
    <xf numFmtId="0" fontId="20" fillId="0" borderId="21" xfId="0" applyFont="1" applyFill="1" applyBorder="1" applyAlignment="1">
      <alignment horizontal="center" vertical="center" wrapText="1"/>
    </xf>
    <xf numFmtId="0" fontId="20" fillId="7" borderId="29" xfId="0" applyFont="1" applyFill="1" applyBorder="1" applyAlignment="1">
      <alignment horizontal="center" vertical="center" wrapText="1"/>
    </xf>
    <xf numFmtId="0" fontId="20" fillId="7" borderId="17" xfId="0" applyFont="1" applyFill="1" applyBorder="1" applyAlignment="1">
      <alignment horizontal="center" vertical="center" wrapText="1"/>
    </xf>
    <xf numFmtId="0" fontId="20" fillId="7" borderId="21" xfId="0" applyFont="1" applyFill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left" vertical="top" wrapText="1"/>
    </xf>
    <xf numFmtId="0" fontId="13" fillId="2" borderId="13" xfId="0" applyFont="1" applyFill="1" applyBorder="1" applyAlignment="1">
      <alignment horizontal="left" vertical="top" wrapText="1"/>
    </xf>
    <xf numFmtId="0" fontId="13" fillId="16" borderId="10" xfId="0" applyFont="1" applyFill="1" applyBorder="1" applyAlignment="1">
      <alignment horizontal="left" vertical="top" wrapText="1"/>
    </xf>
    <xf numFmtId="0" fontId="13" fillId="16" borderId="13" xfId="0" applyFont="1" applyFill="1" applyBorder="1" applyAlignment="1">
      <alignment horizontal="left" vertical="top" wrapText="1"/>
    </xf>
    <xf numFmtId="0" fontId="68" fillId="0" borderId="10" xfId="0" applyFont="1" applyFill="1" applyBorder="1" applyAlignment="1">
      <alignment horizontal="left" vertical="top" wrapText="1"/>
    </xf>
    <xf numFmtId="0" fontId="71" fillId="0" borderId="13" xfId="0" applyFont="1" applyFill="1" applyBorder="1" applyAlignment="1">
      <alignment horizontal="left" vertical="top" wrapText="1"/>
    </xf>
    <xf numFmtId="0" fontId="13" fillId="0" borderId="13" xfId="0" applyFont="1" applyFill="1" applyBorder="1" applyAlignment="1">
      <alignment horizontal="left" vertical="top" wrapText="1"/>
    </xf>
    <xf numFmtId="0" fontId="13" fillId="7" borderId="17" xfId="0" applyFont="1" applyFill="1" applyBorder="1" applyAlignment="1">
      <alignment horizontal="left" vertical="top" wrapText="1"/>
    </xf>
    <xf numFmtId="0" fontId="15" fillId="7" borderId="13" xfId="0" applyFont="1" applyFill="1" applyBorder="1" applyAlignment="1">
      <alignment horizontal="left" vertical="top" wrapText="1"/>
    </xf>
    <xf numFmtId="0" fontId="13" fillId="7" borderId="10" xfId="0" applyFont="1" applyFill="1" applyBorder="1" applyAlignment="1">
      <alignment horizontal="left" vertical="top" wrapText="1"/>
    </xf>
    <xf numFmtId="0" fontId="13" fillId="0" borderId="10" xfId="0" applyFont="1" applyFill="1" applyBorder="1" applyAlignment="1">
      <alignment horizontal="left" vertical="center" wrapText="1"/>
    </xf>
    <xf numFmtId="0" fontId="13" fillId="0" borderId="13" xfId="0" applyFont="1" applyFill="1" applyBorder="1" applyAlignment="1">
      <alignment horizontal="left" vertical="center" wrapText="1"/>
    </xf>
    <xf numFmtId="0" fontId="13" fillId="0" borderId="10" xfId="0" applyFont="1" applyFill="1" applyBorder="1" applyAlignment="1">
      <alignment horizontal="left" vertical="top" wrapText="1"/>
    </xf>
    <xf numFmtId="0" fontId="22" fillId="7" borderId="13" xfId="0" applyFont="1" applyFill="1" applyBorder="1" applyAlignment="1">
      <alignment horizontal="left" vertical="top" wrapText="1"/>
    </xf>
    <xf numFmtId="0" fontId="13" fillId="7" borderId="29" xfId="0" applyFont="1" applyFill="1" applyBorder="1" applyAlignment="1">
      <alignment horizontal="center" vertical="center" wrapText="1"/>
    </xf>
    <xf numFmtId="0" fontId="13" fillId="7" borderId="17" xfId="0" applyFont="1" applyFill="1" applyBorder="1" applyAlignment="1">
      <alignment horizontal="center" vertical="center" wrapText="1"/>
    </xf>
    <xf numFmtId="0" fontId="22" fillId="2" borderId="10" xfId="0" applyFont="1" applyFill="1" applyBorder="1" applyAlignment="1">
      <alignment horizontal="left" vertical="top" wrapText="1"/>
    </xf>
    <xf numFmtId="0" fontId="22" fillId="2" borderId="13" xfId="0" applyFont="1" applyFill="1" applyBorder="1" applyAlignment="1">
      <alignment horizontal="left" vertical="top" wrapText="1"/>
    </xf>
    <xf numFmtId="0" fontId="13" fillId="4" borderId="17" xfId="0" applyFont="1" applyFill="1" applyBorder="1" applyAlignment="1">
      <alignment horizontal="left" vertical="top" wrapText="1"/>
    </xf>
    <xf numFmtId="0" fontId="13" fillId="4" borderId="13" xfId="0" applyFont="1" applyFill="1" applyBorder="1" applyAlignment="1">
      <alignment horizontal="left" vertical="top" wrapText="1"/>
    </xf>
    <xf numFmtId="0" fontId="13" fillId="2" borderId="20" xfId="0" applyFont="1" applyFill="1" applyBorder="1" applyAlignment="1">
      <alignment horizontal="left" vertical="top" wrapText="1"/>
    </xf>
    <xf numFmtId="0" fontId="15" fillId="2" borderId="10" xfId="0" applyFont="1" applyFill="1" applyBorder="1" applyAlignment="1">
      <alignment horizontal="left" vertical="top" wrapText="1"/>
    </xf>
    <xf numFmtId="0" fontId="15" fillId="2" borderId="13" xfId="0" applyFont="1" applyFill="1" applyBorder="1" applyAlignment="1">
      <alignment horizontal="left" vertical="top" wrapText="1"/>
    </xf>
    <xf numFmtId="0" fontId="52" fillId="0" borderId="4" xfId="0" applyFont="1" applyBorder="1" applyAlignment="1">
      <alignment vertical="center" wrapText="1"/>
    </xf>
    <xf numFmtId="0" fontId="15" fillId="0" borderId="0" xfId="0" applyFont="1" applyBorder="1" applyAlignment="1">
      <alignment horizontal="right" vertical="center" wrapText="1"/>
    </xf>
    <xf numFmtId="0" fontId="15" fillId="0" borderId="5" xfId="0" applyFont="1" applyBorder="1" applyAlignment="1">
      <alignment horizontal="right" vertical="center" wrapText="1"/>
    </xf>
    <xf numFmtId="0" fontId="53" fillId="0" borderId="0" xfId="0" applyFont="1" applyBorder="1" applyAlignment="1">
      <alignment horizontal="right" vertical="center" wrapText="1"/>
    </xf>
    <xf numFmtId="0" fontId="53" fillId="0" borderId="5" xfId="0" applyFont="1" applyBorder="1" applyAlignment="1">
      <alignment horizontal="right" vertical="center" wrapText="1"/>
    </xf>
    <xf numFmtId="0" fontId="51" fillId="2" borderId="4" xfId="0" applyFont="1" applyFill="1" applyBorder="1" applyAlignment="1">
      <alignment horizontal="left" vertical="center"/>
    </xf>
    <xf numFmtId="0" fontId="51" fillId="2" borderId="0" xfId="0" applyFont="1" applyFill="1" applyBorder="1" applyAlignment="1">
      <alignment horizontal="left" vertical="center"/>
    </xf>
    <xf numFmtId="0" fontId="51" fillId="2" borderId="5" xfId="0" applyFont="1" applyFill="1" applyBorder="1" applyAlignment="1">
      <alignment horizontal="left" vertical="center"/>
    </xf>
    <xf numFmtId="0" fontId="16" fillId="2" borderId="10" xfId="0" applyFont="1" applyFill="1" applyBorder="1" applyAlignment="1">
      <alignment horizontal="left" vertical="top" wrapText="1"/>
    </xf>
    <xf numFmtId="0" fontId="16" fillId="2" borderId="13" xfId="0" applyFont="1" applyFill="1" applyBorder="1" applyAlignment="1">
      <alignment horizontal="left" vertical="top" wrapText="1"/>
    </xf>
    <xf numFmtId="0" fontId="34" fillId="2" borderId="10" xfId="0" applyFont="1" applyFill="1" applyBorder="1" applyAlignment="1">
      <alignment horizontal="left" vertical="top" wrapText="1"/>
    </xf>
    <xf numFmtId="0" fontId="34" fillId="2" borderId="13" xfId="0" applyFont="1" applyFill="1" applyBorder="1" applyAlignment="1">
      <alignment horizontal="left" vertical="top" wrapText="1"/>
    </xf>
    <xf numFmtId="49" fontId="15" fillId="2" borderId="10" xfId="0" applyNumberFormat="1" applyFont="1" applyFill="1" applyBorder="1" applyAlignment="1">
      <alignment horizontal="center" vertical="center" wrapText="1"/>
    </xf>
    <xf numFmtId="49" fontId="15" fillId="2" borderId="13" xfId="0" applyNumberFormat="1" applyFont="1" applyFill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left" vertical="top" wrapText="1"/>
    </xf>
    <xf numFmtId="0" fontId="15" fillId="7" borderId="15" xfId="0" applyFont="1" applyFill="1" applyBorder="1" applyAlignment="1">
      <alignment horizontal="left" vertical="top" wrapText="1"/>
    </xf>
    <xf numFmtId="0" fontId="16" fillId="7" borderId="11" xfId="0" applyNumberFormat="1" applyFont="1" applyFill="1" applyBorder="1" applyAlignment="1">
      <alignment horizontal="left" vertical="top" wrapText="1"/>
    </xf>
    <xf numFmtId="0" fontId="16" fillId="2" borderId="16" xfId="0" applyNumberFormat="1" applyFont="1" applyFill="1" applyBorder="1" applyAlignment="1">
      <alignment horizontal="left" vertical="top" wrapText="1"/>
    </xf>
    <xf numFmtId="0" fontId="16" fillId="2" borderId="20" xfId="0" applyNumberFormat="1" applyFont="1" applyFill="1" applyBorder="1" applyAlignment="1">
      <alignment horizontal="left" vertical="top" wrapText="1"/>
    </xf>
    <xf numFmtId="0" fontId="15" fillId="5" borderId="22" xfId="0" applyFont="1" applyFill="1" applyBorder="1" applyAlignment="1">
      <alignment horizontal="left" vertical="top" wrapText="1"/>
    </xf>
    <xf numFmtId="0" fontId="15" fillId="5" borderId="20" xfId="0" applyFont="1" applyFill="1" applyBorder="1" applyAlignment="1">
      <alignment horizontal="left" vertical="top" wrapText="1"/>
    </xf>
    <xf numFmtId="0" fontId="15" fillId="0" borderId="22" xfId="0" applyFont="1" applyFill="1" applyBorder="1" applyAlignment="1">
      <alignment horizontal="left" vertical="top" wrapText="1"/>
    </xf>
    <xf numFmtId="0" fontId="15" fillId="0" borderId="26" xfId="0" applyFont="1" applyFill="1" applyBorder="1" applyAlignment="1">
      <alignment horizontal="left" vertical="top" wrapText="1"/>
    </xf>
    <xf numFmtId="0" fontId="15" fillId="7" borderId="28" xfId="0" applyNumberFormat="1" applyFont="1" applyFill="1" applyBorder="1" applyAlignment="1">
      <alignment horizontal="left" vertical="top" wrapText="1"/>
    </xf>
    <xf numFmtId="0" fontId="15" fillId="7" borderId="26" xfId="0" applyNumberFormat="1" applyFont="1" applyFill="1" applyBorder="1" applyAlignment="1">
      <alignment horizontal="left" vertical="top" wrapText="1"/>
    </xf>
    <xf numFmtId="0" fontId="29" fillId="7" borderId="16" xfId="0" applyFont="1" applyFill="1" applyBorder="1" applyAlignment="1">
      <alignment horizontal="left" vertical="top" wrapText="1"/>
    </xf>
    <xf numFmtId="0" fontId="29" fillId="7" borderId="20" xfId="0" applyFont="1" applyFill="1" applyBorder="1" applyAlignment="1">
      <alignment horizontal="left" vertical="top" wrapText="1"/>
    </xf>
    <xf numFmtId="0" fontId="15" fillId="7" borderId="26" xfId="0" applyFont="1" applyFill="1" applyBorder="1" applyAlignment="1">
      <alignment horizontal="left" vertical="top" wrapText="1"/>
    </xf>
    <xf numFmtId="0" fontId="15" fillId="7" borderId="10" xfId="0" applyFont="1" applyFill="1" applyBorder="1" applyAlignment="1">
      <alignment horizontal="left" vertical="top" wrapText="1"/>
    </xf>
    <xf numFmtId="0" fontId="15" fillId="2" borderId="28" xfId="0" applyFont="1" applyFill="1" applyBorder="1" applyAlignment="1">
      <alignment horizontal="left" vertical="top" wrapText="1"/>
    </xf>
    <xf numFmtId="0" fontId="16" fillId="2" borderId="22" xfId="0" applyFont="1" applyFill="1" applyBorder="1" applyAlignment="1">
      <alignment horizontal="left" vertical="top" wrapText="1"/>
    </xf>
    <xf numFmtId="0" fontId="16" fillId="2" borderId="20" xfId="0" applyFont="1" applyFill="1" applyBorder="1" applyAlignment="1">
      <alignment horizontal="left" vertical="top" wrapText="1"/>
    </xf>
    <xf numFmtId="0" fontId="15" fillId="2" borderId="23" xfId="0" applyFont="1" applyFill="1" applyBorder="1" applyAlignment="1">
      <alignment horizontal="left" vertical="top" wrapText="1"/>
    </xf>
    <xf numFmtId="0" fontId="15" fillId="2" borderId="30" xfId="0" applyFont="1" applyFill="1" applyBorder="1" applyAlignment="1">
      <alignment horizontal="left" vertical="top" wrapText="1"/>
    </xf>
    <xf numFmtId="0" fontId="34" fillId="2" borderId="11" xfId="0" applyFont="1" applyFill="1" applyBorder="1" applyAlignment="1">
      <alignment horizontal="left" vertical="top" wrapText="1"/>
    </xf>
    <xf numFmtId="0" fontId="15" fillId="0" borderId="22" xfId="0" applyNumberFormat="1" applyFont="1" applyFill="1" applyBorder="1" applyAlignment="1">
      <alignment horizontal="left" vertical="top" wrapText="1"/>
    </xf>
    <xf numFmtId="0" fontId="15" fillId="0" borderId="20" xfId="0" applyNumberFormat="1" applyFont="1" applyFill="1" applyBorder="1" applyAlignment="1">
      <alignment horizontal="left" vertical="top" wrapText="1"/>
    </xf>
    <xf numFmtId="0" fontId="63" fillId="7" borderId="22" xfId="0" applyFont="1" applyFill="1" applyBorder="1" applyAlignment="1">
      <alignment horizontal="left" vertical="top" wrapText="1"/>
    </xf>
    <xf numFmtId="0" fontId="15" fillId="2" borderId="26" xfId="0" applyFont="1" applyFill="1" applyBorder="1" applyAlignment="1">
      <alignment horizontal="left" vertical="top" wrapText="1"/>
    </xf>
    <xf numFmtId="0" fontId="16" fillId="2" borderId="22" xfId="0" applyNumberFormat="1" applyFont="1" applyFill="1" applyBorder="1" applyAlignment="1">
      <alignment horizontal="left" vertical="top" wrapText="1"/>
    </xf>
    <xf numFmtId="0" fontId="15" fillId="4" borderId="22" xfId="0" applyFont="1" applyFill="1" applyBorder="1" applyAlignment="1">
      <alignment horizontal="left" vertical="center" wrapText="1"/>
    </xf>
    <xf numFmtId="0" fontId="15" fillId="4" borderId="20" xfId="0" applyFont="1" applyFill="1" applyBorder="1" applyAlignment="1">
      <alignment horizontal="left" vertical="center" wrapText="1"/>
    </xf>
    <xf numFmtId="0" fontId="15" fillId="0" borderId="22" xfId="0" applyNumberFormat="1" applyFont="1" applyFill="1" applyBorder="1" applyAlignment="1">
      <alignment horizontal="left" vertical="center" wrapText="1"/>
    </xf>
    <xf numFmtId="0" fontId="15" fillId="0" borderId="20" xfId="0" applyNumberFormat="1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11" fillId="3" borderId="0" xfId="0" applyFont="1" applyFill="1" applyBorder="1" applyAlignment="1">
      <alignment horizontal="center" vertical="center"/>
    </xf>
    <xf numFmtId="0" fontId="11" fillId="3" borderId="5" xfId="0" applyFont="1" applyFill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43" fillId="0" borderId="22" xfId="0" applyNumberFormat="1" applyFont="1" applyFill="1" applyBorder="1" applyAlignment="1">
      <alignment horizontal="left" vertical="top" wrapText="1"/>
    </xf>
    <xf numFmtId="0" fontId="43" fillId="0" borderId="20" xfId="0" applyNumberFormat="1" applyFont="1" applyFill="1" applyBorder="1" applyAlignment="1">
      <alignment horizontal="left" vertical="top" wrapText="1"/>
    </xf>
    <xf numFmtId="0" fontId="67" fillId="7" borderId="22" xfId="0" applyFont="1" applyFill="1" applyBorder="1" applyAlignment="1">
      <alignment horizontal="left" vertical="top" wrapText="1"/>
    </xf>
    <xf numFmtId="0" fontId="16" fillId="7" borderId="20" xfId="0" applyFont="1" applyFill="1" applyBorder="1" applyAlignment="1">
      <alignment horizontal="left" vertical="top" wrapText="1"/>
    </xf>
    <xf numFmtId="0" fontId="16" fillId="0" borderId="22" xfId="0" applyNumberFormat="1" applyFont="1" applyFill="1" applyBorder="1" applyAlignment="1">
      <alignment horizontal="left" vertical="top" wrapText="1"/>
    </xf>
    <xf numFmtId="0" fontId="16" fillId="0" borderId="16" xfId="0" applyNumberFormat="1" applyFont="1" applyFill="1" applyBorder="1" applyAlignment="1">
      <alignment horizontal="left" vertical="top" wrapText="1"/>
    </xf>
    <xf numFmtId="0" fontId="16" fillId="0" borderId="10" xfId="0" applyNumberFormat="1" applyFont="1" applyFill="1" applyBorder="1" applyAlignment="1">
      <alignment horizontal="left" vertical="top" wrapText="1"/>
    </xf>
    <xf numFmtId="0" fontId="16" fillId="0" borderId="13" xfId="0" applyNumberFormat="1" applyFont="1" applyFill="1" applyBorder="1" applyAlignment="1">
      <alignment horizontal="left" vertical="top" wrapText="1"/>
    </xf>
    <xf numFmtId="0" fontId="63" fillId="16" borderId="22" xfId="0" applyFont="1" applyFill="1" applyBorder="1" applyAlignment="1">
      <alignment horizontal="left" vertical="top" wrapText="1"/>
    </xf>
    <xf numFmtId="0" fontId="15" fillId="16" borderId="20" xfId="0" applyFont="1" applyFill="1" applyBorder="1" applyAlignment="1">
      <alignment horizontal="left" vertical="top" wrapText="1"/>
    </xf>
    <xf numFmtId="0" fontId="15" fillId="2" borderId="22" xfId="0" applyNumberFormat="1" applyFont="1" applyFill="1" applyBorder="1" applyAlignment="1">
      <alignment horizontal="left" vertical="center" wrapText="1"/>
    </xf>
    <xf numFmtId="0" fontId="15" fillId="2" borderId="20" xfId="0" applyNumberFormat="1" applyFont="1" applyFill="1" applyBorder="1" applyAlignment="1">
      <alignment horizontal="left" vertical="center" wrapText="1"/>
    </xf>
    <xf numFmtId="0" fontId="63" fillId="0" borderId="22" xfId="0" applyNumberFormat="1" applyFont="1" applyFill="1" applyBorder="1" applyAlignment="1">
      <alignment horizontal="left" vertical="top" wrapText="1"/>
    </xf>
    <xf numFmtId="0" fontId="63" fillId="0" borderId="20" xfId="0" applyNumberFormat="1" applyFont="1" applyFill="1" applyBorder="1" applyAlignment="1">
      <alignment horizontal="left" vertical="top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9"/>
  <sheetViews>
    <sheetView tabSelected="1" view="pageBreakPreview" topLeftCell="A128" zoomScale="90" zoomScaleNormal="100" zoomScaleSheetLayoutView="90" workbookViewId="0">
      <selection activeCell="A159" sqref="A159:G169"/>
    </sheetView>
  </sheetViews>
  <sheetFormatPr defaultColWidth="9" defaultRowHeight="15" x14ac:dyDescent="0.25"/>
  <cols>
    <col min="1" max="1" width="79.140625" customWidth="1"/>
    <col min="2" max="2" width="48" customWidth="1"/>
    <col min="3" max="3" width="12.42578125" customWidth="1"/>
    <col min="4" max="4" width="25.140625" customWidth="1"/>
    <col min="5" max="5" width="19" customWidth="1"/>
    <col min="6" max="6" width="14.28515625" customWidth="1"/>
    <col min="7" max="7" width="43.85546875" customWidth="1"/>
    <col min="8" max="8" width="20.42578125" hidden="1" customWidth="1"/>
    <col min="9" max="9" width="18" hidden="1" customWidth="1"/>
    <col min="10" max="10" width="19.42578125" hidden="1" customWidth="1"/>
    <col min="11" max="11" width="19.5703125" customWidth="1"/>
    <col min="12" max="13" width="9" hidden="1" customWidth="1"/>
  </cols>
  <sheetData>
    <row r="1" spans="1:10" ht="78.75" customHeight="1" x14ac:dyDescent="0.25">
      <c r="A1" s="479" t="s">
        <v>269</v>
      </c>
      <c r="B1" s="480"/>
      <c r="C1" s="480"/>
      <c r="D1" s="480"/>
      <c r="E1" s="480"/>
      <c r="F1" s="480"/>
      <c r="G1" s="481"/>
    </row>
    <row r="2" spans="1:10" ht="20.25" x14ac:dyDescent="0.25">
      <c r="A2" s="482" t="s">
        <v>0</v>
      </c>
      <c r="B2" s="483"/>
      <c r="C2" s="483"/>
      <c r="D2" s="483"/>
      <c r="E2" s="483"/>
      <c r="F2" s="483"/>
      <c r="G2" s="246" t="s">
        <v>314</v>
      </c>
    </row>
    <row r="3" spans="1:10" ht="18.75" x14ac:dyDescent="0.25">
      <c r="A3" s="484" t="s">
        <v>1</v>
      </c>
      <c r="B3" s="485"/>
      <c r="C3" s="485"/>
      <c r="D3" s="485"/>
      <c r="E3" s="485"/>
      <c r="F3" s="485"/>
      <c r="G3" s="486"/>
    </row>
    <row r="4" spans="1:10" ht="18.75" x14ac:dyDescent="0.25">
      <c r="A4" s="4"/>
      <c r="B4" s="485" t="s">
        <v>2</v>
      </c>
      <c r="C4" s="485"/>
      <c r="D4" s="485"/>
      <c r="E4" s="485"/>
      <c r="F4" s="5"/>
      <c r="G4" s="6"/>
    </row>
    <row r="5" spans="1:10" ht="19.5" x14ac:dyDescent="0.3">
      <c r="A5" s="487" t="s">
        <v>3</v>
      </c>
      <c r="B5" s="488"/>
      <c r="C5" s="488"/>
      <c r="D5" s="488"/>
      <c r="E5" s="488"/>
      <c r="F5" s="488"/>
      <c r="G5" s="489"/>
      <c r="H5" s="7"/>
    </row>
    <row r="6" spans="1:10" ht="81.75" customHeight="1" x14ac:dyDescent="0.25">
      <c r="A6" s="8" t="s">
        <v>4</v>
      </c>
      <c r="B6" s="9" t="s">
        <v>5</v>
      </c>
      <c r="C6" s="9" t="s">
        <v>6</v>
      </c>
      <c r="D6" s="9" t="s">
        <v>7</v>
      </c>
      <c r="E6" s="9" t="s">
        <v>8</v>
      </c>
      <c r="F6" s="10" t="s">
        <v>9</v>
      </c>
      <c r="G6" s="11" t="s">
        <v>10</v>
      </c>
    </row>
    <row r="7" spans="1:10" ht="19.5" customHeight="1" x14ac:dyDescent="0.25">
      <c r="A7" s="8">
        <v>1</v>
      </c>
      <c r="B7" s="9">
        <v>2</v>
      </c>
      <c r="C7" s="9">
        <v>3</v>
      </c>
      <c r="D7" s="11">
        <v>4</v>
      </c>
      <c r="E7" s="9">
        <v>5</v>
      </c>
      <c r="F7" s="12">
        <v>6</v>
      </c>
      <c r="G7" s="11">
        <v>7</v>
      </c>
    </row>
    <row r="8" spans="1:10" ht="27" customHeight="1" x14ac:dyDescent="0.25">
      <c r="A8" s="449" t="s">
        <v>11</v>
      </c>
      <c r="B8" s="412" t="s">
        <v>12</v>
      </c>
      <c r="C8" s="404" t="s">
        <v>13</v>
      </c>
      <c r="D8" s="15">
        <f>2209000+14000-14000</f>
        <v>2209000</v>
      </c>
      <c r="E8" s="375" t="s">
        <v>14</v>
      </c>
      <c r="F8" s="366" t="s">
        <v>47</v>
      </c>
      <c r="G8" s="317" t="s">
        <v>292</v>
      </c>
    </row>
    <row r="9" spans="1:10" ht="63.75" customHeight="1" x14ac:dyDescent="0.25">
      <c r="A9" s="449"/>
      <c r="B9" s="413"/>
      <c r="C9" s="405"/>
      <c r="D9" s="16" t="s">
        <v>290</v>
      </c>
      <c r="E9" s="375"/>
      <c r="F9" s="366"/>
      <c r="G9" s="318"/>
    </row>
    <row r="10" spans="1:10" ht="45" customHeight="1" x14ac:dyDescent="0.25">
      <c r="A10" s="450" t="s">
        <v>17</v>
      </c>
      <c r="B10" s="421" t="s">
        <v>18</v>
      </c>
      <c r="C10" s="277">
        <v>2210</v>
      </c>
      <c r="D10" s="271">
        <f>139080+1410+5580+18000+6600+7500+5400+21000+4950+4500+8250+1500+7310+1200</f>
        <v>232280</v>
      </c>
      <c r="E10" s="267" t="s">
        <v>19</v>
      </c>
      <c r="F10" s="367" t="s">
        <v>96</v>
      </c>
      <c r="G10" s="316" t="s">
        <v>289</v>
      </c>
      <c r="H10" s="218"/>
    </row>
    <row r="11" spans="1:10" ht="45" customHeight="1" x14ac:dyDescent="0.25">
      <c r="A11" s="450"/>
      <c r="B11" s="276"/>
      <c r="C11" s="278"/>
      <c r="D11" s="44" t="s">
        <v>288</v>
      </c>
      <c r="E11" s="272" t="s">
        <v>21</v>
      </c>
      <c r="F11" s="368"/>
      <c r="G11" s="283"/>
    </row>
    <row r="12" spans="1:10" ht="45" customHeight="1" x14ac:dyDescent="0.25">
      <c r="A12" s="451" t="s">
        <v>22</v>
      </c>
      <c r="B12" s="275" t="s">
        <v>23</v>
      </c>
      <c r="C12" s="406">
        <v>2210</v>
      </c>
      <c r="D12" s="268">
        <f>1080+990+14400+720+3650+380+600</f>
        <v>21820</v>
      </c>
      <c r="E12" s="269" t="s">
        <v>24</v>
      </c>
      <c r="F12" s="367" t="s">
        <v>47</v>
      </c>
      <c r="G12" s="349" t="s">
        <v>289</v>
      </c>
      <c r="H12" s="218"/>
      <c r="I12" s="1"/>
      <c r="J12" s="219"/>
    </row>
    <row r="13" spans="1:10" ht="41.25" customHeight="1" x14ac:dyDescent="0.25">
      <c r="A13" s="451"/>
      <c r="B13" s="425"/>
      <c r="C13" s="407"/>
      <c r="D13" s="270" t="s">
        <v>291</v>
      </c>
      <c r="E13" s="269"/>
      <c r="F13" s="368"/>
      <c r="G13" s="350"/>
    </row>
    <row r="14" spans="1:10" ht="48.75" hidden="1" customHeight="1" x14ac:dyDescent="0.25">
      <c r="A14" s="452" t="s">
        <v>26</v>
      </c>
      <c r="B14" s="237" t="s">
        <v>27</v>
      </c>
      <c r="C14" s="238">
        <v>2210</v>
      </c>
      <c r="D14" s="21">
        <v>0</v>
      </c>
      <c r="E14" s="386" t="s">
        <v>24</v>
      </c>
      <c r="F14" s="239" t="s">
        <v>20</v>
      </c>
      <c r="G14" s="240" t="s">
        <v>292</v>
      </c>
      <c r="H14" s="22"/>
    </row>
    <row r="15" spans="1:10" ht="30" hidden="1" customHeight="1" x14ac:dyDescent="0.25">
      <c r="A15" s="453"/>
      <c r="B15" s="236"/>
      <c r="C15" s="235"/>
      <c r="D15" s="20" t="s">
        <v>293</v>
      </c>
      <c r="E15" s="387"/>
      <c r="F15" s="234"/>
      <c r="G15" s="241"/>
      <c r="H15" s="23"/>
    </row>
    <row r="16" spans="1:10" ht="37.5" hidden="1" customHeight="1" x14ac:dyDescent="0.25">
      <c r="A16" s="454" t="s">
        <v>28</v>
      </c>
      <c r="B16" s="24" t="s">
        <v>12</v>
      </c>
      <c r="C16" s="25" t="s">
        <v>13</v>
      </c>
      <c r="D16" s="26">
        <v>0</v>
      </c>
      <c r="E16" s="388" t="s">
        <v>14</v>
      </c>
      <c r="F16" s="359" t="s">
        <v>15</v>
      </c>
      <c r="G16" s="27" t="s">
        <v>16</v>
      </c>
      <c r="H16" s="23"/>
    </row>
    <row r="17" spans="1:11" ht="37.5" hidden="1" customHeight="1" x14ac:dyDescent="0.25">
      <c r="A17" s="455"/>
      <c r="B17" s="28"/>
      <c r="C17" s="29"/>
      <c r="D17" s="30" t="s">
        <v>29</v>
      </c>
      <c r="E17" s="389"/>
      <c r="F17" s="360"/>
      <c r="G17" s="31"/>
      <c r="H17" s="23"/>
    </row>
    <row r="18" spans="1:11" ht="49.5" hidden="1" customHeight="1" x14ac:dyDescent="0.25">
      <c r="A18" s="456" t="s">
        <v>30</v>
      </c>
      <c r="B18" s="32" t="s">
        <v>31</v>
      </c>
      <c r="C18" s="394">
        <v>2210</v>
      </c>
      <c r="D18" s="33">
        <v>0</v>
      </c>
      <c r="E18" s="301" t="s">
        <v>32</v>
      </c>
      <c r="F18" s="369" t="s">
        <v>33</v>
      </c>
      <c r="G18" s="297" t="s">
        <v>34</v>
      </c>
    </row>
    <row r="19" spans="1:11" ht="49.5" hidden="1" customHeight="1" x14ac:dyDescent="0.25">
      <c r="A19" s="457"/>
      <c r="B19" s="35"/>
      <c r="C19" s="408"/>
      <c r="D19" s="36" t="s">
        <v>35</v>
      </c>
      <c r="E19" s="355"/>
      <c r="F19" s="370"/>
      <c r="G19" s="298"/>
    </row>
    <row r="20" spans="1:11" ht="33" hidden="1" customHeight="1" x14ac:dyDescent="0.25">
      <c r="A20" s="458" t="s">
        <v>36</v>
      </c>
      <c r="B20" s="426"/>
      <c r="C20" s="409">
        <v>2210</v>
      </c>
      <c r="D20" s="37">
        <v>0</v>
      </c>
      <c r="E20" s="390" t="s">
        <v>37</v>
      </c>
      <c r="F20" s="371" t="s">
        <v>38</v>
      </c>
      <c r="G20" s="343" t="s">
        <v>39</v>
      </c>
      <c r="I20" s="56"/>
    </row>
    <row r="21" spans="1:11" ht="40.5" hidden="1" customHeight="1" x14ac:dyDescent="0.25">
      <c r="A21" s="459"/>
      <c r="B21" s="427"/>
      <c r="C21" s="410"/>
      <c r="D21" s="38" t="s">
        <v>40</v>
      </c>
      <c r="E21" s="289"/>
      <c r="F21" s="372"/>
      <c r="G21" s="282"/>
      <c r="I21" s="96"/>
    </row>
    <row r="22" spans="1:11" ht="34.5" hidden="1" customHeight="1" x14ac:dyDescent="0.25">
      <c r="A22" s="39" t="s">
        <v>41</v>
      </c>
      <c r="B22" s="427"/>
      <c r="C22" s="410"/>
      <c r="D22" s="40">
        <v>0</v>
      </c>
      <c r="E22" s="289"/>
      <c r="F22" s="372"/>
      <c r="G22" s="282"/>
    </row>
    <row r="23" spans="1:11" ht="42" hidden="1" customHeight="1" x14ac:dyDescent="0.25">
      <c r="A23" s="41"/>
      <c r="B23" s="42"/>
      <c r="C23" s="43"/>
      <c r="D23" s="44" t="s">
        <v>42</v>
      </c>
      <c r="E23" s="279"/>
      <c r="F23" s="373"/>
      <c r="G23" s="283"/>
    </row>
    <row r="24" spans="1:11" ht="29.25" customHeight="1" x14ac:dyDescent="0.3">
      <c r="A24" s="45" t="s">
        <v>43</v>
      </c>
      <c r="B24" s="46"/>
      <c r="C24" s="47"/>
      <c r="D24" s="48">
        <f>D8+D10+D12+D14</f>
        <v>2463100</v>
      </c>
      <c r="E24" s="49"/>
      <c r="F24" s="49"/>
      <c r="G24" s="50"/>
      <c r="H24" s="51"/>
      <c r="I24" s="97"/>
      <c r="J24" s="98"/>
      <c r="K24" s="99"/>
    </row>
    <row r="25" spans="1:11" ht="39" customHeight="1" x14ac:dyDescent="0.25">
      <c r="A25" s="460" t="s">
        <v>44</v>
      </c>
      <c r="B25" s="68" t="s">
        <v>45</v>
      </c>
      <c r="C25" s="225" t="s">
        <v>46</v>
      </c>
      <c r="D25" s="153">
        <v>915000</v>
      </c>
      <c r="E25" s="281" t="s">
        <v>24</v>
      </c>
      <c r="F25" s="224" t="s">
        <v>90</v>
      </c>
      <c r="G25" s="351" t="s">
        <v>48</v>
      </c>
      <c r="H25" s="56"/>
    </row>
    <row r="26" spans="1:11" ht="62.25" customHeight="1" x14ac:dyDescent="0.25">
      <c r="A26" s="461"/>
      <c r="B26" s="226"/>
      <c r="C26" s="227"/>
      <c r="D26" s="160" t="s">
        <v>49</v>
      </c>
      <c r="E26" s="279"/>
      <c r="F26" s="224"/>
      <c r="G26" s="352"/>
      <c r="H26" s="228"/>
    </row>
    <row r="27" spans="1:11" ht="57.75" customHeight="1" x14ac:dyDescent="0.25">
      <c r="A27" s="292" t="s">
        <v>50</v>
      </c>
      <c r="B27" s="60" t="s">
        <v>51</v>
      </c>
      <c r="C27" s="277">
        <v>2240</v>
      </c>
      <c r="D27" s="61">
        <f>9269599-1290277</f>
        <v>7979322</v>
      </c>
      <c r="E27" s="281" t="s">
        <v>52</v>
      </c>
      <c r="F27" s="281" t="s">
        <v>53</v>
      </c>
      <c r="G27" s="343" t="s">
        <v>54</v>
      </c>
    </row>
    <row r="28" spans="1:11" ht="49.5" customHeight="1" x14ac:dyDescent="0.25">
      <c r="A28" s="462"/>
      <c r="B28" s="62"/>
      <c r="C28" s="411"/>
      <c r="D28" s="215" t="s">
        <v>271</v>
      </c>
      <c r="E28" s="365"/>
      <c r="F28" s="365"/>
      <c r="G28" s="344"/>
    </row>
    <row r="29" spans="1:11" ht="45" customHeight="1" x14ac:dyDescent="0.25">
      <c r="A29" s="292" t="s">
        <v>55</v>
      </c>
      <c r="B29" s="60" t="s">
        <v>51</v>
      </c>
      <c r="C29" s="277">
        <v>2240</v>
      </c>
      <c r="D29" s="214">
        <v>1290277</v>
      </c>
      <c r="E29" s="281" t="s">
        <v>52</v>
      </c>
      <c r="F29" s="281" t="s">
        <v>56</v>
      </c>
      <c r="G29" s="343" t="s">
        <v>57</v>
      </c>
    </row>
    <row r="30" spans="1:11" ht="43.5" customHeight="1" x14ac:dyDescent="0.25">
      <c r="A30" s="462"/>
      <c r="B30" s="62"/>
      <c r="C30" s="411"/>
      <c r="D30" s="215" t="s">
        <v>272</v>
      </c>
      <c r="E30" s="365"/>
      <c r="F30" s="365"/>
      <c r="G30" s="344"/>
    </row>
    <row r="31" spans="1:11" ht="42" customHeight="1" x14ac:dyDescent="0.25">
      <c r="A31" s="292" t="s">
        <v>58</v>
      </c>
      <c r="B31" s="60" t="s">
        <v>51</v>
      </c>
      <c r="C31" s="277">
        <v>2240</v>
      </c>
      <c r="D31" s="216">
        <f>8674965-1068309.2-372</f>
        <v>7606283.7999999998</v>
      </c>
      <c r="E31" s="281" t="s">
        <v>52</v>
      </c>
      <c r="F31" s="281" t="s">
        <v>59</v>
      </c>
      <c r="G31" s="343" t="s">
        <v>302</v>
      </c>
      <c r="J31" s="56"/>
    </row>
    <row r="32" spans="1:11" ht="44.25" customHeight="1" x14ac:dyDescent="0.25">
      <c r="A32" s="462"/>
      <c r="B32" s="62"/>
      <c r="C32" s="411"/>
      <c r="D32" s="38" t="s">
        <v>303</v>
      </c>
      <c r="E32" s="365"/>
      <c r="F32" s="365"/>
      <c r="G32" s="344"/>
      <c r="H32" s="217"/>
    </row>
    <row r="33" spans="1:10" ht="42" customHeight="1" x14ac:dyDescent="0.25">
      <c r="A33" s="292" t="s">
        <v>60</v>
      </c>
      <c r="B33" s="60" t="s">
        <v>51</v>
      </c>
      <c r="C33" s="277">
        <v>2240</v>
      </c>
      <c r="D33" s="214">
        <v>1068309.2</v>
      </c>
      <c r="E33" s="281" t="s">
        <v>52</v>
      </c>
      <c r="F33" s="281" t="s">
        <v>56</v>
      </c>
      <c r="G33" s="343" t="s">
        <v>57</v>
      </c>
    </row>
    <row r="34" spans="1:10" ht="41.25" customHeight="1" x14ac:dyDescent="0.25">
      <c r="A34" s="462"/>
      <c r="B34" s="62"/>
      <c r="C34" s="411"/>
      <c r="D34" s="215" t="s">
        <v>273</v>
      </c>
      <c r="E34" s="365"/>
      <c r="F34" s="365"/>
      <c r="G34" s="344"/>
    </row>
    <row r="35" spans="1:10" ht="68.25" customHeight="1" x14ac:dyDescent="0.25">
      <c r="A35" s="292" t="s">
        <v>294</v>
      </c>
      <c r="B35" s="60" t="s">
        <v>45</v>
      </c>
      <c r="C35" s="277">
        <v>2240</v>
      </c>
      <c r="D35" s="216">
        <v>815000</v>
      </c>
      <c r="E35" s="281" t="s">
        <v>24</v>
      </c>
      <c r="F35" s="281" t="s">
        <v>96</v>
      </c>
      <c r="G35" s="248" t="s">
        <v>25</v>
      </c>
    </row>
    <row r="36" spans="1:10" ht="27.75" customHeight="1" x14ac:dyDescent="0.25">
      <c r="A36" s="291"/>
      <c r="B36" s="70"/>
      <c r="C36" s="278"/>
      <c r="D36" s="72" t="s">
        <v>61</v>
      </c>
      <c r="E36" s="279"/>
      <c r="F36" s="279"/>
      <c r="G36" s="249" t="s">
        <v>62</v>
      </c>
    </row>
    <row r="37" spans="1:10" s="1" customFormat="1" ht="39" customHeight="1" x14ac:dyDescent="0.25">
      <c r="A37" s="295" t="s">
        <v>63</v>
      </c>
      <c r="B37" s="412" t="s">
        <v>64</v>
      </c>
      <c r="C37" s="391">
        <v>2240</v>
      </c>
      <c r="D37" s="66">
        <f>21200+28600</f>
        <v>49800</v>
      </c>
      <c r="E37" s="331" t="s">
        <v>65</v>
      </c>
      <c r="F37" s="331" t="s">
        <v>20</v>
      </c>
      <c r="G37" s="345" t="s">
        <v>66</v>
      </c>
      <c r="H37" s="209"/>
    </row>
    <row r="38" spans="1:10" s="1" customFormat="1" ht="48.75" customHeight="1" x14ac:dyDescent="0.25">
      <c r="A38" s="296"/>
      <c r="B38" s="413"/>
      <c r="C38" s="393"/>
      <c r="D38" s="58" t="s">
        <v>67</v>
      </c>
      <c r="E38" s="332"/>
      <c r="F38" s="332"/>
      <c r="G38" s="346"/>
      <c r="H38" s="210"/>
      <c r="J38" s="100"/>
    </row>
    <row r="39" spans="1:10" ht="48" customHeight="1" x14ac:dyDescent="0.25">
      <c r="A39" s="292" t="s">
        <v>68</v>
      </c>
      <c r="B39" s="421" t="s">
        <v>69</v>
      </c>
      <c r="C39" s="277">
        <v>2240</v>
      </c>
      <c r="D39" s="211">
        <v>576</v>
      </c>
      <c r="E39" s="281" t="s">
        <v>65</v>
      </c>
      <c r="F39" s="281" t="s">
        <v>20</v>
      </c>
      <c r="G39" s="316" t="s">
        <v>70</v>
      </c>
    </row>
    <row r="40" spans="1:10" ht="23.25" customHeight="1" x14ac:dyDescent="0.25">
      <c r="A40" s="291"/>
      <c r="B40" s="276"/>
      <c r="C40" s="278"/>
      <c r="D40" s="203" t="s">
        <v>71</v>
      </c>
      <c r="E40" s="279"/>
      <c r="F40" s="279"/>
      <c r="G40" s="283"/>
    </row>
    <row r="41" spans="1:10" ht="47.25" customHeight="1" x14ac:dyDescent="0.25">
      <c r="A41" s="463" t="s">
        <v>72</v>
      </c>
      <c r="B41" s="68" t="s">
        <v>73</v>
      </c>
      <c r="C41" s="69">
        <v>2240</v>
      </c>
      <c r="D41" s="213">
        <f>3545600-100400</f>
        <v>3445200</v>
      </c>
      <c r="E41" s="279" t="s">
        <v>74</v>
      </c>
      <c r="F41" s="289" t="s">
        <v>59</v>
      </c>
      <c r="G41" s="347" t="s">
        <v>75</v>
      </c>
    </row>
    <row r="42" spans="1:10" ht="38.25" customHeight="1" x14ac:dyDescent="0.25">
      <c r="A42" s="420"/>
      <c r="B42" s="70"/>
      <c r="C42" s="71"/>
      <c r="D42" s="72" t="s">
        <v>76</v>
      </c>
      <c r="E42" s="280"/>
      <c r="F42" s="279"/>
      <c r="G42" s="348"/>
    </row>
    <row r="43" spans="1:10" ht="43.5" customHeight="1" x14ac:dyDescent="0.25">
      <c r="A43" s="292" t="s">
        <v>77</v>
      </c>
      <c r="B43" s="60" t="s">
        <v>78</v>
      </c>
      <c r="C43" s="73">
        <v>2240</v>
      </c>
      <c r="D43" s="212">
        <f>100400+100000</f>
        <v>200400</v>
      </c>
      <c r="E43" s="281" t="s">
        <v>79</v>
      </c>
      <c r="F43" s="281" t="s">
        <v>56</v>
      </c>
      <c r="G43" s="316" t="s">
        <v>80</v>
      </c>
    </row>
    <row r="44" spans="1:10" ht="49.5" customHeight="1" x14ac:dyDescent="0.25">
      <c r="A44" s="291"/>
      <c r="B44" s="70"/>
      <c r="C44" s="71"/>
      <c r="D44" s="72" t="s">
        <v>81</v>
      </c>
      <c r="E44" s="279"/>
      <c r="F44" s="279"/>
      <c r="G44" s="283"/>
      <c r="I44" s="56"/>
    </row>
    <row r="45" spans="1:10" ht="41.25" customHeight="1" x14ac:dyDescent="0.25">
      <c r="A45" s="463" t="s">
        <v>82</v>
      </c>
      <c r="B45" s="68" t="s">
        <v>73</v>
      </c>
      <c r="C45" s="69">
        <v>2240</v>
      </c>
      <c r="D45" s="266">
        <f>3566217-51717</f>
        <v>3514500</v>
      </c>
      <c r="E45" s="279" t="s">
        <v>74</v>
      </c>
      <c r="F45" s="289" t="s">
        <v>59</v>
      </c>
      <c r="G45" s="316" t="s">
        <v>83</v>
      </c>
    </row>
    <row r="46" spans="1:10" ht="39" customHeight="1" x14ac:dyDescent="0.25">
      <c r="A46" s="420"/>
      <c r="B46" s="70"/>
      <c r="C46" s="71"/>
      <c r="D46" s="72" t="s">
        <v>84</v>
      </c>
      <c r="E46" s="280"/>
      <c r="F46" s="279"/>
      <c r="G46" s="283"/>
    </row>
    <row r="47" spans="1:10" ht="27" customHeight="1" x14ac:dyDescent="0.25">
      <c r="A47" s="463" t="s">
        <v>85</v>
      </c>
      <c r="B47" s="68" t="s">
        <v>73</v>
      </c>
      <c r="C47" s="69">
        <v>2240</v>
      </c>
      <c r="D47" s="213">
        <v>51717</v>
      </c>
      <c r="E47" s="279" t="s">
        <v>79</v>
      </c>
      <c r="F47" s="289" t="s">
        <v>56</v>
      </c>
      <c r="G47" s="316" t="s">
        <v>86</v>
      </c>
    </row>
    <row r="48" spans="1:10" ht="42" customHeight="1" x14ac:dyDescent="0.25">
      <c r="A48" s="420"/>
      <c r="B48" s="70"/>
      <c r="C48" s="71"/>
      <c r="D48" s="72" t="s">
        <v>87</v>
      </c>
      <c r="E48" s="280"/>
      <c r="F48" s="279"/>
      <c r="G48" s="283"/>
      <c r="I48" s="56"/>
      <c r="J48" s="56"/>
    </row>
    <row r="49" spans="1:8" ht="56.25" customHeight="1" x14ac:dyDescent="0.25">
      <c r="A49" s="295" t="s">
        <v>88</v>
      </c>
      <c r="B49" s="52" t="s">
        <v>89</v>
      </c>
      <c r="C49" s="74">
        <v>2240</v>
      </c>
      <c r="D49" s="17">
        <v>325200</v>
      </c>
      <c r="E49" s="332" t="s">
        <v>74</v>
      </c>
      <c r="F49" s="75" t="s">
        <v>90</v>
      </c>
      <c r="G49" s="317" t="s">
        <v>91</v>
      </c>
    </row>
    <row r="50" spans="1:8" ht="26.25" customHeight="1" x14ac:dyDescent="0.25">
      <c r="A50" s="296"/>
      <c r="B50" s="65"/>
      <c r="C50" s="76"/>
      <c r="D50" s="67" t="s">
        <v>92</v>
      </c>
      <c r="E50" s="375"/>
      <c r="F50" s="77"/>
      <c r="G50" s="318"/>
    </row>
    <row r="51" spans="1:8" ht="42" customHeight="1" x14ac:dyDescent="0.25">
      <c r="A51" s="464" t="s">
        <v>93</v>
      </c>
      <c r="B51" s="63" t="s">
        <v>94</v>
      </c>
      <c r="C51" s="78">
        <v>2240</v>
      </c>
      <c r="D51" s="79">
        <f>119748</f>
        <v>119748</v>
      </c>
      <c r="E51" s="80" t="s">
        <v>74</v>
      </c>
      <c r="F51" s="342" t="s">
        <v>90</v>
      </c>
      <c r="G51" s="314" t="s">
        <v>16</v>
      </c>
    </row>
    <row r="52" spans="1:8" ht="38.25" customHeight="1" x14ac:dyDescent="0.25">
      <c r="A52" s="296"/>
      <c r="B52" s="65"/>
      <c r="C52" s="81"/>
      <c r="D52" s="67" t="s">
        <v>95</v>
      </c>
      <c r="E52" s="59"/>
      <c r="F52" s="332"/>
      <c r="G52" s="318"/>
    </row>
    <row r="53" spans="1:8" ht="38.25" customHeight="1" x14ac:dyDescent="0.25">
      <c r="A53" s="464" t="s">
        <v>93</v>
      </c>
      <c r="B53" s="63" t="s">
        <v>94</v>
      </c>
      <c r="C53" s="78">
        <v>2240</v>
      </c>
      <c r="D53" s="79">
        <f>119748</f>
        <v>119748</v>
      </c>
      <c r="E53" s="80" t="s">
        <v>74</v>
      </c>
      <c r="F53" s="342" t="s">
        <v>47</v>
      </c>
      <c r="G53" s="314" t="s">
        <v>16</v>
      </c>
    </row>
    <row r="54" spans="1:8" ht="38.25" customHeight="1" x14ac:dyDescent="0.25">
      <c r="A54" s="296"/>
      <c r="B54" s="65"/>
      <c r="C54" s="81"/>
      <c r="D54" s="67" t="s">
        <v>95</v>
      </c>
      <c r="E54" s="59"/>
      <c r="F54" s="332"/>
      <c r="G54" s="318"/>
    </row>
    <row r="55" spans="1:8" ht="36" customHeight="1" x14ac:dyDescent="0.25">
      <c r="A55" s="465" t="s">
        <v>97</v>
      </c>
      <c r="B55" s="82" t="s">
        <v>98</v>
      </c>
      <c r="C55" s="398">
        <v>2240</v>
      </c>
      <c r="D55" s="17">
        <v>673500</v>
      </c>
      <c r="E55" s="331" t="s">
        <v>99</v>
      </c>
      <c r="F55" s="331" t="s">
        <v>96</v>
      </c>
      <c r="G55" s="328" t="s">
        <v>100</v>
      </c>
    </row>
    <row r="56" spans="1:8" ht="25.5" customHeight="1" x14ac:dyDescent="0.25">
      <c r="A56" s="466"/>
      <c r="B56" s="84"/>
      <c r="C56" s="399"/>
      <c r="D56" s="86" t="s">
        <v>101</v>
      </c>
      <c r="E56" s="332"/>
      <c r="F56" s="332"/>
      <c r="G56" s="324"/>
      <c r="H56" s="23"/>
    </row>
    <row r="57" spans="1:8" ht="52.5" customHeight="1" x14ac:dyDescent="0.25">
      <c r="A57" s="295" t="s">
        <v>102</v>
      </c>
      <c r="B57" s="87" t="s">
        <v>103</v>
      </c>
      <c r="C57" s="83">
        <v>2240</v>
      </c>
      <c r="D57" s="88">
        <v>3351915</v>
      </c>
      <c r="E57" s="332" t="s">
        <v>104</v>
      </c>
      <c r="F57" s="362" t="s">
        <v>105</v>
      </c>
      <c r="G57" s="329" t="s">
        <v>106</v>
      </c>
    </row>
    <row r="58" spans="1:8" ht="41.25" customHeight="1" x14ac:dyDescent="0.25">
      <c r="A58" s="296"/>
      <c r="B58" s="84"/>
      <c r="C58" s="85"/>
      <c r="D58" s="89" t="s">
        <v>107</v>
      </c>
      <c r="E58" s="375"/>
      <c r="F58" s="340"/>
      <c r="G58" s="330"/>
      <c r="H58" s="23"/>
    </row>
    <row r="59" spans="1:8" ht="28.5" customHeight="1" x14ac:dyDescent="0.25">
      <c r="A59" s="467" t="s">
        <v>108</v>
      </c>
      <c r="B59" s="63" t="s">
        <v>103</v>
      </c>
      <c r="C59" s="400">
        <v>2240</v>
      </c>
      <c r="D59" s="90">
        <v>476280</v>
      </c>
      <c r="E59" s="332" t="s">
        <v>104</v>
      </c>
      <c r="F59" s="362" t="s">
        <v>105</v>
      </c>
      <c r="G59" s="331" t="s">
        <v>109</v>
      </c>
      <c r="H59" s="23"/>
    </row>
    <row r="60" spans="1:8" ht="54.75" customHeight="1" x14ac:dyDescent="0.25">
      <c r="A60" s="468"/>
      <c r="B60" s="91"/>
      <c r="C60" s="401"/>
      <c r="D60" s="16" t="s">
        <v>110</v>
      </c>
      <c r="E60" s="375"/>
      <c r="F60" s="340"/>
      <c r="G60" s="332"/>
      <c r="H60" s="23"/>
    </row>
    <row r="61" spans="1:8" ht="51" customHeight="1" x14ac:dyDescent="0.25">
      <c r="A61" s="467" t="s">
        <v>111</v>
      </c>
      <c r="B61" s="92" t="s">
        <v>112</v>
      </c>
      <c r="C61" s="391">
        <v>2240</v>
      </c>
      <c r="D61" s="90">
        <v>243900</v>
      </c>
      <c r="E61" s="332" t="s">
        <v>104</v>
      </c>
      <c r="F61" s="339" t="s">
        <v>105</v>
      </c>
      <c r="G61" s="331" t="s">
        <v>113</v>
      </c>
      <c r="H61" s="23"/>
    </row>
    <row r="62" spans="1:8" ht="34.5" customHeight="1" x14ac:dyDescent="0.25">
      <c r="A62" s="468"/>
      <c r="B62" s="91"/>
      <c r="C62" s="393"/>
      <c r="D62" s="16" t="s">
        <v>114</v>
      </c>
      <c r="E62" s="375"/>
      <c r="F62" s="340"/>
      <c r="G62" s="332"/>
      <c r="H62" s="23"/>
    </row>
    <row r="63" spans="1:8" ht="31.5" customHeight="1" x14ac:dyDescent="0.25">
      <c r="A63" s="469" t="s">
        <v>115</v>
      </c>
      <c r="B63" s="93" t="s">
        <v>116</v>
      </c>
      <c r="C63" s="94">
        <v>2240</v>
      </c>
      <c r="D63" s="90">
        <v>660000</v>
      </c>
      <c r="E63" s="332" t="s">
        <v>117</v>
      </c>
      <c r="F63" s="339" t="s">
        <v>105</v>
      </c>
      <c r="G63" s="331" t="s">
        <v>118</v>
      </c>
      <c r="H63" s="23"/>
    </row>
    <row r="64" spans="1:8" ht="48" customHeight="1" x14ac:dyDescent="0.25">
      <c r="A64" s="469"/>
      <c r="B64" s="95"/>
      <c r="C64" s="18"/>
      <c r="D64" s="16" t="s">
        <v>119</v>
      </c>
      <c r="E64" s="375"/>
      <c r="F64" s="340"/>
      <c r="G64" s="332"/>
      <c r="H64" s="23"/>
    </row>
    <row r="65" spans="1:8" s="2" customFormat="1" ht="44.25" customHeight="1" x14ac:dyDescent="0.25">
      <c r="A65" s="470" t="s">
        <v>120</v>
      </c>
      <c r="B65" s="424" t="s">
        <v>121</v>
      </c>
      <c r="C65" s="394">
        <v>2240</v>
      </c>
      <c r="D65" s="66">
        <v>6372</v>
      </c>
      <c r="E65" s="301" t="s">
        <v>24</v>
      </c>
      <c r="F65" s="331" t="s">
        <v>122</v>
      </c>
      <c r="G65" s="333" t="s">
        <v>270</v>
      </c>
    </row>
    <row r="66" spans="1:8" s="2" customFormat="1" ht="26.25" customHeight="1" x14ac:dyDescent="0.25">
      <c r="A66" s="471"/>
      <c r="B66" s="418"/>
      <c r="C66" s="395"/>
      <c r="D66" s="89" t="s">
        <v>124</v>
      </c>
      <c r="E66" s="302"/>
      <c r="F66" s="332"/>
      <c r="G66" s="334"/>
    </row>
    <row r="67" spans="1:8" ht="48" hidden="1" customHeight="1" x14ac:dyDescent="0.25">
      <c r="A67" s="295" t="s">
        <v>125</v>
      </c>
      <c r="B67" s="63" t="s">
        <v>126</v>
      </c>
      <c r="C67" s="78">
        <v>2240</v>
      </c>
      <c r="D67" s="79">
        <f>1225372-1225372</f>
        <v>0</v>
      </c>
      <c r="E67" s="382" t="s">
        <v>127</v>
      </c>
      <c r="F67" s="363" t="s">
        <v>90</v>
      </c>
      <c r="G67" s="103" t="s">
        <v>123</v>
      </c>
    </row>
    <row r="68" spans="1:8" ht="45.75" hidden="1" customHeight="1" x14ac:dyDescent="0.25">
      <c r="A68" s="296"/>
      <c r="B68" s="65"/>
      <c r="C68" s="76"/>
      <c r="D68" s="58" t="s">
        <v>128</v>
      </c>
      <c r="E68" s="383"/>
      <c r="F68" s="364"/>
      <c r="G68" s="104" t="s">
        <v>129</v>
      </c>
    </row>
    <row r="69" spans="1:8" ht="45.75" hidden="1" customHeight="1" x14ac:dyDescent="0.25">
      <c r="A69" s="295" t="s">
        <v>130</v>
      </c>
      <c r="B69" s="63" t="s">
        <v>131</v>
      </c>
      <c r="C69" s="78">
        <v>2240</v>
      </c>
      <c r="D69" s="79">
        <v>0</v>
      </c>
      <c r="E69" s="382" t="s">
        <v>132</v>
      </c>
      <c r="F69" s="363" t="s">
        <v>96</v>
      </c>
      <c r="G69" s="103" t="s">
        <v>106</v>
      </c>
    </row>
    <row r="70" spans="1:8" ht="45.75" hidden="1" customHeight="1" x14ac:dyDescent="0.25">
      <c r="A70" s="296"/>
      <c r="B70" s="65"/>
      <c r="C70" s="76"/>
      <c r="D70" s="58" t="s">
        <v>133</v>
      </c>
      <c r="E70" s="383"/>
      <c r="F70" s="364"/>
      <c r="G70" s="104"/>
    </row>
    <row r="71" spans="1:8" ht="45.75" hidden="1" customHeight="1" x14ac:dyDescent="0.25">
      <c r="A71" s="295" t="s">
        <v>134</v>
      </c>
      <c r="B71" s="63" t="s">
        <v>135</v>
      </c>
      <c r="C71" s="201">
        <v>2240</v>
      </c>
      <c r="D71" s="79">
        <f>122880-122880</f>
        <v>0</v>
      </c>
      <c r="E71" s="331" t="s">
        <v>24</v>
      </c>
      <c r="F71" s="331" t="s">
        <v>90</v>
      </c>
      <c r="G71" s="103" t="s">
        <v>25</v>
      </c>
    </row>
    <row r="72" spans="1:8" ht="75" hidden="1" customHeight="1" x14ac:dyDescent="0.25">
      <c r="A72" s="296"/>
      <c r="B72" s="65"/>
      <c r="C72" s="202"/>
      <c r="D72" s="58" t="s">
        <v>136</v>
      </c>
      <c r="E72" s="383"/>
      <c r="F72" s="332"/>
      <c r="G72" s="105" t="s">
        <v>137</v>
      </c>
    </row>
    <row r="73" spans="1:8" ht="48" customHeight="1" x14ac:dyDescent="0.25">
      <c r="A73" s="472" t="s">
        <v>274</v>
      </c>
      <c r="B73" s="60" t="s">
        <v>267</v>
      </c>
      <c r="C73" s="260">
        <v>2240</v>
      </c>
      <c r="D73" s="232">
        <f>1500000-24</f>
        <v>1499976</v>
      </c>
      <c r="E73" s="258" t="s">
        <v>138</v>
      </c>
      <c r="F73" s="261" t="s">
        <v>90</v>
      </c>
      <c r="G73" s="262" t="s">
        <v>106</v>
      </c>
      <c r="H73" s="259"/>
    </row>
    <row r="74" spans="1:8" ht="54" customHeight="1" x14ac:dyDescent="0.25">
      <c r="A74" s="291"/>
      <c r="B74" s="70"/>
      <c r="C74" s="71"/>
      <c r="D74" s="160" t="s">
        <v>304</v>
      </c>
      <c r="E74" s="263"/>
      <c r="F74" s="207"/>
      <c r="G74" s="264" t="s">
        <v>305</v>
      </c>
    </row>
    <row r="75" spans="1:8" ht="94.5" customHeight="1" x14ac:dyDescent="0.25">
      <c r="A75" s="206" t="s">
        <v>139</v>
      </c>
      <c r="B75" s="68" t="s">
        <v>140</v>
      </c>
      <c r="C75" s="205">
        <v>2240</v>
      </c>
      <c r="D75" s="208">
        <v>1368000</v>
      </c>
      <c r="E75" s="281" t="s">
        <v>24</v>
      </c>
      <c r="F75" s="204" t="s">
        <v>20</v>
      </c>
      <c r="G75" s="335" t="s">
        <v>141</v>
      </c>
    </row>
    <row r="76" spans="1:8" ht="34.5" customHeight="1" x14ac:dyDescent="0.25">
      <c r="A76" s="206"/>
      <c r="B76" s="68"/>
      <c r="C76" s="71"/>
      <c r="D76" s="160" t="s">
        <v>142</v>
      </c>
      <c r="E76" s="279"/>
      <c r="F76" s="207"/>
      <c r="G76" s="336"/>
    </row>
    <row r="77" spans="1:8" ht="54" hidden="1" customHeight="1" x14ac:dyDescent="0.25">
      <c r="A77" s="295" t="s">
        <v>143</v>
      </c>
      <c r="B77" s="87" t="s">
        <v>144</v>
      </c>
      <c r="C77" s="108">
        <v>2240</v>
      </c>
      <c r="D77" s="79">
        <v>0</v>
      </c>
      <c r="E77" s="109" t="s">
        <v>145</v>
      </c>
      <c r="F77" s="110" t="s">
        <v>47</v>
      </c>
      <c r="G77" s="111" t="s">
        <v>146</v>
      </c>
    </row>
    <row r="78" spans="1:8" ht="33" hidden="1" customHeight="1" x14ac:dyDescent="0.25">
      <c r="A78" s="296"/>
      <c r="B78" s="112"/>
      <c r="C78" s="108"/>
      <c r="D78" s="86" t="s">
        <v>147</v>
      </c>
      <c r="E78" s="113" t="s">
        <v>21</v>
      </c>
      <c r="F78" s="114"/>
      <c r="G78" s="115"/>
    </row>
    <row r="79" spans="1:8" ht="42.75" customHeight="1" x14ac:dyDescent="0.25">
      <c r="A79" s="465" t="s">
        <v>148</v>
      </c>
      <c r="B79" s="63" t="s">
        <v>149</v>
      </c>
      <c r="C79" s="391">
        <v>2240</v>
      </c>
      <c r="D79" s="90">
        <f>4494154-3154</f>
        <v>4491000</v>
      </c>
      <c r="E79" s="331" t="s">
        <v>99</v>
      </c>
      <c r="F79" s="339" t="s">
        <v>150</v>
      </c>
      <c r="G79" s="116" t="s">
        <v>151</v>
      </c>
    </row>
    <row r="80" spans="1:8" ht="38.25" customHeight="1" x14ac:dyDescent="0.25">
      <c r="A80" s="466"/>
      <c r="B80" s="91"/>
      <c r="C80" s="393"/>
      <c r="D80" s="16" t="s">
        <v>152</v>
      </c>
      <c r="E80" s="332"/>
      <c r="F80" s="340"/>
      <c r="G80" s="117"/>
    </row>
    <row r="81" spans="1:8" s="3" customFormat="1" ht="45" customHeight="1" x14ac:dyDescent="0.25">
      <c r="A81" s="295" t="s">
        <v>153</v>
      </c>
      <c r="B81" s="60" t="s">
        <v>154</v>
      </c>
      <c r="C81" s="277">
        <v>2240</v>
      </c>
      <c r="D81" s="256">
        <f>3000000-162540</f>
        <v>2837460</v>
      </c>
      <c r="E81" s="281" t="s">
        <v>99</v>
      </c>
      <c r="F81" s="287" t="s">
        <v>20</v>
      </c>
      <c r="G81" s="220" t="s">
        <v>16</v>
      </c>
      <c r="H81" s="257"/>
    </row>
    <row r="82" spans="1:8" s="3" customFormat="1" ht="69.75" customHeight="1" x14ac:dyDescent="0.25">
      <c r="A82" s="296"/>
      <c r="B82" s="221"/>
      <c r="C82" s="278"/>
      <c r="D82" s="72" t="s">
        <v>300</v>
      </c>
      <c r="E82" s="279"/>
      <c r="F82" s="288"/>
      <c r="G82" s="222"/>
      <c r="H82" s="223"/>
    </row>
    <row r="83" spans="1:8" s="3" customFormat="1" ht="46.5" customHeight="1" x14ac:dyDescent="0.25">
      <c r="A83" s="295" t="s">
        <v>295</v>
      </c>
      <c r="B83" s="63" t="s">
        <v>155</v>
      </c>
      <c r="C83" s="391">
        <v>2240</v>
      </c>
      <c r="D83" s="64">
        <v>3000000</v>
      </c>
      <c r="E83" s="331" t="s">
        <v>52</v>
      </c>
      <c r="F83" s="331" t="s">
        <v>96</v>
      </c>
      <c r="G83" s="314" t="s">
        <v>16</v>
      </c>
    </row>
    <row r="84" spans="1:8" s="3" customFormat="1" ht="46.5" customHeight="1" x14ac:dyDescent="0.25">
      <c r="A84" s="473"/>
      <c r="B84" s="118"/>
      <c r="C84" s="392"/>
      <c r="D84" s="119" t="s">
        <v>156</v>
      </c>
      <c r="E84" s="341"/>
      <c r="F84" s="341"/>
      <c r="G84" s="315"/>
    </row>
    <row r="85" spans="1:8" s="3" customFormat="1" ht="32.25" customHeight="1" x14ac:dyDescent="0.25">
      <c r="A85" s="464" t="s">
        <v>157</v>
      </c>
      <c r="B85" s="92" t="s">
        <v>158</v>
      </c>
      <c r="C85" s="78">
        <v>2240</v>
      </c>
      <c r="D85" s="120">
        <v>2361600</v>
      </c>
      <c r="E85" s="80" t="s">
        <v>74</v>
      </c>
      <c r="F85" s="342" t="s">
        <v>20</v>
      </c>
      <c r="G85" s="314" t="s">
        <v>159</v>
      </c>
    </row>
    <row r="86" spans="1:8" s="3" customFormat="1" ht="47.25" customHeight="1" x14ac:dyDescent="0.25">
      <c r="A86" s="296"/>
      <c r="B86" s="65"/>
      <c r="C86" s="81"/>
      <c r="D86" s="67" t="s">
        <v>160</v>
      </c>
      <c r="E86" s="59"/>
      <c r="F86" s="332"/>
      <c r="G86" s="318"/>
    </row>
    <row r="87" spans="1:8" s="3" customFormat="1" ht="46.5" customHeight="1" x14ac:dyDescent="0.25">
      <c r="A87" s="295" t="s">
        <v>161</v>
      </c>
      <c r="B87" s="121" t="s">
        <v>162</v>
      </c>
      <c r="C87" s="74">
        <v>2240</v>
      </c>
      <c r="D87" s="17">
        <v>22000</v>
      </c>
      <c r="E87" s="332" t="s">
        <v>74</v>
      </c>
      <c r="F87" s="54" t="s">
        <v>33</v>
      </c>
      <c r="G87" s="317" t="s">
        <v>163</v>
      </c>
    </row>
    <row r="88" spans="1:8" s="3" customFormat="1" ht="26.25" customHeight="1" x14ac:dyDescent="0.25">
      <c r="A88" s="296"/>
      <c r="B88" s="65"/>
      <c r="C88" s="76"/>
      <c r="D88" s="67" t="s">
        <v>164</v>
      </c>
      <c r="E88" s="375"/>
      <c r="F88" s="77"/>
      <c r="G88" s="318"/>
    </row>
    <row r="89" spans="1:8" s="3" customFormat="1" ht="59.25" customHeight="1" x14ac:dyDescent="0.25">
      <c r="A89" s="295" t="s">
        <v>165</v>
      </c>
      <c r="B89" s="63" t="s">
        <v>166</v>
      </c>
      <c r="C89" s="400">
        <v>2240</v>
      </c>
      <c r="D89" s="17">
        <v>65000</v>
      </c>
      <c r="E89" s="339" t="s">
        <v>24</v>
      </c>
      <c r="F89" s="339" t="s">
        <v>33</v>
      </c>
      <c r="G89" s="337" t="s">
        <v>167</v>
      </c>
    </row>
    <row r="90" spans="1:8" s="3" customFormat="1" ht="31.5" customHeight="1" x14ac:dyDescent="0.25">
      <c r="A90" s="296"/>
      <c r="B90" s="65"/>
      <c r="C90" s="401"/>
      <c r="D90" s="16" t="s">
        <v>168</v>
      </c>
      <c r="E90" s="340"/>
      <c r="F90" s="340"/>
      <c r="G90" s="318"/>
    </row>
    <row r="91" spans="1:8" ht="36.75" customHeight="1" x14ac:dyDescent="0.25">
      <c r="A91" s="474" t="s">
        <v>276</v>
      </c>
      <c r="B91" s="428" t="s">
        <v>169</v>
      </c>
      <c r="C91" s="402">
        <v>2240</v>
      </c>
      <c r="D91" s="265">
        <f>6346800-38040-10020</f>
        <v>6298740</v>
      </c>
      <c r="E91" s="359" t="s">
        <v>170</v>
      </c>
      <c r="F91" s="359" t="s">
        <v>90</v>
      </c>
      <c r="G91" s="338" t="s">
        <v>306</v>
      </c>
    </row>
    <row r="92" spans="1:8" ht="36.75" customHeight="1" x14ac:dyDescent="0.25">
      <c r="A92" s="453"/>
      <c r="B92" s="429"/>
      <c r="C92" s="403"/>
      <c r="D92" s="58" t="s">
        <v>307</v>
      </c>
      <c r="E92" s="360"/>
      <c r="F92" s="360"/>
      <c r="G92" s="338"/>
      <c r="H92" s="250"/>
    </row>
    <row r="93" spans="1:8" ht="67.5" hidden="1" customHeight="1" x14ac:dyDescent="0.25">
      <c r="A93" s="475" t="s">
        <v>171</v>
      </c>
      <c r="B93" s="430" t="s">
        <v>172</v>
      </c>
      <c r="C93" s="108">
        <v>2240</v>
      </c>
      <c r="D93" s="53">
        <v>0</v>
      </c>
      <c r="E93" s="377" t="s">
        <v>173</v>
      </c>
      <c r="F93" s="361" t="s">
        <v>96</v>
      </c>
      <c r="G93" s="323" t="s">
        <v>25</v>
      </c>
    </row>
    <row r="94" spans="1:8" ht="33.75" hidden="1" customHeight="1" x14ac:dyDescent="0.25">
      <c r="A94" s="476"/>
      <c r="B94" s="431"/>
      <c r="C94" s="122"/>
      <c r="D94" s="123" t="s">
        <v>174</v>
      </c>
      <c r="E94" s="378"/>
      <c r="F94" s="302"/>
      <c r="G94" s="323"/>
    </row>
    <row r="95" spans="1:8" ht="102" hidden="1" customHeight="1" x14ac:dyDescent="0.25">
      <c r="A95" s="477" t="s">
        <v>175</v>
      </c>
      <c r="B95" s="422" t="s">
        <v>176</v>
      </c>
      <c r="C95" s="394">
        <v>2240</v>
      </c>
      <c r="D95" s="15">
        <v>0</v>
      </c>
      <c r="E95" s="361" t="s">
        <v>24</v>
      </c>
      <c r="F95" s="356" t="s">
        <v>20</v>
      </c>
      <c r="G95" s="329" t="s">
        <v>16</v>
      </c>
    </row>
    <row r="96" spans="1:8" ht="97.5" hidden="1" customHeight="1" x14ac:dyDescent="0.25">
      <c r="A96" s="478"/>
      <c r="B96" s="423"/>
      <c r="C96" s="395"/>
      <c r="D96" s="58" t="s">
        <v>177</v>
      </c>
      <c r="E96" s="302"/>
      <c r="F96" s="357"/>
      <c r="G96" s="330"/>
    </row>
    <row r="97" spans="1:9" ht="33.75" hidden="1" customHeight="1" x14ac:dyDescent="0.25">
      <c r="A97" s="477" t="s">
        <v>178</v>
      </c>
      <c r="B97" s="422" t="s">
        <v>179</v>
      </c>
      <c r="C97" s="394">
        <v>2240</v>
      </c>
      <c r="D97" s="15">
        <v>0</v>
      </c>
      <c r="E97" s="361" t="s">
        <v>24</v>
      </c>
      <c r="F97" s="356" t="s">
        <v>20</v>
      </c>
      <c r="G97" s="329" t="s">
        <v>25</v>
      </c>
    </row>
    <row r="98" spans="1:9" ht="29.25" hidden="1" customHeight="1" x14ac:dyDescent="0.25">
      <c r="A98" s="478"/>
      <c r="B98" s="423"/>
      <c r="C98" s="395"/>
      <c r="D98" s="58" t="s">
        <v>180</v>
      </c>
      <c r="E98" s="302"/>
      <c r="F98" s="357"/>
      <c r="G98" s="330"/>
    </row>
    <row r="99" spans="1:9" ht="52.5" hidden="1" customHeight="1" x14ac:dyDescent="0.25">
      <c r="A99" s="293" t="s">
        <v>181</v>
      </c>
      <c r="B99" s="87" t="s">
        <v>182</v>
      </c>
      <c r="C99" s="398">
        <v>2240</v>
      </c>
      <c r="D99" s="17">
        <v>0</v>
      </c>
      <c r="E99" s="379" t="s">
        <v>183</v>
      </c>
      <c r="F99" s="301" t="s">
        <v>150</v>
      </c>
      <c r="G99" s="328" t="s">
        <v>184</v>
      </c>
    </row>
    <row r="100" spans="1:9" ht="57" hidden="1" customHeight="1" x14ac:dyDescent="0.25">
      <c r="A100" s="294"/>
      <c r="B100" s="84"/>
      <c r="C100" s="399"/>
      <c r="D100" s="58" t="s">
        <v>185</v>
      </c>
      <c r="E100" s="380"/>
      <c r="F100" s="302"/>
      <c r="G100" s="324"/>
    </row>
    <row r="101" spans="1:9" ht="42.75" customHeight="1" x14ac:dyDescent="0.25">
      <c r="A101" s="477" t="s">
        <v>186</v>
      </c>
      <c r="B101" s="424" t="s">
        <v>135</v>
      </c>
      <c r="C101" s="394">
        <v>2240</v>
      </c>
      <c r="D101" s="66">
        <v>667359</v>
      </c>
      <c r="E101" s="301" t="s">
        <v>99</v>
      </c>
      <c r="F101" s="301" t="s">
        <v>90</v>
      </c>
      <c r="G101" s="333" t="s">
        <v>123</v>
      </c>
      <c r="H101" s="1"/>
      <c r="I101" s="1"/>
    </row>
    <row r="102" spans="1:9" ht="38.25" customHeight="1" x14ac:dyDescent="0.25">
      <c r="A102" s="478"/>
      <c r="B102" s="418"/>
      <c r="C102" s="395"/>
      <c r="D102" s="89" t="s">
        <v>187</v>
      </c>
      <c r="E102" s="302"/>
      <c r="F102" s="302"/>
      <c r="G102" s="334"/>
      <c r="H102" s="1"/>
      <c r="I102" s="1"/>
    </row>
    <row r="103" spans="1:9" ht="42.75" customHeight="1" x14ac:dyDescent="0.25">
      <c r="A103" s="470" t="s">
        <v>310</v>
      </c>
      <c r="B103" s="424" t="s">
        <v>188</v>
      </c>
      <c r="C103" s="394">
        <v>2240</v>
      </c>
      <c r="D103" s="124">
        <v>226552</v>
      </c>
      <c r="E103" s="301" t="s">
        <v>74</v>
      </c>
      <c r="F103" s="301" t="s">
        <v>47</v>
      </c>
      <c r="G103" s="310" t="s">
        <v>311</v>
      </c>
    </row>
    <row r="104" spans="1:9" ht="38.25" customHeight="1" x14ac:dyDescent="0.25">
      <c r="A104" s="471"/>
      <c r="B104" s="418"/>
      <c r="C104" s="395"/>
      <c r="D104" s="89" t="s">
        <v>189</v>
      </c>
      <c r="E104" s="302"/>
      <c r="F104" s="302"/>
      <c r="G104" s="311"/>
    </row>
    <row r="105" spans="1:9" ht="66" customHeight="1" x14ac:dyDescent="0.25">
      <c r="A105" s="125" t="s">
        <v>190</v>
      </c>
      <c r="B105" s="52" t="s">
        <v>191</v>
      </c>
      <c r="C105" s="94">
        <v>2240</v>
      </c>
      <c r="D105" s="126">
        <f>1331640+1296000</f>
        <v>2627640</v>
      </c>
      <c r="E105" s="342" t="s">
        <v>192</v>
      </c>
      <c r="F105" s="342" t="s">
        <v>150</v>
      </c>
      <c r="G105" s="127" t="s">
        <v>193</v>
      </c>
      <c r="H105" s="23"/>
    </row>
    <row r="106" spans="1:9" ht="51.75" customHeight="1" x14ac:dyDescent="0.25">
      <c r="A106" s="128"/>
      <c r="B106" s="65"/>
      <c r="C106" s="94"/>
      <c r="D106" s="19" t="s">
        <v>194</v>
      </c>
      <c r="E106" s="332"/>
      <c r="F106" s="332"/>
      <c r="G106" s="104"/>
    </row>
    <row r="107" spans="1:9" ht="33.75" hidden="1" customHeight="1" x14ac:dyDescent="0.25">
      <c r="A107" s="490" t="s">
        <v>195</v>
      </c>
      <c r="B107" s="424" t="s">
        <v>196</v>
      </c>
      <c r="C107" s="394">
        <v>2240</v>
      </c>
      <c r="D107" s="79">
        <v>0</v>
      </c>
      <c r="E107" s="332" t="s">
        <v>74</v>
      </c>
      <c r="F107" s="356" t="s">
        <v>105</v>
      </c>
      <c r="G107" s="312" t="s">
        <v>197</v>
      </c>
    </row>
    <row r="108" spans="1:9" ht="48.75" hidden="1" customHeight="1" x14ac:dyDescent="0.25">
      <c r="A108" s="491"/>
      <c r="B108" s="418"/>
      <c r="C108" s="395"/>
      <c r="D108" s="16" t="s">
        <v>198</v>
      </c>
      <c r="E108" s="375"/>
      <c r="F108" s="357"/>
      <c r="G108" s="313"/>
    </row>
    <row r="109" spans="1:9" ht="59.25" customHeight="1" x14ac:dyDescent="0.25">
      <c r="A109" s="295" t="s">
        <v>199</v>
      </c>
      <c r="B109" s="63" t="s">
        <v>200</v>
      </c>
      <c r="C109" s="391">
        <v>2240</v>
      </c>
      <c r="D109" s="64">
        <v>550000</v>
      </c>
      <c r="E109" s="331" t="s">
        <v>24</v>
      </c>
      <c r="F109" s="331" t="s">
        <v>33</v>
      </c>
      <c r="G109" s="314" t="s">
        <v>201</v>
      </c>
    </row>
    <row r="110" spans="1:9" ht="44.25" customHeight="1" x14ac:dyDescent="0.25">
      <c r="A110" s="473"/>
      <c r="B110" s="118"/>
      <c r="C110" s="392"/>
      <c r="D110" s="119" t="s">
        <v>202</v>
      </c>
      <c r="E110" s="341"/>
      <c r="F110" s="341"/>
      <c r="G110" s="315"/>
    </row>
    <row r="111" spans="1:9" ht="45.75" customHeight="1" x14ac:dyDescent="0.25">
      <c r="A111" s="107" t="s">
        <v>203</v>
      </c>
      <c r="B111" s="129" t="s">
        <v>204</v>
      </c>
      <c r="C111" s="55">
        <v>2240</v>
      </c>
      <c r="D111" s="126">
        <v>560000</v>
      </c>
      <c r="E111" s="342" t="s">
        <v>192</v>
      </c>
      <c r="F111" s="55" t="s">
        <v>47</v>
      </c>
      <c r="G111" s="127" t="s">
        <v>123</v>
      </c>
    </row>
    <row r="112" spans="1:9" ht="30" customHeight="1" x14ac:dyDescent="0.25">
      <c r="A112" s="130"/>
      <c r="B112" s="129"/>
      <c r="C112" s="55"/>
      <c r="D112" s="19" t="s">
        <v>205</v>
      </c>
      <c r="E112" s="332"/>
      <c r="F112" s="106"/>
      <c r="G112" s="104"/>
    </row>
    <row r="113" spans="1:8" ht="45.75" customHeight="1" x14ac:dyDescent="0.25">
      <c r="A113" s="492" t="s">
        <v>280</v>
      </c>
      <c r="B113" s="421" t="s">
        <v>135</v>
      </c>
      <c r="C113" s="277">
        <v>2240</v>
      </c>
      <c r="D113" s="37">
        <f>6074000-38584</f>
        <v>6035416</v>
      </c>
      <c r="E113" s="367" t="s">
        <v>206</v>
      </c>
      <c r="F113" s="358" t="s">
        <v>96</v>
      </c>
      <c r="G113" s="316" t="s">
        <v>308</v>
      </c>
    </row>
    <row r="114" spans="1:8" ht="65.25" customHeight="1" x14ac:dyDescent="0.25">
      <c r="A114" s="493"/>
      <c r="B114" s="276"/>
      <c r="C114" s="278"/>
      <c r="D114" s="251" t="s">
        <v>309</v>
      </c>
      <c r="E114" s="368"/>
      <c r="F114" s="279"/>
      <c r="G114" s="283"/>
      <c r="H114" s="250"/>
    </row>
    <row r="115" spans="1:8" ht="31.5" customHeight="1" x14ac:dyDescent="0.25">
      <c r="A115" s="465" t="s">
        <v>207</v>
      </c>
      <c r="B115" s="412" t="s">
        <v>135</v>
      </c>
      <c r="C115" s="391">
        <v>2240</v>
      </c>
      <c r="D115" s="79">
        <v>450000</v>
      </c>
      <c r="E115" s="359" t="s">
        <v>206</v>
      </c>
      <c r="F115" s="331" t="s">
        <v>208</v>
      </c>
      <c r="G115" s="317" t="s">
        <v>106</v>
      </c>
    </row>
    <row r="116" spans="1:8" ht="39" customHeight="1" x14ac:dyDescent="0.25">
      <c r="A116" s="466"/>
      <c r="B116" s="413"/>
      <c r="C116" s="393"/>
      <c r="D116" s="131" t="s">
        <v>209</v>
      </c>
      <c r="E116" s="360"/>
      <c r="F116" s="332"/>
      <c r="G116" s="318"/>
    </row>
    <row r="117" spans="1:8" ht="31.5" customHeight="1" x14ac:dyDescent="0.25">
      <c r="A117" s="470" t="s">
        <v>210</v>
      </c>
      <c r="B117" s="412" t="s">
        <v>135</v>
      </c>
      <c r="C117" s="132">
        <v>2240</v>
      </c>
      <c r="D117" s="79">
        <v>1899000</v>
      </c>
      <c r="E117" s="302" t="s">
        <v>74</v>
      </c>
      <c r="F117" s="34" t="s">
        <v>47</v>
      </c>
      <c r="G117" s="133" t="s">
        <v>25</v>
      </c>
    </row>
    <row r="118" spans="1:8" ht="37.5" customHeight="1" x14ac:dyDescent="0.25">
      <c r="A118" s="471"/>
      <c r="B118" s="413"/>
      <c r="C118" s="101"/>
      <c r="D118" s="134" t="s">
        <v>211</v>
      </c>
      <c r="E118" s="376"/>
      <c r="F118" s="102"/>
      <c r="G118" s="135" t="s">
        <v>212</v>
      </c>
    </row>
    <row r="119" spans="1:8" ht="41.25" customHeight="1" x14ac:dyDescent="0.25">
      <c r="A119" s="494" t="s">
        <v>213</v>
      </c>
      <c r="B119" s="412" t="s">
        <v>135</v>
      </c>
      <c r="C119" s="132">
        <v>2240</v>
      </c>
      <c r="D119" s="136">
        <f>6573320-100000</f>
        <v>6473320</v>
      </c>
      <c r="E119" s="376" t="s">
        <v>74</v>
      </c>
      <c r="F119" s="137" t="s">
        <v>33</v>
      </c>
      <c r="G119" s="133" t="s">
        <v>214</v>
      </c>
    </row>
    <row r="120" spans="1:8" ht="53.25" customHeight="1" x14ac:dyDescent="0.25">
      <c r="A120" s="495"/>
      <c r="B120" s="413"/>
      <c r="C120" s="132"/>
      <c r="D120" s="138" t="s">
        <v>215</v>
      </c>
      <c r="E120" s="376"/>
      <c r="F120" s="139"/>
      <c r="G120" s="140" t="s">
        <v>216</v>
      </c>
    </row>
    <row r="121" spans="1:8" ht="41.25" customHeight="1" x14ac:dyDescent="0.25">
      <c r="A121" s="496" t="s">
        <v>217</v>
      </c>
      <c r="B121" s="412" t="s">
        <v>135</v>
      </c>
      <c r="C121" s="394">
        <v>2240</v>
      </c>
      <c r="D121" s="136">
        <v>1543995</v>
      </c>
      <c r="E121" s="376" t="s">
        <v>104</v>
      </c>
      <c r="F121" s="141" t="s">
        <v>15</v>
      </c>
      <c r="G121" s="142" t="s">
        <v>25</v>
      </c>
    </row>
    <row r="122" spans="1:8" ht="48.75" customHeight="1" x14ac:dyDescent="0.25">
      <c r="A122" s="497"/>
      <c r="B122" s="413"/>
      <c r="C122" s="395"/>
      <c r="D122" s="138" t="s">
        <v>218</v>
      </c>
      <c r="E122" s="376"/>
      <c r="F122" s="102"/>
      <c r="G122" s="143" t="s">
        <v>212</v>
      </c>
    </row>
    <row r="123" spans="1:8" ht="29.25" customHeight="1" x14ac:dyDescent="0.25">
      <c r="A123" s="498" t="s">
        <v>268</v>
      </c>
      <c r="B123" s="414" t="s">
        <v>135</v>
      </c>
      <c r="C123" s="229">
        <v>2240</v>
      </c>
      <c r="D123" s="232">
        <v>4320000</v>
      </c>
      <c r="E123" s="381" t="s">
        <v>24</v>
      </c>
      <c r="F123" s="326" t="s">
        <v>90</v>
      </c>
      <c r="G123" s="319" t="s">
        <v>219</v>
      </c>
      <c r="H123" s="23"/>
    </row>
    <row r="124" spans="1:8" ht="34.5" customHeight="1" x14ac:dyDescent="0.25">
      <c r="A124" s="499"/>
      <c r="B124" s="415"/>
      <c r="C124" s="230"/>
      <c r="D124" s="231" t="s">
        <v>220</v>
      </c>
      <c r="E124" s="381"/>
      <c r="F124" s="327"/>
      <c r="G124" s="320"/>
      <c r="H124" s="233"/>
    </row>
    <row r="125" spans="1:8" ht="29.25" customHeight="1" x14ac:dyDescent="0.25">
      <c r="A125" s="500" t="s">
        <v>221</v>
      </c>
      <c r="B125" s="412" t="s">
        <v>222</v>
      </c>
      <c r="C125" s="391">
        <v>2240</v>
      </c>
      <c r="D125" s="79">
        <v>190000</v>
      </c>
      <c r="E125" s="332" t="s">
        <v>74</v>
      </c>
      <c r="F125" s="331" t="s">
        <v>47</v>
      </c>
      <c r="G125" s="317" t="s">
        <v>223</v>
      </c>
      <c r="H125" s="23"/>
    </row>
    <row r="126" spans="1:8" ht="36.75" customHeight="1" x14ac:dyDescent="0.25">
      <c r="A126" s="501"/>
      <c r="B126" s="413"/>
      <c r="C126" s="393"/>
      <c r="D126" s="16" t="s">
        <v>224</v>
      </c>
      <c r="E126" s="375"/>
      <c r="F126" s="332"/>
      <c r="G126" s="318"/>
      <c r="H126" s="23"/>
    </row>
    <row r="127" spans="1:8" ht="52.5" customHeight="1" x14ac:dyDescent="0.25">
      <c r="A127" s="502" t="s">
        <v>281</v>
      </c>
      <c r="B127" s="416" t="s">
        <v>279</v>
      </c>
      <c r="C127" s="396">
        <v>2240</v>
      </c>
      <c r="D127" s="243">
        <v>450000</v>
      </c>
      <c r="E127" s="354" t="s">
        <v>282</v>
      </c>
      <c r="F127" s="353" t="s">
        <v>96</v>
      </c>
      <c r="G127" s="321" t="s">
        <v>283</v>
      </c>
      <c r="H127" s="23"/>
    </row>
    <row r="128" spans="1:8" ht="29.25" customHeight="1" x14ac:dyDescent="0.25">
      <c r="A128" s="503"/>
      <c r="B128" s="417"/>
      <c r="C128" s="397"/>
      <c r="D128" s="244" t="s">
        <v>226</v>
      </c>
      <c r="E128" s="374"/>
      <c r="F128" s="354"/>
      <c r="G128" s="322"/>
      <c r="H128" s="23"/>
    </row>
    <row r="129" spans="1:11" ht="29.25" customHeight="1" x14ac:dyDescent="0.25">
      <c r="A129" s="470" t="s">
        <v>278</v>
      </c>
      <c r="B129" s="416" t="s">
        <v>279</v>
      </c>
      <c r="C129" s="394">
        <v>2240</v>
      </c>
      <c r="D129" s="66">
        <v>450000</v>
      </c>
      <c r="E129" s="332" t="s">
        <v>74</v>
      </c>
      <c r="F129" s="331" t="s">
        <v>96</v>
      </c>
      <c r="G129" s="323" t="s">
        <v>277</v>
      </c>
      <c r="H129" s="23"/>
    </row>
    <row r="130" spans="1:11" ht="49.5" customHeight="1" x14ac:dyDescent="0.25">
      <c r="A130" s="471"/>
      <c r="B130" s="418"/>
      <c r="C130" s="395"/>
      <c r="D130" s="20" t="s">
        <v>226</v>
      </c>
      <c r="E130" s="375"/>
      <c r="F130" s="332"/>
      <c r="G130" s="324"/>
      <c r="H130" s="23"/>
    </row>
    <row r="131" spans="1:11" ht="49.5" customHeight="1" x14ac:dyDescent="0.25">
      <c r="A131" s="273" t="s">
        <v>275</v>
      </c>
      <c r="B131" s="275" t="s">
        <v>225</v>
      </c>
      <c r="C131" s="277">
        <v>2240</v>
      </c>
      <c r="D131" s="242">
        <f>690000-574740</f>
        <v>115260</v>
      </c>
      <c r="E131" s="279" t="s">
        <v>74</v>
      </c>
      <c r="F131" s="281" t="s">
        <v>90</v>
      </c>
      <c r="G131" s="325" t="s">
        <v>285</v>
      </c>
      <c r="H131" s="23"/>
    </row>
    <row r="132" spans="1:11" ht="25.5" customHeight="1" x14ac:dyDescent="0.25">
      <c r="A132" s="274"/>
      <c r="B132" s="276"/>
      <c r="C132" s="278"/>
      <c r="D132" s="245" t="s">
        <v>286</v>
      </c>
      <c r="E132" s="280"/>
      <c r="F132" s="279"/>
      <c r="G132" s="283"/>
      <c r="H132" s="2"/>
    </row>
    <row r="133" spans="1:11" ht="25.5" customHeight="1" x14ac:dyDescent="0.25">
      <c r="A133" s="273" t="s">
        <v>275</v>
      </c>
      <c r="B133" s="275" t="s">
        <v>225</v>
      </c>
      <c r="C133" s="277">
        <v>2240</v>
      </c>
      <c r="D133" s="247">
        <v>574740</v>
      </c>
      <c r="E133" s="279" t="s">
        <v>24</v>
      </c>
      <c r="F133" s="281" t="s">
        <v>96</v>
      </c>
      <c r="G133" s="282" t="s">
        <v>284</v>
      </c>
      <c r="H133" s="23"/>
    </row>
    <row r="134" spans="1:11" ht="43.5" customHeight="1" x14ac:dyDescent="0.25">
      <c r="A134" s="274"/>
      <c r="B134" s="276"/>
      <c r="C134" s="278"/>
      <c r="D134" s="245" t="s">
        <v>287</v>
      </c>
      <c r="E134" s="280"/>
      <c r="F134" s="279"/>
      <c r="G134" s="283"/>
      <c r="H134" s="2"/>
    </row>
    <row r="135" spans="1:11" ht="49.5" customHeight="1" x14ac:dyDescent="0.25">
      <c r="A135" s="293" t="s">
        <v>301</v>
      </c>
      <c r="B135" s="63" t="s">
        <v>227</v>
      </c>
      <c r="C135" s="398">
        <v>2240</v>
      </c>
      <c r="D135" s="254">
        <v>100000</v>
      </c>
      <c r="E135" s="301" t="s">
        <v>99</v>
      </c>
      <c r="F135" s="299" t="s">
        <v>47</v>
      </c>
      <c r="G135" s="306" t="s">
        <v>313</v>
      </c>
      <c r="H135" s="23"/>
    </row>
    <row r="136" spans="1:11" ht="16.5" customHeight="1" x14ac:dyDescent="0.25">
      <c r="A136" s="294"/>
      <c r="B136" s="144"/>
      <c r="C136" s="399"/>
      <c r="D136" s="16" t="s">
        <v>228</v>
      </c>
      <c r="E136" s="302"/>
      <c r="F136" s="300"/>
      <c r="G136" s="307"/>
      <c r="H136" s="23"/>
    </row>
    <row r="137" spans="1:11" ht="30" customHeight="1" x14ac:dyDescent="0.25">
      <c r="A137" s="303" t="s">
        <v>297</v>
      </c>
      <c r="B137" s="304" t="s">
        <v>298</v>
      </c>
      <c r="C137" s="252">
        <v>2240</v>
      </c>
      <c r="D137" s="255">
        <f>128520+156900</f>
        <v>285420</v>
      </c>
      <c r="E137" s="301" t="s">
        <v>296</v>
      </c>
      <c r="F137" s="299" t="s">
        <v>47</v>
      </c>
      <c r="G137" s="306" t="s">
        <v>312</v>
      </c>
      <c r="H137" s="23"/>
    </row>
    <row r="138" spans="1:11" ht="57" customHeight="1" x14ac:dyDescent="0.25">
      <c r="A138" s="303"/>
      <c r="B138" s="305"/>
      <c r="C138" s="252"/>
      <c r="D138" s="253" t="s">
        <v>299</v>
      </c>
      <c r="E138" s="302"/>
      <c r="F138" s="300"/>
      <c r="G138" s="307"/>
      <c r="H138" s="23"/>
    </row>
    <row r="139" spans="1:11" ht="27" customHeight="1" x14ac:dyDescent="0.3">
      <c r="A139" s="145" t="s">
        <v>229</v>
      </c>
      <c r="B139" s="146"/>
      <c r="C139" s="147"/>
      <c r="D139" s="148">
        <f>D25+D27+D29+D31+D33+D35+D37+D39+D43+D41+D45+D47+D49+D51+D55+D57+D59+D61+D63+D65+D71+D73+D75+D79+D81+D83+D85+D87+D89+D91+D101+D103+D105+D107+D109+D111+D113+D115+D117+D119+D121+D123+D125+D127+D129+D135+D53+D133+D131+D137</f>
        <v>82375526</v>
      </c>
      <c r="E139" s="147"/>
      <c r="F139" s="147"/>
      <c r="G139" s="149"/>
      <c r="H139" s="51"/>
      <c r="I139" s="198"/>
      <c r="J139" s="56"/>
      <c r="K139" s="22"/>
    </row>
    <row r="140" spans="1:11" ht="39.75" hidden="1" customHeight="1" x14ac:dyDescent="0.25">
      <c r="A140" s="295" t="s">
        <v>230</v>
      </c>
      <c r="B140" s="13" t="s">
        <v>231</v>
      </c>
      <c r="C140" s="14" t="s">
        <v>232</v>
      </c>
      <c r="D140" s="64">
        <v>0</v>
      </c>
      <c r="E140" s="301" t="s">
        <v>233</v>
      </c>
      <c r="F140" s="301" t="s">
        <v>33</v>
      </c>
      <c r="G140" s="297" t="s">
        <v>234</v>
      </c>
      <c r="H140" s="150"/>
      <c r="I140" s="197"/>
      <c r="K140" s="22"/>
    </row>
    <row r="141" spans="1:11" ht="69.75" hidden="1" customHeight="1" x14ac:dyDescent="0.25">
      <c r="A141" s="296"/>
      <c r="B141" s="151"/>
      <c r="C141" s="57"/>
      <c r="D141" s="36" t="s">
        <v>235</v>
      </c>
      <c r="E141" s="355"/>
      <c r="F141" s="355"/>
      <c r="G141" s="298"/>
      <c r="H141" s="150"/>
      <c r="I141" s="197"/>
      <c r="K141" s="22"/>
    </row>
    <row r="142" spans="1:11" ht="39.75" hidden="1" customHeight="1" x14ac:dyDescent="0.25">
      <c r="A142" s="152" t="s">
        <v>236</v>
      </c>
      <c r="B142" s="419" t="s">
        <v>237</v>
      </c>
      <c r="C142" s="289">
        <v>3110</v>
      </c>
      <c r="D142" s="153">
        <v>0</v>
      </c>
      <c r="E142" s="289" t="s">
        <v>238</v>
      </c>
      <c r="F142" s="289" t="s">
        <v>208</v>
      </c>
      <c r="G142" s="284" t="s">
        <v>234</v>
      </c>
      <c r="H142" s="150"/>
      <c r="I142" s="197"/>
      <c r="K142" s="22"/>
    </row>
    <row r="143" spans="1:11" ht="39.75" hidden="1" customHeight="1" x14ac:dyDescent="0.25">
      <c r="A143" s="154"/>
      <c r="B143" s="420"/>
      <c r="C143" s="279"/>
      <c r="D143" s="155" t="s">
        <v>239</v>
      </c>
      <c r="E143" s="279"/>
      <c r="F143" s="279"/>
      <c r="G143" s="285"/>
      <c r="H143" s="150"/>
      <c r="I143" s="197"/>
      <c r="K143" s="22"/>
    </row>
    <row r="144" spans="1:11" ht="43.5" hidden="1" customHeight="1" x14ac:dyDescent="0.25">
      <c r="A144" s="290"/>
      <c r="B144" s="419" t="s">
        <v>240</v>
      </c>
      <c r="C144" s="289">
        <v>3110</v>
      </c>
      <c r="D144" s="153">
        <v>0</v>
      </c>
      <c r="E144" s="289" t="s">
        <v>238</v>
      </c>
      <c r="F144" s="289" t="s">
        <v>96</v>
      </c>
      <c r="G144" s="286" t="s">
        <v>193</v>
      </c>
      <c r="K144" s="56"/>
    </row>
    <row r="145" spans="1:11" ht="42.75" hidden="1" customHeight="1" x14ac:dyDescent="0.25">
      <c r="A145" s="291"/>
      <c r="B145" s="420"/>
      <c r="C145" s="279"/>
      <c r="D145" s="156" t="s">
        <v>241</v>
      </c>
      <c r="E145" s="279"/>
      <c r="F145" s="279"/>
      <c r="G145" s="286"/>
      <c r="H145" s="56"/>
    </row>
    <row r="146" spans="1:11" ht="43.5" hidden="1" customHeight="1" x14ac:dyDescent="0.25">
      <c r="A146" s="292"/>
      <c r="B146" s="421" t="s">
        <v>242</v>
      </c>
      <c r="C146" s="157">
        <v>3110</v>
      </c>
      <c r="D146" s="158">
        <v>0</v>
      </c>
      <c r="E146" s="281" t="s">
        <v>243</v>
      </c>
      <c r="F146" s="287" t="s">
        <v>47</v>
      </c>
      <c r="G146" s="284" t="s">
        <v>234</v>
      </c>
    </row>
    <row r="147" spans="1:11" ht="63" hidden="1" customHeight="1" x14ac:dyDescent="0.25">
      <c r="A147" s="291"/>
      <c r="B147" s="276"/>
      <c r="C147" s="157"/>
      <c r="D147" s="160" t="s">
        <v>244</v>
      </c>
      <c r="E147" s="279"/>
      <c r="F147" s="288"/>
      <c r="G147" s="285"/>
    </row>
    <row r="148" spans="1:11" ht="75.75" hidden="1" customHeight="1" x14ac:dyDescent="0.25">
      <c r="A148" s="292"/>
      <c r="B148" s="421" t="s">
        <v>245</v>
      </c>
      <c r="C148" s="287">
        <v>3110</v>
      </c>
      <c r="D148" s="158">
        <v>0</v>
      </c>
      <c r="E148" s="159" t="s">
        <v>104</v>
      </c>
      <c r="F148" s="287" t="s">
        <v>47</v>
      </c>
      <c r="G148" s="284" t="s">
        <v>246</v>
      </c>
    </row>
    <row r="149" spans="1:11" ht="48" hidden="1" customHeight="1" x14ac:dyDescent="0.25">
      <c r="A149" s="291"/>
      <c r="B149" s="276"/>
      <c r="C149" s="288"/>
      <c r="D149" s="160" t="s">
        <v>247</v>
      </c>
      <c r="E149" s="161"/>
      <c r="F149" s="288"/>
      <c r="G149" s="285"/>
    </row>
    <row r="150" spans="1:11" ht="27.75" hidden="1" customHeight="1" x14ac:dyDescent="0.3">
      <c r="A150" s="162" t="s">
        <v>248</v>
      </c>
      <c r="B150" s="163"/>
      <c r="C150" s="164"/>
      <c r="D150" s="165">
        <f>D142+D144+D146+D148+D140</f>
        <v>0</v>
      </c>
      <c r="E150" s="164"/>
      <c r="F150" s="164"/>
      <c r="G150" s="166"/>
      <c r="H150" s="167"/>
      <c r="I150" s="197"/>
      <c r="J150" s="56"/>
      <c r="K150" s="199"/>
    </row>
    <row r="151" spans="1:11" ht="60" hidden="1" customHeight="1" x14ac:dyDescent="0.25">
      <c r="A151" s="295" t="s">
        <v>249</v>
      </c>
      <c r="B151" s="443" t="s">
        <v>250</v>
      </c>
      <c r="C151" s="331">
        <v>3122</v>
      </c>
      <c r="D151" s="168">
        <v>6899700</v>
      </c>
      <c r="E151" s="331" t="s">
        <v>251</v>
      </c>
      <c r="F151" s="331" t="s">
        <v>20</v>
      </c>
      <c r="G151" s="308" t="s">
        <v>252</v>
      </c>
      <c r="H151" s="169"/>
      <c r="I151" s="197"/>
      <c r="K151" s="56"/>
    </row>
    <row r="152" spans="1:11" ht="119.25" hidden="1" customHeight="1" x14ac:dyDescent="0.25">
      <c r="A152" s="432"/>
      <c r="B152" s="444"/>
      <c r="C152" s="332"/>
      <c r="D152" s="170" t="s">
        <v>253</v>
      </c>
      <c r="E152" s="332"/>
      <c r="F152" s="332"/>
      <c r="G152" s="309"/>
      <c r="H152" s="171"/>
      <c r="I152" s="197"/>
      <c r="K152" s="56"/>
    </row>
    <row r="153" spans="1:11" ht="42" hidden="1" customHeight="1" x14ac:dyDescent="0.25">
      <c r="A153" s="295" t="s">
        <v>254</v>
      </c>
      <c r="B153" s="443" t="s">
        <v>255</v>
      </c>
      <c r="C153" s="331">
        <v>3122</v>
      </c>
      <c r="D153" s="172">
        <v>53047500</v>
      </c>
      <c r="E153" s="331" t="s">
        <v>256</v>
      </c>
      <c r="F153" s="447" t="s">
        <v>20</v>
      </c>
      <c r="G153" s="308" t="s">
        <v>257</v>
      </c>
      <c r="H153" s="171"/>
      <c r="I153" s="197"/>
      <c r="K153" s="56"/>
    </row>
    <row r="154" spans="1:11" ht="129.75" hidden="1" customHeight="1" x14ac:dyDescent="0.25">
      <c r="A154" s="296"/>
      <c r="B154" s="444"/>
      <c r="C154" s="332"/>
      <c r="D154" s="170" t="s">
        <v>258</v>
      </c>
      <c r="E154" s="332"/>
      <c r="F154" s="448"/>
      <c r="G154" s="309"/>
      <c r="H154" s="171"/>
      <c r="I154" s="197"/>
      <c r="K154" s="56"/>
    </row>
    <row r="155" spans="1:11" ht="35.25" hidden="1" customHeight="1" x14ac:dyDescent="0.25">
      <c r="A155" s="173" t="s">
        <v>259</v>
      </c>
      <c r="B155" s="174"/>
      <c r="C155" s="175"/>
      <c r="D155" s="176">
        <f>D153</f>
        <v>53047500</v>
      </c>
      <c r="E155" s="177">
        <v>6899700</v>
      </c>
      <c r="F155" s="175" t="s">
        <v>260</v>
      </c>
      <c r="G155" s="178"/>
      <c r="H155" s="169"/>
      <c r="I155" s="197"/>
      <c r="K155" s="56"/>
    </row>
    <row r="156" spans="1:11" ht="35.25" hidden="1" customHeight="1" x14ac:dyDescent="0.25">
      <c r="A156" s="433" t="s">
        <v>261</v>
      </c>
      <c r="B156" s="445" t="s">
        <v>262</v>
      </c>
      <c r="C156" s="384">
        <v>3142</v>
      </c>
      <c r="D156" s="179">
        <v>23696510</v>
      </c>
      <c r="E156" s="331" t="s">
        <v>263</v>
      </c>
      <c r="F156" s="447" t="s">
        <v>20</v>
      </c>
      <c r="G156" s="308" t="s">
        <v>264</v>
      </c>
      <c r="H156" s="169"/>
      <c r="I156" s="197"/>
      <c r="K156" s="56"/>
    </row>
    <row r="157" spans="1:11" ht="135" hidden="1" customHeight="1" x14ac:dyDescent="0.25">
      <c r="A157" s="434"/>
      <c r="B157" s="446"/>
      <c r="C157" s="385"/>
      <c r="D157" s="170" t="s">
        <v>265</v>
      </c>
      <c r="E157" s="332"/>
      <c r="F157" s="448"/>
      <c r="G157" s="309"/>
      <c r="H157" s="169"/>
      <c r="I157" s="197"/>
      <c r="K157" s="56"/>
    </row>
    <row r="158" spans="1:11" ht="35.25" hidden="1" customHeight="1" x14ac:dyDescent="0.25">
      <c r="A158" s="180" t="s">
        <v>266</v>
      </c>
      <c r="B158" s="174"/>
      <c r="C158" s="175"/>
      <c r="D158" s="176">
        <f>D156</f>
        <v>23696510</v>
      </c>
      <c r="E158" s="175"/>
      <c r="F158" s="175"/>
      <c r="G158" s="175"/>
      <c r="H158" s="169"/>
      <c r="I158" s="197"/>
      <c r="K158" s="56"/>
    </row>
    <row r="159" spans="1:11" ht="38.25" customHeight="1" x14ac:dyDescent="0.25">
      <c r="A159" s="440"/>
      <c r="B159" s="441"/>
      <c r="C159" s="441"/>
      <c r="D159" s="441"/>
      <c r="E159" s="441"/>
      <c r="F159" s="441"/>
      <c r="G159" s="442"/>
    </row>
    <row r="160" spans="1:11" ht="27" customHeight="1" x14ac:dyDescent="0.25">
      <c r="A160" s="435"/>
      <c r="B160" s="182"/>
      <c r="C160" s="183"/>
      <c r="D160" s="438"/>
      <c r="E160" s="438"/>
      <c r="F160" s="438"/>
      <c r="G160" s="439"/>
    </row>
    <row r="161" spans="1:11" ht="25.5" customHeight="1" x14ac:dyDescent="0.25">
      <c r="A161" s="435"/>
      <c r="B161" s="182"/>
      <c r="C161" s="184"/>
      <c r="D161" s="436"/>
      <c r="E161" s="436"/>
      <c r="F161" s="436"/>
      <c r="G161" s="437"/>
    </row>
    <row r="162" spans="1:11" ht="15.75" x14ac:dyDescent="0.25">
      <c r="A162" s="187"/>
      <c r="B162" s="188"/>
      <c r="C162" s="182"/>
      <c r="D162" s="188"/>
      <c r="E162" s="189"/>
      <c r="F162" s="189"/>
      <c r="G162" s="190"/>
    </row>
    <row r="163" spans="1:11" ht="30" hidden="1" customHeight="1" x14ac:dyDescent="0.25">
      <c r="A163" s="435"/>
      <c r="B163" s="182"/>
      <c r="C163" s="183"/>
      <c r="D163" s="438"/>
      <c r="E163" s="438"/>
      <c r="F163" s="438"/>
      <c r="G163" s="439"/>
    </row>
    <row r="164" spans="1:11" ht="12.75" hidden="1" customHeight="1" x14ac:dyDescent="0.25">
      <c r="A164" s="435"/>
      <c r="B164" s="182"/>
      <c r="C164" s="184"/>
      <c r="D164" s="436"/>
      <c r="E164" s="436"/>
      <c r="F164" s="436"/>
      <c r="G164" s="437"/>
    </row>
    <row r="165" spans="1:11" ht="12.75" hidden="1" customHeight="1" x14ac:dyDescent="0.25">
      <c r="A165" s="181"/>
      <c r="B165" s="182"/>
      <c r="C165" s="184"/>
      <c r="D165" s="185"/>
      <c r="E165" s="185"/>
      <c r="F165" s="185"/>
      <c r="G165" s="186"/>
    </row>
    <row r="166" spans="1:11" ht="21.75" hidden="1" customHeight="1" x14ac:dyDescent="0.25">
      <c r="A166" s="435"/>
      <c r="B166" s="182"/>
      <c r="C166" s="183"/>
      <c r="D166" s="438"/>
      <c r="E166" s="438"/>
      <c r="F166" s="438"/>
      <c r="G166" s="439"/>
      <c r="H166" s="23"/>
    </row>
    <row r="167" spans="1:11" ht="12.75" customHeight="1" x14ac:dyDescent="0.25">
      <c r="A167" s="435"/>
      <c r="B167" s="182"/>
      <c r="C167" s="184"/>
      <c r="D167" s="436"/>
      <c r="E167" s="436"/>
      <c r="F167" s="436"/>
      <c r="G167" s="437"/>
    </row>
    <row r="168" spans="1:11" ht="12.75" customHeight="1" x14ac:dyDescent="0.25">
      <c r="A168" s="191"/>
      <c r="B168" s="192"/>
      <c r="C168" s="193"/>
      <c r="D168" s="194"/>
      <c r="E168" s="194"/>
      <c r="F168" s="194"/>
      <c r="G168" s="195"/>
    </row>
    <row r="169" spans="1:11" ht="23.25" x14ac:dyDescent="0.35">
      <c r="D169" s="196"/>
      <c r="H169" s="197"/>
      <c r="K169" s="200"/>
    </row>
  </sheetData>
  <mergeCells count="341">
    <mergeCell ref="A91:A92"/>
    <mergeCell ref="A93:A94"/>
    <mergeCell ref="A95:A96"/>
    <mergeCell ref="A131:A132"/>
    <mergeCell ref="A1:G1"/>
    <mergeCell ref="A2:F2"/>
    <mergeCell ref="A3:G3"/>
    <mergeCell ref="B4:E4"/>
    <mergeCell ref="A5:G5"/>
    <mergeCell ref="A97:A98"/>
    <mergeCell ref="A99:A100"/>
    <mergeCell ref="A101:A102"/>
    <mergeCell ref="A103:A104"/>
    <mergeCell ref="A107:A108"/>
    <mergeCell ref="A109:A110"/>
    <mergeCell ref="A113:A114"/>
    <mergeCell ref="A115:A116"/>
    <mergeCell ref="A117:A118"/>
    <mergeCell ref="A119:A120"/>
    <mergeCell ref="A121:A122"/>
    <mergeCell ref="A123:A124"/>
    <mergeCell ref="A125:A126"/>
    <mergeCell ref="A127:A128"/>
    <mergeCell ref="A129:A130"/>
    <mergeCell ref="A47:A48"/>
    <mergeCell ref="A49:A50"/>
    <mergeCell ref="A51:A52"/>
    <mergeCell ref="D160:G160"/>
    <mergeCell ref="D161:G161"/>
    <mergeCell ref="D163:G163"/>
    <mergeCell ref="A53:A54"/>
    <mergeCell ref="A55:A56"/>
    <mergeCell ref="A57:A58"/>
    <mergeCell ref="A59:A60"/>
    <mergeCell ref="A61:A62"/>
    <mergeCell ref="A63:A64"/>
    <mergeCell ref="A65:A66"/>
    <mergeCell ref="A67:A68"/>
    <mergeCell ref="A69:A70"/>
    <mergeCell ref="A71:A72"/>
    <mergeCell ref="A73:A74"/>
    <mergeCell ref="A77:A78"/>
    <mergeCell ref="A79:A80"/>
    <mergeCell ref="A81:A82"/>
    <mergeCell ref="A83:A84"/>
    <mergeCell ref="A85:A86"/>
    <mergeCell ref="A87:A88"/>
    <mergeCell ref="A89:A90"/>
    <mergeCell ref="A29:A30"/>
    <mergeCell ref="A31:A32"/>
    <mergeCell ref="A33:A34"/>
    <mergeCell ref="A35:A36"/>
    <mergeCell ref="A37:A38"/>
    <mergeCell ref="A39:A40"/>
    <mergeCell ref="A41:A42"/>
    <mergeCell ref="A43:A44"/>
    <mergeCell ref="A45:A46"/>
    <mergeCell ref="A8:A9"/>
    <mergeCell ref="A10:A11"/>
    <mergeCell ref="A12:A13"/>
    <mergeCell ref="A14:A15"/>
    <mergeCell ref="A16:A17"/>
    <mergeCell ref="A18:A19"/>
    <mergeCell ref="A20:A21"/>
    <mergeCell ref="A25:A26"/>
    <mergeCell ref="A27:A28"/>
    <mergeCell ref="A148:A149"/>
    <mergeCell ref="A151:A152"/>
    <mergeCell ref="A153:A154"/>
    <mergeCell ref="A156:A157"/>
    <mergeCell ref="A160:A161"/>
    <mergeCell ref="A163:A164"/>
    <mergeCell ref="A166:A167"/>
    <mergeCell ref="D164:G164"/>
    <mergeCell ref="D166:G166"/>
    <mergeCell ref="D167:G167"/>
    <mergeCell ref="A159:G159"/>
    <mergeCell ref="B151:B152"/>
    <mergeCell ref="B153:B154"/>
    <mergeCell ref="B156:B157"/>
    <mergeCell ref="E151:E152"/>
    <mergeCell ref="E153:E154"/>
    <mergeCell ref="E156:E157"/>
    <mergeCell ref="F148:F149"/>
    <mergeCell ref="F151:F152"/>
    <mergeCell ref="F153:F154"/>
    <mergeCell ref="F156:F157"/>
    <mergeCell ref="C148:C149"/>
    <mergeCell ref="C151:C152"/>
    <mergeCell ref="C153:C154"/>
    <mergeCell ref="B8:B9"/>
    <mergeCell ref="B10:B11"/>
    <mergeCell ref="B12:B13"/>
    <mergeCell ref="B20:B22"/>
    <mergeCell ref="B37:B38"/>
    <mergeCell ref="B39:B40"/>
    <mergeCell ref="B65:B66"/>
    <mergeCell ref="B91:B92"/>
    <mergeCell ref="B93:B94"/>
    <mergeCell ref="B95:B96"/>
    <mergeCell ref="B97:B98"/>
    <mergeCell ref="B101:B102"/>
    <mergeCell ref="B103:B104"/>
    <mergeCell ref="B107:B108"/>
    <mergeCell ref="B113:B114"/>
    <mergeCell ref="B115:B116"/>
    <mergeCell ref="B117:B118"/>
    <mergeCell ref="B119:B120"/>
    <mergeCell ref="B121:B122"/>
    <mergeCell ref="B123:B124"/>
    <mergeCell ref="B125:B126"/>
    <mergeCell ref="B127:B128"/>
    <mergeCell ref="B129:B130"/>
    <mergeCell ref="B142:B143"/>
    <mergeCell ref="B144:B145"/>
    <mergeCell ref="B146:B147"/>
    <mergeCell ref="B148:B149"/>
    <mergeCell ref="B131:B132"/>
    <mergeCell ref="C8:C9"/>
    <mergeCell ref="C10:C11"/>
    <mergeCell ref="C12:C13"/>
    <mergeCell ref="C18:C19"/>
    <mergeCell ref="C20:C22"/>
    <mergeCell ref="C27:C28"/>
    <mergeCell ref="C29:C30"/>
    <mergeCell ref="C31:C32"/>
    <mergeCell ref="C33:C34"/>
    <mergeCell ref="C35:C36"/>
    <mergeCell ref="C37:C38"/>
    <mergeCell ref="C39:C40"/>
    <mergeCell ref="C55:C56"/>
    <mergeCell ref="C59:C60"/>
    <mergeCell ref="C61:C62"/>
    <mergeCell ref="C65:C66"/>
    <mergeCell ref="C79:C80"/>
    <mergeCell ref="C81:C82"/>
    <mergeCell ref="C113:C114"/>
    <mergeCell ref="C115:C116"/>
    <mergeCell ref="C121:C122"/>
    <mergeCell ref="C125:C126"/>
    <mergeCell ref="C127:C128"/>
    <mergeCell ref="C129:C130"/>
    <mergeCell ref="C135:C136"/>
    <mergeCell ref="C142:C143"/>
    <mergeCell ref="C83:C84"/>
    <mergeCell ref="C89:C90"/>
    <mergeCell ref="C91:C92"/>
    <mergeCell ref="C95:C96"/>
    <mergeCell ref="C97:C98"/>
    <mergeCell ref="C99:C100"/>
    <mergeCell ref="C101:C102"/>
    <mergeCell ref="C103:C104"/>
    <mergeCell ref="C107:C108"/>
    <mergeCell ref="C131:C132"/>
    <mergeCell ref="C156:C157"/>
    <mergeCell ref="E8:E9"/>
    <mergeCell ref="E14:E15"/>
    <mergeCell ref="E16:E17"/>
    <mergeCell ref="E18:E19"/>
    <mergeCell ref="E20:E23"/>
    <mergeCell ref="E25:E26"/>
    <mergeCell ref="E27:E28"/>
    <mergeCell ref="E29:E30"/>
    <mergeCell ref="E31:E32"/>
    <mergeCell ref="E33:E34"/>
    <mergeCell ref="E35:E36"/>
    <mergeCell ref="E37:E38"/>
    <mergeCell ref="E39:E40"/>
    <mergeCell ref="E41:E42"/>
    <mergeCell ref="E43:E44"/>
    <mergeCell ref="E45:E46"/>
    <mergeCell ref="E47:E48"/>
    <mergeCell ref="E49:E50"/>
    <mergeCell ref="C109:C110"/>
    <mergeCell ref="E55:E56"/>
    <mergeCell ref="E57:E58"/>
    <mergeCell ref="E59:E60"/>
    <mergeCell ref="E61:E62"/>
    <mergeCell ref="E63:E64"/>
    <mergeCell ref="E65:E66"/>
    <mergeCell ref="E67:E68"/>
    <mergeCell ref="E69:E70"/>
    <mergeCell ref="E71:E72"/>
    <mergeCell ref="E75:E76"/>
    <mergeCell ref="E79:E80"/>
    <mergeCell ref="E81:E82"/>
    <mergeCell ref="E83:E84"/>
    <mergeCell ref="E87:E88"/>
    <mergeCell ref="E89:E90"/>
    <mergeCell ref="E91:E92"/>
    <mergeCell ref="E93:E94"/>
    <mergeCell ref="E95:E96"/>
    <mergeCell ref="E97:E98"/>
    <mergeCell ref="E99:E100"/>
    <mergeCell ref="E123:E124"/>
    <mergeCell ref="E125:E126"/>
    <mergeCell ref="E127:E128"/>
    <mergeCell ref="E129:E130"/>
    <mergeCell ref="E135:E136"/>
    <mergeCell ref="E140:E141"/>
    <mergeCell ref="E142:E143"/>
    <mergeCell ref="E101:E102"/>
    <mergeCell ref="E103:E104"/>
    <mergeCell ref="E105:E106"/>
    <mergeCell ref="E107:E108"/>
    <mergeCell ref="E109:E110"/>
    <mergeCell ref="E111:E112"/>
    <mergeCell ref="E113:E114"/>
    <mergeCell ref="E115:E116"/>
    <mergeCell ref="E117:E118"/>
    <mergeCell ref="E131:E132"/>
    <mergeCell ref="E119:E120"/>
    <mergeCell ref="E121:E122"/>
    <mergeCell ref="F8:F9"/>
    <mergeCell ref="F10:F11"/>
    <mergeCell ref="F12:F13"/>
    <mergeCell ref="F16:F17"/>
    <mergeCell ref="F18:F19"/>
    <mergeCell ref="F20:F23"/>
    <mergeCell ref="F27:F28"/>
    <mergeCell ref="F29:F30"/>
    <mergeCell ref="F31:F32"/>
    <mergeCell ref="F33:F34"/>
    <mergeCell ref="F35:F36"/>
    <mergeCell ref="F37:F38"/>
    <mergeCell ref="F39:F40"/>
    <mergeCell ref="F41:F42"/>
    <mergeCell ref="F43:F44"/>
    <mergeCell ref="F45:F46"/>
    <mergeCell ref="F47:F48"/>
    <mergeCell ref="F51:F52"/>
    <mergeCell ref="F89:F90"/>
    <mergeCell ref="F91:F92"/>
    <mergeCell ref="F93:F94"/>
    <mergeCell ref="F95:F96"/>
    <mergeCell ref="F53:F54"/>
    <mergeCell ref="F55:F56"/>
    <mergeCell ref="F57:F58"/>
    <mergeCell ref="F59:F60"/>
    <mergeCell ref="F61:F62"/>
    <mergeCell ref="F63:F64"/>
    <mergeCell ref="F65:F66"/>
    <mergeCell ref="F67:F68"/>
    <mergeCell ref="F69:F70"/>
    <mergeCell ref="F125:F126"/>
    <mergeCell ref="F127:F128"/>
    <mergeCell ref="F129:F130"/>
    <mergeCell ref="F135:F136"/>
    <mergeCell ref="F140:F141"/>
    <mergeCell ref="F142:F143"/>
    <mergeCell ref="F131:F132"/>
    <mergeCell ref="F144:F145"/>
    <mergeCell ref="F97:F98"/>
    <mergeCell ref="F99:F100"/>
    <mergeCell ref="F101:F102"/>
    <mergeCell ref="F103:F104"/>
    <mergeCell ref="F105:F106"/>
    <mergeCell ref="F107:F108"/>
    <mergeCell ref="F109:F110"/>
    <mergeCell ref="F113:F114"/>
    <mergeCell ref="F115:F116"/>
    <mergeCell ref="G8:G9"/>
    <mergeCell ref="G10:G11"/>
    <mergeCell ref="G12:G13"/>
    <mergeCell ref="G18:G19"/>
    <mergeCell ref="G20:G23"/>
    <mergeCell ref="G25:G26"/>
    <mergeCell ref="G27:G28"/>
    <mergeCell ref="G29:G30"/>
    <mergeCell ref="G31:G32"/>
    <mergeCell ref="G33:G34"/>
    <mergeCell ref="G37:G38"/>
    <mergeCell ref="G39:G40"/>
    <mergeCell ref="G41:G42"/>
    <mergeCell ref="G43:G44"/>
    <mergeCell ref="G45:G46"/>
    <mergeCell ref="G47:G48"/>
    <mergeCell ref="G49:G50"/>
    <mergeCell ref="G51:G52"/>
    <mergeCell ref="G53:G54"/>
    <mergeCell ref="F123:F124"/>
    <mergeCell ref="G55:G56"/>
    <mergeCell ref="G57:G58"/>
    <mergeCell ref="G59:G60"/>
    <mergeCell ref="G61:G62"/>
    <mergeCell ref="G63:G64"/>
    <mergeCell ref="G65:G66"/>
    <mergeCell ref="G75:G76"/>
    <mergeCell ref="G83:G84"/>
    <mergeCell ref="G85:G86"/>
    <mergeCell ref="G87:G88"/>
    <mergeCell ref="G89:G90"/>
    <mergeCell ref="G91:G92"/>
    <mergeCell ref="G93:G94"/>
    <mergeCell ref="G95:G96"/>
    <mergeCell ref="G97:G98"/>
    <mergeCell ref="G99:G100"/>
    <mergeCell ref="G101:G102"/>
    <mergeCell ref="F71:F72"/>
    <mergeCell ref="F79:F80"/>
    <mergeCell ref="F81:F82"/>
    <mergeCell ref="F83:F84"/>
    <mergeCell ref="F85:F86"/>
    <mergeCell ref="G148:G149"/>
    <mergeCell ref="G151:G152"/>
    <mergeCell ref="G153:G154"/>
    <mergeCell ref="G156:G157"/>
    <mergeCell ref="G103:G104"/>
    <mergeCell ref="G107:G108"/>
    <mergeCell ref="G109:G110"/>
    <mergeCell ref="G113:G114"/>
    <mergeCell ref="G115:G116"/>
    <mergeCell ref="G123:G124"/>
    <mergeCell ref="G125:G126"/>
    <mergeCell ref="G127:G128"/>
    <mergeCell ref="G129:G130"/>
    <mergeCell ref="G131:G132"/>
    <mergeCell ref="A133:A134"/>
    <mergeCell ref="B133:B134"/>
    <mergeCell ref="C133:C134"/>
    <mergeCell ref="E133:E134"/>
    <mergeCell ref="F133:F134"/>
    <mergeCell ref="G133:G134"/>
    <mergeCell ref="G142:G143"/>
    <mergeCell ref="G144:G145"/>
    <mergeCell ref="G146:G147"/>
    <mergeCell ref="F146:F147"/>
    <mergeCell ref="E144:E145"/>
    <mergeCell ref="E146:E147"/>
    <mergeCell ref="A144:A145"/>
    <mergeCell ref="A146:A147"/>
    <mergeCell ref="A135:A136"/>
    <mergeCell ref="A140:A141"/>
    <mergeCell ref="G140:G141"/>
    <mergeCell ref="C144:C145"/>
    <mergeCell ref="F137:F138"/>
    <mergeCell ref="E137:E138"/>
    <mergeCell ref="A137:A138"/>
    <mergeCell ref="B137:B138"/>
    <mergeCell ref="G135:G136"/>
    <mergeCell ref="G137:G138"/>
  </mergeCells>
  <pageMargins left="0.39370078740157499" right="0.23622047244094499" top="0.31496062992126" bottom="0.196850393700787" header="0.15748031496063" footer="0.31496062992126"/>
  <pageSetup paperSize="9" scale="55" fitToWidth="0" fitToHeight="0" orientation="landscape" r:id="rId1"/>
  <rowBreaks count="5" manualBreakCount="5">
    <brk id="32" max="16383" man="1"/>
    <brk id="48" max="9" man="1"/>
    <brk id="72" max="16383" man="1"/>
    <brk id="100" max="9" man="1"/>
    <brk id="12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1</vt:i4>
      </vt:variant>
    </vt:vector>
  </HeadingPairs>
  <TitlesOfParts>
    <vt:vector size="3" baseType="lpstr">
      <vt:lpstr>заг</vt:lpstr>
      <vt:lpstr>Аркуш1</vt:lpstr>
      <vt:lpstr>заг!Заголовки_для_друку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2025-05-30T10:28:13Z</cp:lastPrinted>
  <dcterms:created xsi:type="dcterms:W3CDTF">2016-01-19T07:58:00Z</dcterms:created>
  <dcterms:modified xsi:type="dcterms:W3CDTF">2025-06-02T06:20:11Z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A60A6F8D31754059A9AA17930E0300F0_12</vt:lpwstr>
  </property>
  <property fmtid="{D5CDD505-2E9C-101B-9397-08002B2CF9AE}" pid="3" name="KSOProductBuildVer">
    <vt:lpwstr>1033-12.2.0.19805</vt:lpwstr>
  </property>
</Properties>
</file>