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6" l="1"/>
  <c r="D127" i="6" l="1"/>
  <c r="D141" i="6" l="1"/>
  <c r="D81" i="6" l="1"/>
  <c r="D91" i="6"/>
  <c r="D113" i="6" l="1"/>
  <c r="D73" i="6"/>
  <c r="D31" i="6"/>
  <c r="D71" i="6" l="1"/>
  <c r="D139" i="6"/>
  <c r="D12" i="6" l="1"/>
  <c r="D8" i="6"/>
  <c r="D10" i="6"/>
  <c r="D24" i="6" l="1"/>
  <c r="D133" i="6"/>
  <c r="D162" i="6" l="1"/>
  <c r="D159" i="6"/>
  <c r="D154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<sst xmlns="http://schemas.openxmlformats.org/spreadsheetml/2006/main" count="474" uniqueCount="320">
  <si>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</si>
  <si>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</si>
  <si>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</si>
  <si>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</si>
  <si>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</si>
  <si>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</si>
  <si>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</si>
  <si>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</si>
  <si>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</si>
  <si>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</si>
  <si>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</si>
  <si>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</si>
  <si>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</si>
  <si>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</si>
  <si>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</si>
  <si>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</si>
  <si>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</si>
  <si>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</si>
  <si>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</si>
  <si>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</si>
  <si>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</si>
  <si>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</si>
  <si>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</si>
  <si>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</si>
  <si>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</si>
  <si>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</si>
  <si>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</si>
  <si>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</si>
  <si>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</si>
  <si>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</si>
  <si>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</si>
  <si>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</si>
  <si>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</si>
  <si>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</si>
  <si>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</si>
  <si>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</si>
  <si>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</si>
  <si>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</si>
  <si>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</si>
  <si>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</si>
  <si>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</si>
  <si>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</si>
  <si>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</si>
  <si>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</si>
  <si>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</si>
  <si>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</si>
  <si>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</si>
  <si>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</si>
  <si>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</si>
  <si>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</si>
  <si>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</si>
  <si>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</si>
  <si>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</si>
  <si>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</si>
  <si>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</si>
  <si>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</si>
  <si>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</si>
  <si>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</si>
  <si>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</si>
  <si>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</si>
  <si>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</si>
  <si>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</si>
  <si>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</si>
  <si>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</si>
  <si>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</si>
  <si>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</si>
  <si>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</si>
  <si>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</si>
  <si>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</si>
  <si>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</si>
  <si>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</si>
  <si>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</si>
  <si>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</si>
  <si>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</si>
  <si>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</si>
  <si>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</si>
  <si>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</si>
  <si>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</si>
  <si>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</si>
  <si>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</si>
  <si>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</si>
  <si>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</si>
  <si>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</si>
  <si>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</si>
  <si>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</si>
  <si>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</si>
  <si>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</si>
  <si>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</si>
  <si>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</si>
  <si>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</si>
  <si>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</si>
  <si>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</si>
  <si>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</si>
  <si>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</si>
  <si>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</si>
  <si>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</si>
  <si>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</si>
  <si>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</si>
  <si>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</si>
  <si>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</si>
  <si>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</si>
  <si>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</si>
  <si>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</si>
  <si>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</si>
  <si>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</si>
  <si>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</si>
  <si>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</si>
  <si>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</si>
  <si>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</si>
  <si>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</si>
  <si>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</si>
  <si>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</si>
  <si>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</si>
  <si>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</si>
  <si>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</si>
  <si>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</si>
  <si>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</si>
  <si>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</si>
  <si>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</si>
  <si>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</si>
  <si>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</si>
  <si>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</si>
  <si>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</si>
  <si>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</si>
  <si>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</si>
  <si>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</si>
  <si>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</si>
  <si>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</si>
  <si>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</si>
  <si>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</si>
  <si>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</si>
  <si>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</si>
  <si>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</si>
  <si>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</si>
  <si>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</si>
  <si>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</si>
  <si>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</si>
  <si>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</si>
  <si>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</si>
  <si>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</si>
  <si>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</si>
  <si>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</si>
  <si>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</si>
  <si>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</si>
  <si>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</si>
  <si>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</si>
  <si>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</si>
  <si>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</si>
  <si>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</si>
  <si>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</si>
  <si>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</si>
  <si>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</si>
  <si>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</si>
  <si>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</si>
  <si>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</si>
  <si>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</si>
  <si>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</si>
  <si>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</si>
  <si>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</si>
  <si>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</si>
  <si>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</si>
  <si>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</si>
  <si>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</si>
  <si>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</si>
  <si>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</si>
  <si>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</si>
  <si>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</si>
  <si>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</si>
  <si>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</si>
  <si>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</si>
  <si>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</si>
  <si>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</si>
  <si>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</si>
  <si>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</si>
  <si>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</si>
  <si>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</si>
  <si>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</si>
  <si>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</si>
  <si>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</si>
  <si>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</si>
  <si>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</si>
  <si>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</si>
  <si>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</si>
  <si>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</si>
  <si>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</si>
  <si>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</si>
  <si>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</si>
  <si>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</si>
  <si>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</si>
  <si>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</si>
  <si>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</si>
  <si>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</si>
  <si>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</si>
  <si>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</si>
  <si>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</si>
  <si>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</si>
  <si>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</si>
  <si>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</si>
  <si>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</si>
  <si>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</si>
  <si>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</si>
  <si>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</si>
  <si>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</si>
  <si>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</si>
  <si>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</si>
  <si>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</si>
  <si>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</si>
  <si>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</si>
  <si>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</si>
  <si>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</si>
  <si>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</si>
  <si>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</si>
  <si>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</si>
  <si>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</si>
  <si>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</si>
  <si>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</si>
  <si>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</si>
  <si>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</si>
  <si>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</si>
  <si>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</si>
  <si>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</si>
  <si>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</si>
  <si>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</si>
  <si>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</si>
  <si>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</si>
  <si>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</si>
  <si>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</si>
  <si>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</si>
  <si>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</si>
  <si>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</si>
  <si>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</si>
  <si>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</si>
  <si>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</si>
  <si>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</si>
  <si>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</si>
  <si>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</si>
  <si>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</si>
  <si>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</si>
  <si>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</si>
  <si>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</si>
  <si>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</si>
  <si>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</si>
  <si>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</si>
  <si>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</si>
  <si>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</si>
  <si>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</si>
  <si>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</si>
  <si>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</si>
  <si>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</si>
  <si>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</si>
  <si>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</si>
  <si>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</si>
  <si>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</si>
  <si>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</si>
  <si>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</si>
  <si>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</si>
  <si>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</si>
  <si>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</si>
  <si>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</si>
  <si>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</si>
  <si>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</si>
  <si>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</si>
  <si>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</si>
  <si>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</si>
  <si>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</si>
  <si>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</si>
  <si>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</si>
  <si>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</si>
  <si>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</si>
  <si>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</si>
  <si>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</si>
  <si>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</si>
  <si>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</si>
  <si>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</si>
  <si>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</si>
  <si>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</si>
  <si>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</si>
  <si>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</si>
  <si>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</si>
  <si>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</si>
  <si>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</si>
  <si>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</si>
  <si>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</si>
  <si>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</si>
  <si>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</si>
  <si>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</si>
  <si>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</si>
  <si>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</si>
  <si>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</si>
  <si>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</si>
  <si>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</si>
  <si>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</si>
  <si>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</si>
  <si>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</si>
  <si>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</si>
  <si>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</si>
  <si>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</si>
  <si>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</si>
  <si>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</si>
  <si>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</si>
  <si>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</si>
  <si>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</si>
  <si>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</si>
  <si>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</si>
  <si>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</si>
  <si>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</si>
  <si>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</t>
    </r>
  </si>
  <si>
    <r>
      <t>Код ДК 021:2015  72260000-5 -</t>
    </r>
    <r>
      <rPr>
        <sz val="12"/>
        <color indexed="8"/>
        <rFont val="Times New Roman"/>
        <family val="1"/>
        <charset val="204"/>
      </rPr>
      <t>Послуги, пов'язані з програмним забезпеченням</t>
    </r>
  </si>
  <si>
    <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</si>
  <si>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>загальний фонд КПКВ 3506010  (с/з зміни до кошторису №22/22-02-03/6449 від 22.04.2025) (відповідно до пп5. п13  постанови КМУ від 12.10.2022 №1178 (відсутність конкуренції з технічні причини)</t>
  </si>
  <si>
    <t>Послуги з надання розширеного клієнтського доступу до підсистеми "Електронний суд" та "Електронний кабінет" Єдиної судової інформаційно-телекомунікаційної системи" за кодом ДК 021:2015  72260000 -5 Послуги, пов’язані з програмним забезпеченням</t>
  </si>
  <si>
    <t xml:space="preserve">грн. (дев'яносто шість  тисяч   гривень 00коп)                     </t>
  </si>
  <si>
    <t xml:space="preserve">грн. (два мільйона сімсот сімдесят дев'ять тисяч п'ятсот гривень 00коп)                     </t>
  </si>
  <si>
    <t xml:space="preserve">грн. ( один мільйон чотириста дев'яносто дев'ять тисяч дев'ятсот сімдесят шість гривень 00 коп.)                            </t>
  </si>
  <si>
    <t>28</t>
  </si>
  <si>
    <t xml:space="preserve">грн.(0 гривень 00 коп.)                           </t>
  </si>
  <si>
    <t>Послуги з поточного ремонту, технічного обслуговування багатофункціональних пристроїв та заправки картриджів – за кодом ДК 021:2015 50310000-1 – Технічне обслуговування і ремонт офісної техніки (ДК 021:2015 50313000-2 – Технічне обслуговування і ремонт копіювально-розмножувальної техніки (Послуги з поточного ремонту, технічного обслуговування багатофункціональних пристроїв та заправки картриджів)</t>
  </si>
  <si>
    <r>
      <t>Код ДК 021:2015 50310000-1 –</t>
    </r>
    <r>
      <rPr>
        <sz val="10"/>
        <color indexed="8"/>
        <rFont val="Times New Roman"/>
        <family val="1"/>
        <charset val="204"/>
      </rPr>
      <t xml:space="preserve"> Технічне обслуговування і ремонт офісної техніки</t>
    </r>
  </si>
  <si>
    <t xml:space="preserve">грн. (п’ятсот п'ятнадцять тисяч  двісті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</si>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</sst>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top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0" fontId="57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4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3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0" fontId="4" fillId="0" borderId="0" xfId="0" applyFont="1"/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5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69" fillId="2" borderId="11" xfId="0" applyNumberFormat="1" applyFont="1" applyFill="1" applyBorder="1" applyAlignment="1">
      <alignment horizontal="center" vertical="top" wrapText="1"/>
    </xf>
    <xf numFmtId="0" fontId="71" fillId="2" borderId="11" xfId="0" applyFont="1" applyFill="1" applyBorder="1" applyAlignment="1">
      <alignment horizontal="center" vertical="top" wrapText="1"/>
    </xf>
    <xf numFmtId="0" fontId="71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69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2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top" wrapText="1"/>
    </xf>
    <xf numFmtId="4" fontId="18" fillId="17" borderId="10" xfId="0" applyNumberFormat="1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center" wrapText="1"/>
    </xf>
    <xf numFmtId="4" fontId="73" fillId="2" borderId="11" xfId="0" applyNumberFormat="1" applyFont="1" applyFill="1" applyBorder="1" applyAlignment="1">
      <alignment horizontal="center" vertical="top" wrapText="1"/>
    </xf>
    <xf numFmtId="0" fontId="15" fillId="7" borderId="38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justify" wrapText="1"/>
    </xf>
    <xf numFmtId="0" fontId="1" fillId="0" borderId="0" xfId="0" applyFont="1"/>
    <xf numFmtId="0" fontId="24" fillId="0" borderId="0" xfId="0" applyFont="1" applyFill="1"/>
    <xf numFmtId="4" fontId="27" fillId="0" borderId="0" xfId="0" applyNumberFormat="1" applyFont="1" applyBorder="1" applyAlignment="1">
      <alignment vertical="top" wrapText="1"/>
    </xf>
    <xf numFmtId="0" fontId="31" fillId="2" borderId="13" xfId="0" applyFont="1" applyFill="1" applyBorder="1" applyAlignment="1">
      <alignment vertical="center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0" fillId="7" borderId="17" xfId="0" applyFont="1" applyFill="1" applyBorder="1" applyAlignment="1">
      <alignment horizontal="center" vertical="center" wrapText="1"/>
    </xf>
    <xf numFmtId="4" fontId="18" fillId="7" borderId="10" xfId="0" applyNumberFormat="1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left" vertical="top" wrapText="1"/>
    </xf>
    <xf numFmtId="4" fontId="18" fillId="7" borderId="11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33" fillId="7" borderId="16" xfId="0" applyFont="1" applyFill="1" applyBorder="1" applyAlignment="1">
      <alignment horizontal="left" vertical="top" wrapText="1"/>
    </xf>
    <xf numFmtId="49" fontId="15" fillId="7" borderId="14" xfId="0" applyNumberFormat="1" applyFont="1" applyFill="1" applyBorder="1" applyAlignment="1">
      <alignment vertical="center" wrapText="1"/>
    </xf>
    <xf numFmtId="0" fontId="31" fillId="7" borderId="13" xfId="0" applyFont="1" applyFill="1" applyBorder="1" applyAlignment="1">
      <alignment vertical="center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6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2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2" fillId="0" borderId="22" xfId="0" applyNumberFormat="1" applyFont="1" applyFill="1" applyBorder="1" applyAlignment="1">
      <alignment horizontal="left" vertical="top" wrapText="1"/>
    </xf>
    <xf numFmtId="0" fontId="62" fillId="0" borderId="20" xfId="0" applyNumberFormat="1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top" wrapText="1"/>
    </xf>
    <xf numFmtId="0" fontId="15" fillId="7" borderId="15" xfId="0" applyFont="1" applyFill="1" applyBorder="1" applyAlignment="1">
      <alignment horizontal="left" vertical="top" wrapText="1"/>
    </xf>
    <xf numFmtId="0" fontId="16" fillId="7" borderId="11" xfId="0" applyNumberFormat="1" applyFont="1" applyFill="1" applyBorder="1" applyAlignment="1">
      <alignment horizontal="left" vertical="top" wrapText="1"/>
    </xf>
    <xf numFmtId="0" fontId="62" fillId="7" borderId="22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5" fillId="7" borderId="28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horizontal="left" vertical="top" wrapText="1"/>
    </xf>
    <xf numFmtId="0" fontId="51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72" fillId="2" borderId="4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horizontal="left" vertical="center"/>
    </xf>
    <xf numFmtId="0" fontId="72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7" fillId="7" borderId="10" xfId="0" applyNumberFormat="1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2" borderId="10" xfId="0" applyFont="1" applyFill="1" applyBorder="1" applyAlignment="1">
      <alignment horizontal="center" vertical="center" wrapText="1"/>
    </xf>
    <xf numFmtId="0" fontId="68" fillId="2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0" fontId="62" fillId="7" borderId="10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top" wrapText="1"/>
    </xf>
    <xf numFmtId="49" fontId="16" fillId="7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14" xfId="0" applyNumberFormat="1" applyFont="1" applyBorder="1" applyAlignment="1">
      <alignment horizontal="center" vertical="center" wrapText="1"/>
    </xf>
    <xf numFmtId="49" fontId="62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BreakPreview" topLeftCell="A115" zoomScale="90" zoomScaleNormal="100" zoomScaleSheetLayoutView="90" workbookViewId="0">
      <selection activeCell="D139" sqref="D139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304" t="s">
        <v>266</v>
      </c>
      <c r="B1" s="305"/>
      <c r="C1" s="305"/>
      <c r="D1" s="305"/>
      <c r="E1" s="305"/>
      <c r="F1" s="305"/>
      <c r="G1" s="306"/>
    </row>
    <row r="2" spans="1:10" ht="20.25" x14ac:dyDescent="0.25">
      <c r="A2" s="307" t="s">
        <v>0</v>
      </c>
      <c r="B2" s="308"/>
      <c r="C2" s="308"/>
      <c r="D2" s="308"/>
      <c r="E2" s="308"/>
      <c r="F2" s="308"/>
      <c r="G2" s="230" t="s">
        <v>314</v>
      </c>
    </row>
    <row r="3" spans="1:10" ht="18.75" x14ac:dyDescent="0.25">
      <c r="A3" s="309" t="s">
        <v>1</v>
      </c>
      <c r="B3" s="310"/>
      <c r="C3" s="310"/>
      <c r="D3" s="310"/>
      <c r="E3" s="310"/>
      <c r="F3" s="310"/>
      <c r="G3" s="311"/>
    </row>
    <row r="4" spans="1:10" ht="18.75" x14ac:dyDescent="0.25">
      <c r="A4" s="4"/>
      <c r="B4" s="310" t="s">
        <v>2</v>
      </c>
      <c r="C4" s="310"/>
      <c r="D4" s="310"/>
      <c r="E4" s="310"/>
      <c r="F4" s="5"/>
      <c r="G4" s="6"/>
    </row>
    <row r="5" spans="1:10" ht="19.5" x14ac:dyDescent="0.3">
      <c r="A5" s="312" t="s">
        <v>3</v>
      </c>
      <c r="B5" s="313"/>
      <c r="C5" s="313"/>
      <c r="D5" s="313"/>
      <c r="E5" s="313"/>
      <c r="F5" s="313"/>
      <c r="G5" s="314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9" t="s">
        <v>11</v>
      </c>
      <c r="B8" s="373" t="s">
        <v>12</v>
      </c>
      <c r="C8" s="384" t="s">
        <v>13</v>
      </c>
      <c r="D8" s="246">
        <f>2209000+14000-14000</f>
        <v>2209000</v>
      </c>
      <c r="E8" s="413" t="s">
        <v>14</v>
      </c>
      <c r="F8" s="444" t="s">
        <v>47</v>
      </c>
      <c r="G8" s="458" t="s">
        <v>288</v>
      </c>
      <c r="H8" s="257"/>
    </row>
    <row r="9" spans="1:10" ht="63.75" customHeight="1" x14ac:dyDescent="0.25">
      <c r="A9" s="329"/>
      <c r="B9" s="279"/>
      <c r="C9" s="385"/>
      <c r="D9" s="70" t="s">
        <v>286</v>
      </c>
      <c r="E9" s="413"/>
      <c r="F9" s="444"/>
      <c r="G9" s="459"/>
    </row>
    <row r="10" spans="1:10" ht="45" customHeight="1" x14ac:dyDescent="0.25">
      <c r="A10" s="330" t="s">
        <v>17</v>
      </c>
      <c r="B10" s="373" t="s">
        <v>18</v>
      </c>
      <c r="C10" s="386">
        <v>2210</v>
      </c>
      <c r="D10" s="249">
        <f>139080+1410+5580+18000+6600+7500+5400+21000+4950+4500+8250+1500+7310+1200</f>
        <v>232280</v>
      </c>
      <c r="E10" s="245" t="s">
        <v>19</v>
      </c>
      <c r="F10" s="440" t="s">
        <v>95</v>
      </c>
      <c r="G10" s="458" t="s">
        <v>285</v>
      </c>
      <c r="H10" s="205"/>
    </row>
    <row r="11" spans="1:10" ht="45" customHeight="1" x14ac:dyDescent="0.25">
      <c r="A11" s="330"/>
      <c r="B11" s="279"/>
      <c r="C11" s="387"/>
      <c r="D11" s="43" t="s">
        <v>284</v>
      </c>
      <c r="E11" s="250" t="s">
        <v>21</v>
      </c>
      <c r="F11" s="441"/>
      <c r="G11" s="459"/>
      <c r="H11" s="257"/>
    </row>
    <row r="12" spans="1:10" ht="45" customHeight="1" x14ac:dyDescent="0.25">
      <c r="A12" s="331" t="s">
        <v>22</v>
      </c>
      <c r="B12" s="278" t="s">
        <v>23</v>
      </c>
      <c r="C12" s="388">
        <v>2210</v>
      </c>
      <c r="D12" s="246">
        <f>1080+990+14400+720+3650+380+600</f>
        <v>21820</v>
      </c>
      <c r="E12" s="247" t="s">
        <v>24</v>
      </c>
      <c r="F12" s="440" t="s">
        <v>47</v>
      </c>
      <c r="G12" s="460" t="s">
        <v>285</v>
      </c>
      <c r="H12" s="205"/>
      <c r="I12" s="1"/>
      <c r="J12" s="206"/>
    </row>
    <row r="13" spans="1:10" ht="41.25" customHeight="1" x14ac:dyDescent="0.25">
      <c r="A13" s="331"/>
      <c r="B13" s="374"/>
      <c r="C13" s="389"/>
      <c r="D13" s="248" t="s">
        <v>287</v>
      </c>
      <c r="E13" s="247"/>
      <c r="F13" s="441"/>
      <c r="G13" s="461"/>
      <c r="H13" s="257"/>
    </row>
    <row r="14" spans="1:10" ht="48.75" hidden="1" customHeight="1" x14ac:dyDescent="0.25">
      <c r="A14" s="335" t="s">
        <v>26</v>
      </c>
      <c r="B14" s="221" t="s">
        <v>27</v>
      </c>
      <c r="C14" s="222">
        <v>2210</v>
      </c>
      <c r="D14" s="20">
        <v>0</v>
      </c>
      <c r="E14" s="414" t="s">
        <v>24</v>
      </c>
      <c r="F14" s="223" t="s">
        <v>20</v>
      </c>
      <c r="G14" s="224" t="s">
        <v>288</v>
      </c>
      <c r="H14" s="21"/>
    </row>
    <row r="15" spans="1:10" ht="30" hidden="1" customHeight="1" x14ac:dyDescent="0.25">
      <c r="A15" s="326"/>
      <c r="B15" s="220"/>
      <c r="C15" s="219"/>
      <c r="D15" s="19" t="s">
        <v>289</v>
      </c>
      <c r="E15" s="415"/>
      <c r="F15" s="218"/>
      <c r="G15" s="225"/>
      <c r="H15" s="22"/>
    </row>
    <row r="16" spans="1:10" ht="37.5" hidden="1" customHeight="1" x14ac:dyDescent="0.25">
      <c r="A16" s="336" t="s">
        <v>28</v>
      </c>
      <c r="B16" s="23" t="s">
        <v>12</v>
      </c>
      <c r="C16" s="24" t="s">
        <v>13</v>
      </c>
      <c r="D16" s="25">
        <v>0</v>
      </c>
      <c r="E16" s="416" t="s">
        <v>14</v>
      </c>
      <c r="F16" s="429" t="s">
        <v>15</v>
      </c>
      <c r="G16" s="26" t="s">
        <v>16</v>
      </c>
      <c r="H16" s="22"/>
    </row>
    <row r="17" spans="1:11" ht="37.5" hidden="1" customHeight="1" x14ac:dyDescent="0.25">
      <c r="A17" s="337"/>
      <c r="B17" s="27"/>
      <c r="C17" s="28"/>
      <c r="D17" s="29" t="s">
        <v>29</v>
      </c>
      <c r="E17" s="417"/>
      <c r="F17" s="430"/>
      <c r="G17" s="30"/>
      <c r="H17" s="22"/>
    </row>
    <row r="18" spans="1:11" ht="49.5" hidden="1" customHeight="1" x14ac:dyDescent="0.25">
      <c r="A18" s="338" t="s">
        <v>30</v>
      </c>
      <c r="B18" s="31" t="s">
        <v>31</v>
      </c>
      <c r="C18" s="390">
        <v>2210</v>
      </c>
      <c r="D18" s="32">
        <v>0</v>
      </c>
      <c r="E18" s="418" t="s">
        <v>32</v>
      </c>
      <c r="F18" s="445" t="s">
        <v>33</v>
      </c>
      <c r="G18" s="462" t="s">
        <v>34</v>
      </c>
    </row>
    <row r="19" spans="1:11" ht="49.5" hidden="1" customHeight="1" x14ac:dyDescent="0.25">
      <c r="A19" s="339"/>
      <c r="B19" s="34"/>
      <c r="C19" s="391"/>
      <c r="D19" s="35" t="s">
        <v>35</v>
      </c>
      <c r="E19" s="419"/>
      <c r="F19" s="446"/>
      <c r="G19" s="463"/>
    </row>
    <row r="20" spans="1:11" ht="33" hidden="1" customHeight="1" x14ac:dyDescent="0.25">
      <c r="A20" s="340" t="s">
        <v>36</v>
      </c>
      <c r="B20" s="375"/>
      <c r="C20" s="392">
        <v>2210</v>
      </c>
      <c r="D20" s="36">
        <v>0</v>
      </c>
      <c r="E20" s="420" t="s">
        <v>37</v>
      </c>
      <c r="F20" s="447" t="s">
        <v>38</v>
      </c>
      <c r="G20" s="464" t="s">
        <v>39</v>
      </c>
      <c r="I20" s="54"/>
    </row>
    <row r="21" spans="1:11" ht="40.5" hidden="1" customHeight="1" x14ac:dyDescent="0.25">
      <c r="A21" s="341"/>
      <c r="B21" s="376"/>
      <c r="C21" s="393"/>
      <c r="D21" s="37" t="s">
        <v>40</v>
      </c>
      <c r="E21" s="403"/>
      <c r="F21" s="448"/>
      <c r="G21" s="465"/>
      <c r="I21" s="92"/>
    </row>
    <row r="22" spans="1:11" ht="34.5" hidden="1" customHeight="1" x14ac:dyDescent="0.25">
      <c r="A22" s="38" t="s">
        <v>41</v>
      </c>
      <c r="B22" s="376"/>
      <c r="C22" s="393"/>
      <c r="D22" s="39">
        <v>0</v>
      </c>
      <c r="E22" s="403"/>
      <c r="F22" s="448"/>
      <c r="G22" s="465"/>
    </row>
    <row r="23" spans="1:11" ht="42" hidden="1" customHeight="1" x14ac:dyDescent="0.25">
      <c r="A23" s="40"/>
      <c r="B23" s="41"/>
      <c r="C23" s="42"/>
      <c r="D23" s="43" t="s">
        <v>42</v>
      </c>
      <c r="E23" s="404"/>
      <c r="F23" s="449"/>
      <c r="G23" s="459"/>
    </row>
    <row r="24" spans="1:11" ht="29.25" customHeight="1" x14ac:dyDescent="0.3">
      <c r="A24" s="44" t="s">
        <v>43</v>
      </c>
      <c r="B24" s="45"/>
      <c r="C24" s="46"/>
      <c r="D24" s="47">
        <f>D8+D10+D12+D14</f>
        <v>2463100</v>
      </c>
      <c r="E24" s="48"/>
      <c r="F24" s="48"/>
      <c r="G24" s="49"/>
      <c r="H24" s="50"/>
      <c r="I24" s="93"/>
      <c r="J24" s="94"/>
      <c r="K24" s="95"/>
    </row>
    <row r="25" spans="1:11" ht="39" customHeight="1" x14ac:dyDescent="0.25">
      <c r="A25" s="342" t="s">
        <v>44</v>
      </c>
      <c r="B25" s="66" t="s">
        <v>45</v>
      </c>
      <c r="C25" s="212" t="s">
        <v>46</v>
      </c>
      <c r="D25" s="141">
        <v>915000</v>
      </c>
      <c r="E25" s="421" t="s">
        <v>24</v>
      </c>
      <c r="F25" s="211" t="s">
        <v>90</v>
      </c>
      <c r="G25" s="466" t="s">
        <v>48</v>
      </c>
      <c r="H25" s="54"/>
    </row>
    <row r="26" spans="1:11" ht="62.25" customHeight="1" x14ac:dyDescent="0.25">
      <c r="A26" s="343"/>
      <c r="B26" s="213"/>
      <c r="C26" s="274"/>
      <c r="D26" s="148" t="s">
        <v>49</v>
      </c>
      <c r="E26" s="404"/>
      <c r="F26" s="211"/>
      <c r="G26" s="467"/>
      <c r="H26" s="214"/>
    </row>
    <row r="27" spans="1:11" ht="57.75" customHeight="1" x14ac:dyDescent="0.25">
      <c r="A27" s="322" t="s">
        <v>50</v>
      </c>
      <c r="B27" s="58" t="s">
        <v>51</v>
      </c>
      <c r="C27" s="386">
        <v>2240</v>
      </c>
      <c r="D27" s="59">
        <f>9269599-1290277</f>
        <v>7979322</v>
      </c>
      <c r="E27" s="421" t="s">
        <v>52</v>
      </c>
      <c r="F27" s="421" t="s">
        <v>53</v>
      </c>
      <c r="G27" s="464" t="s">
        <v>54</v>
      </c>
    </row>
    <row r="28" spans="1:11" ht="49.5" customHeight="1" x14ac:dyDescent="0.25">
      <c r="A28" s="323"/>
      <c r="B28" s="60"/>
      <c r="C28" s="394"/>
      <c r="D28" s="202" t="s">
        <v>268</v>
      </c>
      <c r="E28" s="422"/>
      <c r="F28" s="422"/>
      <c r="G28" s="468"/>
    </row>
    <row r="29" spans="1:11" ht="45" customHeight="1" x14ac:dyDescent="0.25">
      <c r="A29" s="322" t="s">
        <v>55</v>
      </c>
      <c r="B29" s="58" t="s">
        <v>51</v>
      </c>
      <c r="C29" s="386">
        <v>2240</v>
      </c>
      <c r="D29" s="201">
        <v>1290277</v>
      </c>
      <c r="E29" s="421" t="s">
        <v>52</v>
      </c>
      <c r="F29" s="421" t="s">
        <v>56</v>
      </c>
      <c r="G29" s="464" t="s">
        <v>57</v>
      </c>
    </row>
    <row r="30" spans="1:11" ht="43.5" customHeight="1" x14ac:dyDescent="0.25">
      <c r="A30" s="323"/>
      <c r="B30" s="60"/>
      <c r="C30" s="394"/>
      <c r="D30" s="202" t="s">
        <v>269</v>
      </c>
      <c r="E30" s="422"/>
      <c r="F30" s="422"/>
      <c r="G30" s="468"/>
    </row>
    <row r="31" spans="1:11" ht="42" customHeight="1" x14ac:dyDescent="0.25">
      <c r="A31" s="322" t="s">
        <v>58</v>
      </c>
      <c r="B31" s="58" t="s">
        <v>51</v>
      </c>
      <c r="C31" s="386">
        <v>2240</v>
      </c>
      <c r="D31" s="203">
        <f>8674965-1068309.2-372</f>
        <v>7606283.7999999998</v>
      </c>
      <c r="E31" s="421" t="s">
        <v>52</v>
      </c>
      <c r="F31" s="421" t="s">
        <v>59</v>
      </c>
      <c r="G31" s="464" t="s">
        <v>297</v>
      </c>
      <c r="J31" s="54"/>
    </row>
    <row r="32" spans="1:11" ht="44.25" customHeight="1" x14ac:dyDescent="0.25">
      <c r="A32" s="323"/>
      <c r="B32" s="60"/>
      <c r="C32" s="394"/>
      <c r="D32" s="37" t="s">
        <v>298</v>
      </c>
      <c r="E32" s="422"/>
      <c r="F32" s="422"/>
      <c r="G32" s="468"/>
      <c r="H32" s="204"/>
    </row>
    <row r="33" spans="1:10" ht="42" customHeight="1" x14ac:dyDescent="0.25">
      <c r="A33" s="322" t="s">
        <v>60</v>
      </c>
      <c r="B33" s="58" t="s">
        <v>51</v>
      </c>
      <c r="C33" s="386">
        <v>2240</v>
      </c>
      <c r="D33" s="201">
        <v>1068309.2</v>
      </c>
      <c r="E33" s="421" t="s">
        <v>52</v>
      </c>
      <c r="F33" s="421" t="s">
        <v>56</v>
      </c>
      <c r="G33" s="464" t="s">
        <v>57</v>
      </c>
    </row>
    <row r="34" spans="1:10" ht="41.25" customHeight="1" x14ac:dyDescent="0.25">
      <c r="A34" s="323"/>
      <c r="B34" s="60"/>
      <c r="C34" s="394"/>
      <c r="D34" s="202" t="s">
        <v>270</v>
      </c>
      <c r="E34" s="422"/>
      <c r="F34" s="422"/>
      <c r="G34" s="468"/>
    </row>
    <row r="35" spans="1:10" ht="68.25" customHeight="1" x14ac:dyDescent="0.25">
      <c r="A35" s="322" t="s">
        <v>290</v>
      </c>
      <c r="B35" s="58" t="s">
        <v>45</v>
      </c>
      <c r="C35" s="386">
        <v>2240</v>
      </c>
      <c r="D35" s="203">
        <v>815000</v>
      </c>
      <c r="E35" s="421" t="s">
        <v>24</v>
      </c>
      <c r="F35" s="421" t="s">
        <v>95</v>
      </c>
      <c r="G35" s="232" t="s">
        <v>25</v>
      </c>
      <c r="I35" s="22"/>
    </row>
    <row r="36" spans="1:10" ht="27.75" customHeight="1" x14ac:dyDescent="0.25">
      <c r="A36" s="324"/>
      <c r="B36" s="68"/>
      <c r="C36" s="387"/>
      <c r="D36" s="70" t="s">
        <v>61</v>
      </c>
      <c r="E36" s="404"/>
      <c r="F36" s="404"/>
      <c r="G36" s="233" t="s">
        <v>62</v>
      </c>
    </row>
    <row r="37" spans="1:10" s="1" customFormat="1" ht="39" customHeight="1" x14ac:dyDescent="0.25">
      <c r="A37" s="284" t="s">
        <v>63</v>
      </c>
      <c r="B37" s="333" t="s">
        <v>64</v>
      </c>
      <c r="C37" s="395">
        <v>2240</v>
      </c>
      <c r="D37" s="254">
        <f>21200+28600</f>
        <v>49800</v>
      </c>
      <c r="E37" s="363" t="s">
        <v>65</v>
      </c>
      <c r="F37" s="363" t="s">
        <v>20</v>
      </c>
      <c r="G37" s="469" t="s">
        <v>66</v>
      </c>
      <c r="H37" s="196"/>
    </row>
    <row r="38" spans="1:10" s="1" customFormat="1" ht="48.75" customHeight="1" x14ac:dyDescent="0.25">
      <c r="A38" s="303"/>
      <c r="B38" s="334"/>
      <c r="C38" s="396"/>
      <c r="D38" s="56" t="s">
        <v>67</v>
      </c>
      <c r="E38" s="364"/>
      <c r="F38" s="364"/>
      <c r="G38" s="470"/>
      <c r="H38" s="197"/>
      <c r="J38" s="96"/>
    </row>
    <row r="39" spans="1:10" ht="48" customHeight="1" x14ac:dyDescent="0.25">
      <c r="A39" s="322" t="s">
        <v>68</v>
      </c>
      <c r="B39" s="373" t="s">
        <v>69</v>
      </c>
      <c r="C39" s="386">
        <v>2240</v>
      </c>
      <c r="D39" s="198">
        <v>576</v>
      </c>
      <c r="E39" s="421" t="s">
        <v>65</v>
      </c>
      <c r="F39" s="421" t="s">
        <v>20</v>
      </c>
      <c r="G39" s="458" t="s">
        <v>70</v>
      </c>
    </row>
    <row r="40" spans="1:10" ht="23.25" customHeight="1" x14ac:dyDescent="0.25">
      <c r="A40" s="324"/>
      <c r="B40" s="279"/>
      <c r="C40" s="387"/>
      <c r="D40" s="191" t="s">
        <v>71</v>
      </c>
      <c r="E40" s="404"/>
      <c r="F40" s="404"/>
      <c r="G40" s="459"/>
    </row>
    <row r="41" spans="1:10" ht="47.25" customHeight="1" x14ac:dyDescent="0.25">
      <c r="A41" s="319" t="s">
        <v>72</v>
      </c>
      <c r="B41" s="66" t="s">
        <v>73</v>
      </c>
      <c r="C41" s="67">
        <v>2240</v>
      </c>
      <c r="D41" s="200">
        <f>3545600-100400</f>
        <v>3445200</v>
      </c>
      <c r="E41" s="404" t="s">
        <v>74</v>
      </c>
      <c r="F41" s="403" t="s">
        <v>59</v>
      </c>
      <c r="G41" s="471" t="s">
        <v>75</v>
      </c>
    </row>
    <row r="42" spans="1:10" ht="38.25" customHeight="1" x14ac:dyDescent="0.25">
      <c r="A42" s="320"/>
      <c r="B42" s="68"/>
      <c r="C42" s="69"/>
      <c r="D42" s="70" t="s">
        <v>76</v>
      </c>
      <c r="E42" s="413"/>
      <c r="F42" s="404"/>
      <c r="G42" s="472"/>
    </row>
    <row r="43" spans="1:10" ht="43.5" customHeight="1" x14ac:dyDescent="0.25">
      <c r="A43" s="322" t="s">
        <v>77</v>
      </c>
      <c r="B43" s="58" t="s">
        <v>78</v>
      </c>
      <c r="C43" s="71">
        <v>2240</v>
      </c>
      <c r="D43" s="199">
        <f>100400+100000</f>
        <v>200400</v>
      </c>
      <c r="E43" s="421" t="s">
        <v>79</v>
      </c>
      <c r="F43" s="421" t="s">
        <v>56</v>
      </c>
      <c r="G43" s="458" t="s">
        <v>80</v>
      </c>
    </row>
    <row r="44" spans="1:10" ht="49.5" customHeight="1" x14ac:dyDescent="0.25">
      <c r="A44" s="324"/>
      <c r="B44" s="68"/>
      <c r="C44" s="69"/>
      <c r="D44" s="70" t="s">
        <v>81</v>
      </c>
      <c r="E44" s="404"/>
      <c r="F44" s="404"/>
      <c r="G44" s="459"/>
      <c r="I44" s="54"/>
    </row>
    <row r="45" spans="1:10" ht="41.25" customHeight="1" x14ac:dyDescent="0.25">
      <c r="A45" s="319" t="s">
        <v>82</v>
      </c>
      <c r="B45" s="66" t="s">
        <v>73</v>
      </c>
      <c r="C45" s="67">
        <v>2240</v>
      </c>
      <c r="D45" s="244">
        <f>3566217-51717</f>
        <v>3514500</v>
      </c>
      <c r="E45" s="404" t="s">
        <v>74</v>
      </c>
      <c r="F45" s="403" t="s">
        <v>59</v>
      </c>
      <c r="G45" s="458" t="s">
        <v>83</v>
      </c>
    </row>
    <row r="46" spans="1:10" ht="39" customHeight="1" x14ac:dyDescent="0.25">
      <c r="A46" s="320"/>
      <c r="B46" s="68"/>
      <c r="C46" s="69"/>
      <c r="D46" s="70" t="s">
        <v>84</v>
      </c>
      <c r="E46" s="413"/>
      <c r="F46" s="404"/>
      <c r="G46" s="459"/>
    </row>
    <row r="47" spans="1:10" ht="27" customHeight="1" x14ac:dyDescent="0.25">
      <c r="A47" s="319" t="s">
        <v>85</v>
      </c>
      <c r="B47" s="66" t="s">
        <v>73</v>
      </c>
      <c r="C47" s="67">
        <v>2240</v>
      </c>
      <c r="D47" s="200">
        <v>51717</v>
      </c>
      <c r="E47" s="404" t="s">
        <v>79</v>
      </c>
      <c r="F47" s="403" t="s">
        <v>56</v>
      </c>
      <c r="G47" s="458" t="s">
        <v>86</v>
      </c>
    </row>
    <row r="48" spans="1:10" ht="42" customHeight="1" x14ac:dyDescent="0.25">
      <c r="A48" s="320"/>
      <c r="B48" s="68"/>
      <c r="C48" s="69"/>
      <c r="D48" s="70" t="s">
        <v>87</v>
      </c>
      <c r="E48" s="413"/>
      <c r="F48" s="404"/>
      <c r="G48" s="459"/>
      <c r="I48" s="54"/>
      <c r="J48" s="54"/>
    </row>
    <row r="49" spans="1:8" ht="53.25" hidden="1" customHeight="1" x14ac:dyDescent="0.25">
      <c r="A49" s="284" t="s">
        <v>88</v>
      </c>
      <c r="B49" s="51" t="s">
        <v>89</v>
      </c>
      <c r="C49" s="72">
        <v>2240</v>
      </c>
      <c r="D49" s="17">
        <v>0</v>
      </c>
      <c r="E49" s="364" t="s">
        <v>74</v>
      </c>
      <c r="F49" s="73" t="s">
        <v>90</v>
      </c>
      <c r="G49" s="473" t="s">
        <v>91</v>
      </c>
    </row>
    <row r="50" spans="1:8" ht="26.25" hidden="1" customHeight="1" x14ac:dyDescent="0.25">
      <c r="A50" s="303"/>
      <c r="B50" s="63"/>
      <c r="C50" s="74"/>
      <c r="D50" s="65" t="s">
        <v>315</v>
      </c>
      <c r="E50" s="423"/>
      <c r="F50" s="75"/>
      <c r="G50" s="474"/>
    </row>
    <row r="51" spans="1:8" ht="42" customHeight="1" x14ac:dyDescent="0.25">
      <c r="A51" s="321" t="s">
        <v>92</v>
      </c>
      <c r="B51" s="61" t="s">
        <v>93</v>
      </c>
      <c r="C51" s="76">
        <v>2240</v>
      </c>
      <c r="D51" s="77">
        <f>119748</f>
        <v>119748</v>
      </c>
      <c r="E51" s="78" t="s">
        <v>74</v>
      </c>
      <c r="F51" s="438" t="s">
        <v>90</v>
      </c>
      <c r="G51" s="475" t="s">
        <v>16</v>
      </c>
    </row>
    <row r="52" spans="1:8" ht="38.25" customHeight="1" x14ac:dyDescent="0.25">
      <c r="A52" s="303"/>
      <c r="B52" s="63"/>
      <c r="C52" s="260"/>
      <c r="D52" s="65" t="s">
        <v>94</v>
      </c>
      <c r="E52" s="57"/>
      <c r="F52" s="364"/>
      <c r="G52" s="474"/>
    </row>
    <row r="53" spans="1:8" ht="38.25" customHeight="1" x14ac:dyDescent="0.25">
      <c r="A53" s="344" t="s">
        <v>92</v>
      </c>
      <c r="B53" s="58" t="s">
        <v>93</v>
      </c>
      <c r="C53" s="71">
        <v>2240</v>
      </c>
      <c r="D53" s="36">
        <f>119748</f>
        <v>119748</v>
      </c>
      <c r="E53" s="255" t="s">
        <v>74</v>
      </c>
      <c r="F53" s="420" t="s">
        <v>47</v>
      </c>
      <c r="G53" s="464" t="s">
        <v>16</v>
      </c>
    </row>
    <row r="54" spans="1:8" ht="38.25" customHeight="1" x14ac:dyDescent="0.25">
      <c r="A54" s="324"/>
      <c r="B54" s="68"/>
      <c r="C54" s="273"/>
      <c r="D54" s="191" t="s">
        <v>94</v>
      </c>
      <c r="E54" s="253"/>
      <c r="F54" s="404"/>
      <c r="G54" s="459"/>
    </row>
    <row r="55" spans="1:8" ht="36" customHeight="1" x14ac:dyDescent="0.25">
      <c r="A55" s="288" t="s">
        <v>96</v>
      </c>
      <c r="B55" s="79" t="s">
        <v>97</v>
      </c>
      <c r="C55" s="395">
        <v>2240</v>
      </c>
      <c r="D55" s="17">
        <v>673500</v>
      </c>
      <c r="E55" s="363" t="s">
        <v>98</v>
      </c>
      <c r="F55" s="363" t="s">
        <v>95</v>
      </c>
      <c r="G55" s="478" t="s">
        <v>99</v>
      </c>
    </row>
    <row r="56" spans="1:8" ht="25.5" customHeight="1" x14ac:dyDescent="0.25">
      <c r="A56" s="289"/>
      <c r="B56" s="80"/>
      <c r="C56" s="396"/>
      <c r="D56" s="82" t="s">
        <v>100</v>
      </c>
      <c r="E56" s="364"/>
      <c r="F56" s="364"/>
      <c r="G56" s="479"/>
      <c r="H56" s="22"/>
    </row>
    <row r="57" spans="1:8" ht="52.5" customHeight="1" x14ac:dyDescent="0.25">
      <c r="A57" s="284" t="s">
        <v>101</v>
      </c>
      <c r="B57" s="83" t="s">
        <v>102</v>
      </c>
      <c r="C57" s="189">
        <v>2240</v>
      </c>
      <c r="D57" s="84">
        <v>3351915</v>
      </c>
      <c r="E57" s="364" t="s">
        <v>103</v>
      </c>
      <c r="F57" s="452" t="s">
        <v>104</v>
      </c>
      <c r="G57" s="480" t="s">
        <v>105</v>
      </c>
    </row>
    <row r="58" spans="1:8" ht="41.25" customHeight="1" x14ac:dyDescent="0.25">
      <c r="A58" s="303"/>
      <c r="B58" s="80"/>
      <c r="C58" s="81"/>
      <c r="D58" s="85" t="s">
        <v>106</v>
      </c>
      <c r="E58" s="423"/>
      <c r="F58" s="428"/>
      <c r="G58" s="481"/>
      <c r="H58" s="22"/>
    </row>
    <row r="59" spans="1:8" ht="28.5" customHeight="1" x14ac:dyDescent="0.25">
      <c r="A59" s="345" t="s">
        <v>107</v>
      </c>
      <c r="B59" s="61" t="s">
        <v>102</v>
      </c>
      <c r="C59" s="397">
        <v>2240</v>
      </c>
      <c r="D59" s="86">
        <v>476280</v>
      </c>
      <c r="E59" s="364" t="s">
        <v>103</v>
      </c>
      <c r="F59" s="452" t="s">
        <v>104</v>
      </c>
      <c r="G59" s="363" t="s">
        <v>108</v>
      </c>
      <c r="H59" s="22"/>
    </row>
    <row r="60" spans="1:8" ht="54.75" customHeight="1" x14ac:dyDescent="0.25">
      <c r="A60" s="346"/>
      <c r="B60" s="87"/>
      <c r="C60" s="398"/>
      <c r="D60" s="16" t="s">
        <v>109</v>
      </c>
      <c r="E60" s="423"/>
      <c r="F60" s="428"/>
      <c r="G60" s="364"/>
      <c r="H60" s="22"/>
    </row>
    <row r="61" spans="1:8" ht="51" customHeight="1" x14ac:dyDescent="0.25">
      <c r="A61" s="345" t="s">
        <v>110</v>
      </c>
      <c r="B61" s="88" t="s">
        <v>111</v>
      </c>
      <c r="C61" s="395">
        <v>2240</v>
      </c>
      <c r="D61" s="86">
        <v>243900</v>
      </c>
      <c r="E61" s="364" t="s">
        <v>103</v>
      </c>
      <c r="F61" s="427" t="s">
        <v>104</v>
      </c>
      <c r="G61" s="363" t="s">
        <v>112</v>
      </c>
      <c r="H61" s="22"/>
    </row>
    <row r="62" spans="1:8" ht="34.5" customHeight="1" x14ac:dyDescent="0.25">
      <c r="A62" s="346"/>
      <c r="B62" s="87"/>
      <c r="C62" s="396"/>
      <c r="D62" s="16" t="s">
        <v>113</v>
      </c>
      <c r="E62" s="423"/>
      <c r="F62" s="428"/>
      <c r="G62" s="364"/>
      <c r="H62" s="22"/>
    </row>
    <row r="63" spans="1:8" ht="31.5" customHeight="1" x14ac:dyDescent="0.25">
      <c r="A63" s="347" t="s">
        <v>114</v>
      </c>
      <c r="B63" s="89" t="s">
        <v>115</v>
      </c>
      <c r="C63" s="90">
        <v>2240</v>
      </c>
      <c r="D63" s="86">
        <v>660000</v>
      </c>
      <c r="E63" s="364" t="s">
        <v>116</v>
      </c>
      <c r="F63" s="427" t="s">
        <v>104</v>
      </c>
      <c r="G63" s="363" t="s">
        <v>117</v>
      </c>
      <c r="H63" s="22"/>
    </row>
    <row r="64" spans="1:8" ht="48" customHeight="1" x14ac:dyDescent="0.25">
      <c r="A64" s="347"/>
      <c r="B64" s="91"/>
      <c r="C64" s="190"/>
      <c r="D64" s="16" t="s">
        <v>118</v>
      </c>
      <c r="E64" s="423"/>
      <c r="F64" s="428"/>
      <c r="G64" s="364"/>
      <c r="H64" s="22"/>
    </row>
    <row r="65" spans="1:8" s="2" customFormat="1" ht="44.25" customHeight="1" x14ac:dyDescent="0.25">
      <c r="A65" s="290" t="s">
        <v>119</v>
      </c>
      <c r="B65" s="377" t="s">
        <v>120</v>
      </c>
      <c r="C65" s="395">
        <v>2240</v>
      </c>
      <c r="D65" s="64">
        <v>6372</v>
      </c>
      <c r="E65" s="418" t="s">
        <v>24</v>
      </c>
      <c r="F65" s="363" t="s">
        <v>121</v>
      </c>
      <c r="G65" s="482" t="s">
        <v>267</v>
      </c>
    </row>
    <row r="66" spans="1:8" s="2" customFormat="1" ht="26.25" customHeight="1" x14ac:dyDescent="0.25">
      <c r="A66" s="291"/>
      <c r="B66" s="277"/>
      <c r="C66" s="396"/>
      <c r="D66" s="85" t="s">
        <v>123</v>
      </c>
      <c r="E66" s="424"/>
      <c r="F66" s="364"/>
      <c r="G66" s="483"/>
    </row>
    <row r="67" spans="1:8" ht="48" hidden="1" customHeight="1" x14ac:dyDescent="0.25">
      <c r="A67" s="284" t="s">
        <v>124</v>
      </c>
      <c r="B67" s="61" t="s">
        <v>125</v>
      </c>
      <c r="C67" s="76">
        <v>2240</v>
      </c>
      <c r="D67" s="77">
        <f>1225372-1225372</f>
        <v>0</v>
      </c>
      <c r="E67" s="425" t="s">
        <v>126</v>
      </c>
      <c r="F67" s="453" t="s">
        <v>90</v>
      </c>
      <c r="G67" s="98" t="s">
        <v>122</v>
      </c>
    </row>
    <row r="68" spans="1:8" ht="45.75" hidden="1" customHeight="1" x14ac:dyDescent="0.25">
      <c r="A68" s="303"/>
      <c r="B68" s="63"/>
      <c r="C68" s="74"/>
      <c r="D68" s="56" t="s">
        <v>127</v>
      </c>
      <c r="E68" s="426"/>
      <c r="F68" s="454"/>
      <c r="G68" s="99" t="s">
        <v>128</v>
      </c>
    </row>
    <row r="69" spans="1:8" ht="45.75" hidden="1" customHeight="1" x14ac:dyDescent="0.25">
      <c r="A69" s="284" t="s">
        <v>129</v>
      </c>
      <c r="B69" s="61" t="s">
        <v>130</v>
      </c>
      <c r="C69" s="76">
        <v>2240</v>
      </c>
      <c r="D69" s="77">
        <v>0</v>
      </c>
      <c r="E69" s="425" t="s">
        <v>131</v>
      </c>
      <c r="F69" s="453" t="s">
        <v>95</v>
      </c>
      <c r="G69" s="98" t="s">
        <v>105</v>
      </c>
    </row>
    <row r="70" spans="1:8" ht="45.75" hidden="1" customHeight="1" x14ac:dyDescent="0.25">
      <c r="A70" s="303"/>
      <c r="B70" s="63"/>
      <c r="C70" s="74"/>
      <c r="D70" s="56" t="s">
        <v>132</v>
      </c>
      <c r="E70" s="426"/>
      <c r="F70" s="454"/>
      <c r="G70" s="99"/>
    </row>
    <row r="71" spans="1:8" ht="45.75" hidden="1" customHeight="1" x14ac:dyDescent="0.25">
      <c r="A71" s="284" t="s">
        <v>133</v>
      </c>
      <c r="B71" s="61" t="s">
        <v>134</v>
      </c>
      <c r="C71" s="189">
        <v>2240</v>
      </c>
      <c r="D71" s="77">
        <f>122880-122880</f>
        <v>0</v>
      </c>
      <c r="E71" s="363" t="s">
        <v>24</v>
      </c>
      <c r="F71" s="363" t="s">
        <v>90</v>
      </c>
      <c r="G71" s="98" t="s">
        <v>25</v>
      </c>
    </row>
    <row r="72" spans="1:8" ht="75" hidden="1" customHeight="1" x14ac:dyDescent="0.25">
      <c r="A72" s="303"/>
      <c r="B72" s="63"/>
      <c r="C72" s="190"/>
      <c r="D72" s="56" t="s">
        <v>135</v>
      </c>
      <c r="E72" s="426"/>
      <c r="F72" s="364"/>
      <c r="G72" s="100" t="s">
        <v>136</v>
      </c>
    </row>
    <row r="73" spans="1:8" ht="48" customHeight="1" x14ac:dyDescent="0.25">
      <c r="A73" s="332" t="s">
        <v>271</v>
      </c>
      <c r="B73" s="58" t="s">
        <v>264</v>
      </c>
      <c r="C73" s="238">
        <v>2240</v>
      </c>
      <c r="D73" s="216">
        <f>1500000-24</f>
        <v>1499976</v>
      </c>
      <c r="E73" s="236" t="s">
        <v>137</v>
      </c>
      <c r="F73" s="239" t="s">
        <v>90</v>
      </c>
      <c r="G73" s="240" t="s">
        <v>105</v>
      </c>
      <c r="H73" s="237"/>
    </row>
    <row r="74" spans="1:8" ht="54" customHeight="1" x14ac:dyDescent="0.25">
      <c r="A74" s="324"/>
      <c r="B74" s="68"/>
      <c r="C74" s="69"/>
      <c r="D74" s="148" t="s">
        <v>313</v>
      </c>
      <c r="E74" s="241"/>
      <c r="F74" s="194"/>
      <c r="G74" s="242" t="s">
        <v>299</v>
      </c>
    </row>
    <row r="75" spans="1:8" ht="94.5" customHeight="1" x14ac:dyDescent="0.25">
      <c r="A75" s="193" t="s">
        <v>138</v>
      </c>
      <c r="B75" s="66" t="s">
        <v>139</v>
      </c>
      <c r="C75" s="266">
        <v>2240</v>
      </c>
      <c r="D75" s="195">
        <v>1368000</v>
      </c>
      <c r="E75" s="421" t="s">
        <v>24</v>
      </c>
      <c r="F75" s="192" t="s">
        <v>20</v>
      </c>
      <c r="G75" s="484" t="s">
        <v>140</v>
      </c>
    </row>
    <row r="76" spans="1:8" ht="34.5" customHeight="1" x14ac:dyDescent="0.25">
      <c r="A76" s="193"/>
      <c r="B76" s="66"/>
      <c r="C76" s="69"/>
      <c r="D76" s="148" t="s">
        <v>141</v>
      </c>
      <c r="E76" s="404"/>
      <c r="F76" s="194"/>
      <c r="G76" s="485"/>
    </row>
    <row r="77" spans="1:8" ht="54" hidden="1" customHeight="1" x14ac:dyDescent="0.25">
      <c r="A77" s="284" t="s">
        <v>142</v>
      </c>
      <c r="B77" s="83" t="s">
        <v>143</v>
      </c>
      <c r="C77" s="72">
        <v>2240</v>
      </c>
      <c r="D77" s="77">
        <v>0</v>
      </c>
      <c r="E77" s="102" t="s">
        <v>144</v>
      </c>
      <c r="F77" s="103" t="s">
        <v>47</v>
      </c>
      <c r="G77" s="104" t="s">
        <v>145</v>
      </c>
    </row>
    <row r="78" spans="1:8" ht="33" hidden="1" customHeight="1" x14ac:dyDescent="0.25">
      <c r="A78" s="303"/>
      <c r="B78" s="105"/>
      <c r="C78" s="72"/>
      <c r="D78" s="82" t="s">
        <v>146</v>
      </c>
      <c r="E78" s="106" t="s">
        <v>21</v>
      </c>
      <c r="F78" s="107"/>
      <c r="G78" s="108"/>
    </row>
    <row r="79" spans="1:8" ht="42.75" customHeight="1" x14ac:dyDescent="0.25">
      <c r="A79" s="288" t="s">
        <v>147</v>
      </c>
      <c r="B79" s="61" t="s">
        <v>148</v>
      </c>
      <c r="C79" s="395">
        <v>2240</v>
      </c>
      <c r="D79" s="86">
        <f>4494154-3154</f>
        <v>4491000</v>
      </c>
      <c r="E79" s="363" t="s">
        <v>98</v>
      </c>
      <c r="F79" s="427" t="s">
        <v>149</v>
      </c>
      <c r="G79" s="109" t="s">
        <v>150</v>
      </c>
    </row>
    <row r="80" spans="1:8" ht="38.25" customHeight="1" x14ac:dyDescent="0.25">
      <c r="A80" s="289"/>
      <c r="B80" s="87"/>
      <c r="C80" s="396"/>
      <c r="D80" s="16" t="s">
        <v>151</v>
      </c>
      <c r="E80" s="364"/>
      <c r="F80" s="428"/>
      <c r="G80" s="110"/>
    </row>
    <row r="81" spans="1:8" s="3" customFormat="1" ht="45" customHeight="1" x14ac:dyDescent="0.25">
      <c r="A81" s="322" t="s">
        <v>152</v>
      </c>
      <c r="B81" s="58" t="s">
        <v>153</v>
      </c>
      <c r="C81" s="386">
        <v>2240</v>
      </c>
      <c r="D81" s="261">
        <f>3000000-162540-57960</f>
        <v>2779500</v>
      </c>
      <c r="E81" s="421" t="s">
        <v>98</v>
      </c>
      <c r="F81" s="369" t="s">
        <v>20</v>
      </c>
      <c r="G81" s="207" t="s">
        <v>16</v>
      </c>
      <c r="H81" s="258"/>
    </row>
    <row r="82" spans="1:8" s="3" customFormat="1" ht="69.75" customHeight="1" x14ac:dyDescent="0.25">
      <c r="A82" s="324"/>
      <c r="B82" s="208"/>
      <c r="C82" s="387"/>
      <c r="D82" s="70" t="s">
        <v>312</v>
      </c>
      <c r="E82" s="404"/>
      <c r="F82" s="370"/>
      <c r="G82" s="209"/>
      <c r="H82" s="210"/>
    </row>
    <row r="83" spans="1:8" s="3" customFormat="1" ht="46.5" customHeight="1" x14ac:dyDescent="0.25">
      <c r="A83" s="322" t="s">
        <v>291</v>
      </c>
      <c r="B83" s="58" t="s">
        <v>154</v>
      </c>
      <c r="C83" s="386">
        <v>2240</v>
      </c>
      <c r="D83" s="203">
        <v>3000000</v>
      </c>
      <c r="E83" s="421" t="s">
        <v>52</v>
      </c>
      <c r="F83" s="421" t="s">
        <v>95</v>
      </c>
      <c r="G83" s="464" t="s">
        <v>16</v>
      </c>
    </row>
    <row r="84" spans="1:8" s="3" customFormat="1" ht="46.5" customHeight="1" x14ac:dyDescent="0.25">
      <c r="A84" s="323"/>
      <c r="B84" s="60"/>
      <c r="C84" s="394"/>
      <c r="D84" s="37" t="s">
        <v>155</v>
      </c>
      <c r="E84" s="422"/>
      <c r="F84" s="422"/>
      <c r="G84" s="468"/>
    </row>
    <row r="85" spans="1:8" s="3" customFormat="1" ht="32.25" customHeight="1" x14ac:dyDescent="0.25">
      <c r="A85" s="321" t="s">
        <v>156</v>
      </c>
      <c r="B85" s="88" t="s">
        <v>157</v>
      </c>
      <c r="C85" s="76">
        <v>2240</v>
      </c>
      <c r="D85" s="113">
        <v>2361600</v>
      </c>
      <c r="E85" s="78" t="s">
        <v>74</v>
      </c>
      <c r="F85" s="438" t="s">
        <v>20</v>
      </c>
      <c r="G85" s="475" t="s">
        <v>158</v>
      </c>
    </row>
    <row r="86" spans="1:8" s="3" customFormat="1" ht="47.25" customHeight="1" x14ac:dyDescent="0.25">
      <c r="A86" s="303"/>
      <c r="B86" s="63"/>
      <c r="C86" s="260"/>
      <c r="D86" s="65" t="s">
        <v>159</v>
      </c>
      <c r="E86" s="57"/>
      <c r="F86" s="364"/>
      <c r="G86" s="474"/>
    </row>
    <row r="87" spans="1:8" s="3" customFormat="1" ht="46.5" customHeight="1" x14ac:dyDescent="0.25">
      <c r="A87" s="284" t="s">
        <v>160</v>
      </c>
      <c r="B87" s="114" t="s">
        <v>161</v>
      </c>
      <c r="C87" s="72">
        <v>2240</v>
      </c>
      <c r="D87" s="17">
        <v>22000</v>
      </c>
      <c r="E87" s="364" t="s">
        <v>74</v>
      </c>
      <c r="F87" s="53" t="s">
        <v>33</v>
      </c>
      <c r="G87" s="473" t="s">
        <v>162</v>
      </c>
    </row>
    <row r="88" spans="1:8" s="3" customFormat="1" ht="26.25" customHeight="1" x14ac:dyDescent="0.25">
      <c r="A88" s="303"/>
      <c r="B88" s="63"/>
      <c r="C88" s="74"/>
      <c r="D88" s="65" t="s">
        <v>163</v>
      </c>
      <c r="E88" s="423"/>
      <c r="F88" s="75"/>
      <c r="G88" s="474"/>
    </row>
    <row r="89" spans="1:8" s="3" customFormat="1" ht="59.25" customHeight="1" x14ac:dyDescent="0.25">
      <c r="A89" s="284" t="s">
        <v>164</v>
      </c>
      <c r="B89" s="61" t="s">
        <v>165</v>
      </c>
      <c r="C89" s="397">
        <v>2240</v>
      </c>
      <c r="D89" s="17">
        <v>65000</v>
      </c>
      <c r="E89" s="427" t="s">
        <v>24</v>
      </c>
      <c r="F89" s="427" t="s">
        <v>33</v>
      </c>
      <c r="G89" s="486" t="s">
        <v>166</v>
      </c>
    </row>
    <row r="90" spans="1:8" s="3" customFormat="1" ht="31.5" customHeight="1" x14ac:dyDescent="0.25">
      <c r="A90" s="303"/>
      <c r="B90" s="63"/>
      <c r="C90" s="398"/>
      <c r="D90" s="16" t="s">
        <v>167</v>
      </c>
      <c r="E90" s="428"/>
      <c r="F90" s="428"/>
      <c r="G90" s="474"/>
    </row>
    <row r="91" spans="1:8" ht="36.75" customHeight="1" x14ac:dyDescent="0.25">
      <c r="A91" s="325" t="s">
        <v>273</v>
      </c>
      <c r="B91" s="378" t="s">
        <v>168</v>
      </c>
      <c r="C91" s="405">
        <v>2240</v>
      </c>
      <c r="D91" s="243">
        <f>6346800-38040-10020</f>
        <v>6298740</v>
      </c>
      <c r="E91" s="429" t="s">
        <v>169</v>
      </c>
      <c r="F91" s="429" t="s">
        <v>90</v>
      </c>
      <c r="G91" s="487" t="s">
        <v>300</v>
      </c>
    </row>
    <row r="92" spans="1:8" ht="36.75" customHeight="1" x14ac:dyDescent="0.25">
      <c r="A92" s="326"/>
      <c r="B92" s="379"/>
      <c r="C92" s="406"/>
      <c r="D92" s="56" t="s">
        <v>301</v>
      </c>
      <c r="E92" s="430"/>
      <c r="F92" s="430"/>
      <c r="G92" s="487"/>
      <c r="H92" s="234"/>
    </row>
    <row r="93" spans="1:8" ht="67.5" hidden="1" customHeight="1" x14ac:dyDescent="0.25">
      <c r="A93" s="327" t="s">
        <v>170</v>
      </c>
      <c r="B93" s="380" t="s">
        <v>171</v>
      </c>
      <c r="C93" s="101">
        <v>2240</v>
      </c>
      <c r="D93" s="52">
        <v>0</v>
      </c>
      <c r="E93" s="431" t="s">
        <v>172</v>
      </c>
      <c r="F93" s="433" t="s">
        <v>95</v>
      </c>
      <c r="G93" s="488" t="s">
        <v>25</v>
      </c>
    </row>
    <row r="94" spans="1:8" ht="33.75" hidden="1" customHeight="1" x14ac:dyDescent="0.25">
      <c r="A94" s="328"/>
      <c r="B94" s="381"/>
      <c r="C94" s="115"/>
      <c r="D94" s="116" t="s">
        <v>173</v>
      </c>
      <c r="E94" s="432"/>
      <c r="F94" s="424"/>
      <c r="G94" s="488"/>
    </row>
    <row r="95" spans="1:8" ht="102" hidden="1" customHeight="1" x14ac:dyDescent="0.25">
      <c r="A95" s="315" t="s">
        <v>174</v>
      </c>
      <c r="B95" s="382" t="s">
        <v>175</v>
      </c>
      <c r="C95" s="390">
        <v>2240</v>
      </c>
      <c r="D95" s="15">
        <v>0</v>
      </c>
      <c r="E95" s="433" t="s">
        <v>24</v>
      </c>
      <c r="F95" s="450" t="s">
        <v>20</v>
      </c>
      <c r="G95" s="480" t="s">
        <v>16</v>
      </c>
    </row>
    <row r="96" spans="1:8" ht="97.5" hidden="1" customHeight="1" x14ac:dyDescent="0.25">
      <c r="A96" s="316"/>
      <c r="B96" s="383"/>
      <c r="C96" s="407"/>
      <c r="D96" s="56" t="s">
        <v>176</v>
      </c>
      <c r="E96" s="424"/>
      <c r="F96" s="451"/>
      <c r="G96" s="481"/>
    </row>
    <row r="97" spans="1:9" ht="33.75" hidden="1" customHeight="1" x14ac:dyDescent="0.25">
      <c r="A97" s="315" t="s">
        <v>177</v>
      </c>
      <c r="B97" s="382" t="s">
        <v>178</v>
      </c>
      <c r="C97" s="390">
        <v>2240</v>
      </c>
      <c r="D97" s="15">
        <v>0</v>
      </c>
      <c r="E97" s="433" t="s">
        <v>24</v>
      </c>
      <c r="F97" s="450" t="s">
        <v>20</v>
      </c>
      <c r="G97" s="480" t="s">
        <v>25</v>
      </c>
    </row>
    <row r="98" spans="1:9" ht="29.25" hidden="1" customHeight="1" x14ac:dyDescent="0.25">
      <c r="A98" s="316"/>
      <c r="B98" s="383"/>
      <c r="C98" s="407"/>
      <c r="D98" s="56" t="s">
        <v>179</v>
      </c>
      <c r="E98" s="424"/>
      <c r="F98" s="451"/>
      <c r="G98" s="481"/>
    </row>
    <row r="99" spans="1:9" ht="52.5" hidden="1" customHeight="1" x14ac:dyDescent="0.25">
      <c r="A99" s="317" t="s">
        <v>180</v>
      </c>
      <c r="B99" s="83" t="s">
        <v>181</v>
      </c>
      <c r="C99" s="408">
        <v>2240</v>
      </c>
      <c r="D99" s="17">
        <v>0</v>
      </c>
      <c r="E99" s="434" t="s">
        <v>182</v>
      </c>
      <c r="F99" s="418" t="s">
        <v>149</v>
      </c>
      <c r="G99" s="478" t="s">
        <v>183</v>
      </c>
    </row>
    <row r="100" spans="1:9" ht="57" hidden="1" customHeight="1" x14ac:dyDescent="0.25">
      <c r="A100" s="318"/>
      <c r="B100" s="80"/>
      <c r="C100" s="409"/>
      <c r="D100" s="56" t="s">
        <v>184</v>
      </c>
      <c r="E100" s="435"/>
      <c r="F100" s="424"/>
      <c r="G100" s="479"/>
    </row>
    <row r="101" spans="1:9" ht="42.75" customHeight="1" x14ac:dyDescent="0.25">
      <c r="A101" s="315" t="s">
        <v>185</v>
      </c>
      <c r="B101" s="377" t="s">
        <v>134</v>
      </c>
      <c r="C101" s="395">
        <v>2240</v>
      </c>
      <c r="D101" s="64">
        <v>667359</v>
      </c>
      <c r="E101" s="418" t="s">
        <v>98</v>
      </c>
      <c r="F101" s="418" t="s">
        <v>90</v>
      </c>
      <c r="G101" s="482" t="s">
        <v>122</v>
      </c>
      <c r="H101" s="1"/>
      <c r="I101" s="1"/>
    </row>
    <row r="102" spans="1:9" ht="38.25" customHeight="1" x14ac:dyDescent="0.25">
      <c r="A102" s="316"/>
      <c r="B102" s="277"/>
      <c r="C102" s="396"/>
      <c r="D102" s="85" t="s">
        <v>186</v>
      </c>
      <c r="E102" s="424"/>
      <c r="F102" s="424"/>
      <c r="G102" s="483"/>
      <c r="H102" s="1"/>
      <c r="I102" s="1"/>
    </row>
    <row r="103" spans="1:9" ht="42.75" customHeight="1" x14ac:dyDescent="0.25">
      <c r="A103" s="280" t="s">
        <v>304</v>
      </c>
      <c r="B103" s="373" t="s">
        <v>187</v>
      </c>
      <c r="C103" s="410">
        <v>2240</v>
      </c>
      <c r="D103" s="226">
        <v>226552</v>
      </c>
      <c r="E103" s="421" t="s">
        <v>74</v>
      </c>
      <c r="F103" s="421" t="s">
        <v>47</v>
      </c>
      <c r="G103" s="458" t="s">
        <v>305</v>
      </c>
    </row>
    <row r="104" spans="1:9" ht="38.25" customHeight="1" x14ac:dyDescent="0.25">
      <c r="A104" s="281"/>
      <c r="B104" s="279"/>
      <c r="C104" s="411"/>
      <c r="D104" s="148" t="s">
        <v>188</v>
      </c>
      <c r="E104" s="404"/>
      <c r="F104" s="404"/>
      <c r="G104" s="459"/>
      <c r="H104" s="257"/>
    </row>
    <row r="105" spans="1:9" ht="66" customHeight="1" x14ac:dyDescent="0.25">
      <c r="A105" s="117" t="s">
        <v>189</v>
      </c>
      <c r="B105" s="51" t="s">
        <v>190</v>
      </c>
      <c r="C105" s="90">
        <v>2240</v>
      </c>
      <c r="D105" s="118">
        <f>1331640+1296000</f>
        <v>2627640</v>
      </c>
      <c r="E105" s="438" t="s">
        <v>191</v>
      </c>
      <c r="F105" s="438" t="s">
        <v>149</v>
      </c>
      <c r="G105" s="119" t="s">
        <v>192</v>
      </c>
      <c r="H105" s="22"/>
    </row>
    <row r="106" spans="1:9" ht="51.75" customHeight="1" x14ac:dyDescent="0.25">
      <c r="A106" s="120"/>
      <c r="B106" s="63"/>
      <c r="C106" s="90"/>
      <c r="D106" s="18" t="s">
        <v>193</v>
      </c>
      <c r="E106" s="364"/>
      <c r="F106" s="364"/>
      <c r="G106" s="99"/>
    </row>
    <row r="107" spans="1:9" ht="33.75" hidden="1" customHeight="1" x14ac:dyDescent="0.25">
      <c r="A107" s="282" t="s">
        <v>194</v>
      </c>
      <c r="B107" s="377" t="s">
        <v>195</v>
      </c>
      <c r="C107" s="395">
        <v>2240</v>
      </c>
      <c r="D107" s="77">
        <v>0</v>
      </c>
      <c r="E107" s="364" t="s">
        <v>74</v>
      </c>
      <c r="F107" s="450" t="s">
        <v>104</v>
      </c>
      <c r="G107" s="493" t="s">
        <v>196</v>
      </c>
    </row>
    <row r="108" spans="1:9" ht="48.75" hidden="1" customHeight="1" x14ac:dyDescent="0.25">
      <c r="A108" s="283"/>
      <c r="B108" s="277"/>
      <c r="C108" s="396"/>
      <c r="D108" s="16" t="s">
        <v>197</v>
      </c>
      <c r="E108" s="423"/>
      <c r="F108" s="451"/>
      <c r="G108" s="494"/>
    </row>
    <row r="109" spans="1:9" ht="59.25" customHeight="1" x14ac:dyDescent="0.25">
      <c r="A109" s="284" t="s">
        <v>198</v>
      </c>
      <c r="B109" s="61" t="s">
        <v>199</v>
      </c>
      <c r="C109" s="395">
        <v>2240</v>
      </c>
      <c r="D109" s="62">
        <v>550000</v>
      </c>
      <c r="E109" s="363" t="s">
        <v>24</v>
      </c>
      <c r="F109" s="363" t="s">
        <v>33</v>
      </c>
      <c r="G109" s="475" t="s">
        <v>308</v>
      </c>
    </row>
    <row r="110" spans="1:9" ht="44.25" customHeight="1" x14ac:dyDescent="0.25">
      <c r="A110" s="285"/>
      <c r="B110" s="111"/>
      <c r="C110" s="412"/>
      <c r="D110" s="112" t="s">
        <v>200</v>
      </c>
      <c r="E110" s="439"/>
      <c r="F110" s="439"/>
      <c r="G110" s="495"/>
    </row>
    <row r="111" spans="1:9" ht="45.75" customHeight="1" x14ac:dyDescent="0.25">
      <c r="A111" s="264" t="s">
        <v>201</v>
      </c>
      <c r="B111" s="268" t="s">
        <v>202</v>
      </c>
      <c r="C111" s="267">
        <v>2240</v>
      </c>
      <c r="D111" s="269">
        <v>560000</v>
      </c>
      <c r="E111" s="420" t="s">
        <v>191</v>
      </c>
      <c r="F111" s="267" t="s">
        <v>15</v>
      </c>
      <c r="G111" s="270" t="s">
        <v>122</v>
      </c>
    </row>
    <row r="112" spans="1:9" ht="30" customHeight="1" x14ac:dyDescent="0.25">
      <c r="A112" s="271"/>
      <c r="B112" s="268"/>
      <c r="C112" s="267"/>
      <c r="D112" s="43" t="s">
        <v>203</v>
      </c>
      <c r="E112" s="404"/>
      <c r="F112" s="194"/>
      <c r="G112" s="272"/>
    </row>
    <row r="113" spans="1:8" ht="45.75" customHeight="1" x14ac:dyDescent="0.25">
      <c r="A113" s="286" t="s">
        <v>277</v>
      </c>
      <c r="B113" s="373" t="s">
        <v>134</v>
      </c>
      <c r="C113" s="386">
        <v>2240</v>
      </c>
      <c r="D113" s="36">
        <f>6074000-38584</f>
        <v>6035416</v>
      </c>
      <c r="E113" s="440" t="s">
        <v>204</v>
      </c>
      <c r="F113" s="457" t="s">
        <v>95</v>
      </c>
      <c r="G113" s="458" t="s">
        <v>302</v>
      </c>
    </row>
    <row r="114" spans="1:8" ht="65.25" customHeight="1" x14ac:dyDescent="0.25">
      <c r="A114" s="287"/>
      <c r="B114" s="279"/>
      <c r="C114" s="387"/>
      <c r="D114" s="235" t="s">
        <v>303</v>
      </c>
      <c r="E114" s="441"/>
      <c r="F114" s="404"/>
      <c r="G114" s="459"/>
      <c r="H114" s="234"/>
    </row>
    <row r="115" spans="1:8" ht="31.5" customHeight="1" x14ac:dyDescent="0.25">
      <c r="A115" s="288" t="s">
        <v>205</v>
      </c>
      <c r="B115" s="333" t="s">
        <v>134</v>
      </c>
      <c r="C115" s="395">
        <v>2240</v>
      </c>
      <c r="D115" s="77">
        <v>450000</v>
      </c>
      <c r="E115" s="429" t="s">
        <v>204</v>
      </c>
      <c r="F115" s="363" t="s">
        <v>206</v>
      </c>
      <c r="G115" s="473" t="s">
        <v>105</v>
      </c>
    </row>
    <row r="116" spans="1:8" ht="39" customHeight="1" x14ac:dyDescent="0.25">
      <c r="A116" s="289"/>
      <c r="B116" s="334"/>
      <c r="C116" s="396"/>
      <c r="D116" s="121" t="s">
        <v>207</v>
      </c>
      <c r="E116" s="430"/>
      <c r="F116" s="364"/>
      <c r="G116" s="474"/>
    </row>
    <row r="117" spans="1:8" ht="31.5" customHeight="1" x14ac:dyDescent="0.25">
      <c r="A117" s="290" t="s">
        <v>208</v>
      </c>
      <c r="B117" s="333" t="s">
        <v>134</v>
      </c>
      <c r="C117" s="90">
        <v>2240</v>
      </c>
      <c r="D117" s="77">
        <v>1899000</v>
      </c>
      <c r="E117" s="424" t="s">
        <v>74</v>
      </c>
      <c r="F117" s="33" t="s">
        <v>47</v>
      </c>
      <c r="G117" s="122" t="s">
        <v>25</v>
      </c>
    </row>
    <row r="118" spans="1:8" ht="37.5" customHeight="1" x14ac:dyDescent="0.25">
      <c r="A118" s="291"/>
      <c r="B118" s="334"/>
      <c r="C118" s="190"/>
      <c r="D118" s="123" t="s">
        <v>209</v>
      </c>
      <c r="E118" s="442"/>
      <c r="F118" s="97"/>
      <c r="G118" s="124" t="s">
        <v>210</v>
      </c>
    </row>
    <row r="119" spans="1:8" ht="41.25" customHeight="1" x14ac:dyDescent="0.25">
      <c r="A119" s="292" t="s">
        <v>211</v>
      </c>
      <c r="B119" s="333" t="s">
        <v>134</v>
      </c>
      <c r="C119" s="90">
        <v>2240</v>
      </c>
      <c r="D119" s="125">
        <f>6573320-100000</f>
        <v>6473320</v>
      </c>
      <c r="E119" s="442" t="s">
        <v>74</v>
      </c>
      <c r="F119" s="126" t="s">
        <v>33</v>
      </c>
      <c r="G119" s="122" t="s">
        <v>212</v>
      </c>
    </row>
    <row r="120" spans="1:8" ht="53.25" customHeight="1" x14ac:dyDescent="0.25">
      <c r="A120" s="293"/>
      <c r="B120" s="334"/>
      <c r="C120" s="90"/>
      <c r="D120" s="127" t="s">
        <v>213</v>
      </c>
      <c r="E120" s="442"/>
      <c r="F120" s="128"/>
      <c r="G120" s="129" t="s">
        <v>214</v>
      </c>
    </row>
    <row r="121" spans="1:8" ht="41.25" customHeight="1" x14ac:dyDescent="0.25">
      <c r="A121" s="294" t="s">
        <v>215</v>
      </c>
      <c r="B121" s="333" t="s">
        <v>134</v>
      </c>
      <c r="C121" s="395">
        <v>2240</v>
      </c>
      <c r="D121" s="125">
        <v>1543995</v>
      </c>
      <c r="E121" s="442" t="s">
        <v>103</v>
      </c>
      <c r="F121" s="130" t="s">
        <v>15</v>
      </c>
      <c r="G121" s="131" t="s">
        <v>25</v>
      </c>
    </row>
    <row r="122" spans="1:8" ht="48.75" customHeight="1" x14ac:dyDescent="0.25">
      <c r="A122" s="295"/>
      <c r="B122" s="334"/>
      <c r="C122" s="396"/>
      <c r="D122" s="127" t="s">
        <v>216</v>
      </c>
      <c r="E122" s="442"/>
      <c r="F122" s="97"/>
      <c r="G122" s="132" t="s">
        <v>210</v>
      </c>
    </row>
    <row r="123" spans="1:8" ht="29.25" customHeight="1" x14ac:dyDescent="0.25">
      <c r="A123" s="296" t="s">
        <v>265</v>
      </c>
      <c r="B123" s="399" t="s">
        <v>134</v>
      </c>
      <c r="C123" s="71">
        <v>2240</v>
      </c>
      <c r="D123" s="216">
        <v>4320000</v>
      </c>
      <c r="E123" s="436" t="s">
        <v>24</v>
      </c>
      <c r="F123" s="476" t="s">
        <v>90</v>
      </c>
      <c r="G123" s="496" t="s">
        <v>217</v>
      </c>
      <c r="H123" s="22"/>
    </row>
    <row r="124" spans="1:8" ht="34.5" customHeight="1" x14ac:dyDescent="0.25">
      <c r="A124" s="297"/>
      <c r="B124" s="400"/>
      <c r="C124" s="273"/>
      <c r="D124" s="215" t="s">
        <v>218</v>
      </c>
      <c r="E124" s="436"/>
      <c r="F124" s="477"/>
      <c r="G124" s="497"/>
      <c r="H124" s="217"/>
    </row>
    <row r="125" spans="1:8" ht="29.25" hidden="1" customHeight="1" x14ac:dyDescent="0.25">
      <c r="A125" s="298" t="s">
        <v>219</v>
      </c>
      <c r="B125" s="333" t="s">
        <v>220</v>
      </c>
      <c r="C125" s="395">
        <v>2240</v>
      </c>
      <c r="D125" s="77">
        <v>0</v>
      </c>
      <c r="E125" s="364" t="s">
        <v>74</v>
      </c>
      <c r="F125" s="363" t="s">
        <v>47</v>
      </c>
      <c r="G125" s="473" t="s">
        <v>221</v>
      </c>
      <c r="H125" s="22"/>
    </row>
    <row r="126" spans="1:8" ht="36.75" hidden="1" customHeight="1" x14ac:dyDescent="0.25">
      <c r="A126" s="299"/>
      <c r="B126" s="334"/>
      <c r="C126" s="396"/>
      <c r="D126" s="16" t="s">
        <v>146</v>
      </c>
      <c r="E126" s="423"/>
      <c r="F126" s="364"/>
      <c r="G126" s="474"/>
      <c r="H126" s="22"/>
    </row>
    <row r="127" spans="1:8" ht="36.75" customHeight="1" x14ac:dyDescent="0.25">
      <c r="A127" s="302" t="s">
        <v>316</v>
      </c>
      <c r="B127" s="51" t="s">
        <v>317</v>
      </c>
      <c r="C127" s="72">
        <v>2240</v>
      </c>
      <c r="D127" s="20">
        <f>190000+325200</f>
        <v>515200</v>
      </c>
      <c r="E127" s="443" t="s">
        <v>319</v>
      </c>
      <c r="F127" s="443" t="s">
        <v>206</v>
      </c>
      <c r="G127" s="502" t="s">
        <v>25</v>
      </c>
      <c r="H127" s="22"/>
    </row>
    <row r="128" spans="1:8" ht="44.25" customHeight="1" x14ac:dyDescent="0.25">
      <c r="A128" s="303"/>
      <c r="B128" s="63"/>
      <c r="C128" s="260"/>
      <c r="D128" s="65" t="s">
        <v>318</v>
      </c>
      <c r="E128" s="364"/>
      <c r="F128" s="364"/>
      <c r="G128" s="474"/>
      <c r="H128" s="22"/>
    </row>
    <row r="129" spans="1:11" ht="52.5" customHeight="1" x14ac:dyDescent="0.25">
      <c r="A129" s="300" t="s">
        <v>278</v>
      </c>
      <c r="B129" s="275" t="s">
        <v>276</v>
      </c>
      <c r="C129" s="401">
        <v>2240</v>
      </c>
      <c r="D129" s="227">
        <v>450000</v>
      </c>
      <c r="E129" s="364" t="s">
        <v>74</v>
      </c>
      <c r="F129" s="455" t="s">
        <v>95</v>
      </c>
      <c r="G129" s="498" t="s">
        <v>279</v>
      </c>
      <c r="H129" s="22"/>
    </row>
    <row r="130" spans="1:11" ht="29.25" customHeight="1" x14ac:dyDescent="0.25">
      <c r="A130" s="301"/>
      <c r="B130" s="276"/>
      <c r="C130" s="402"/>
      <c r="D130" s="228" t="s">
        <v>223</v>
      </c>
      <c r="E130" s="437"/>
      <c r="F130" s="456"/>
      <c r="G130" s="499"/>
      <c r="H130" s="22"/>
    </row>
    <row r="131" spans="1:11" ht="29.25" customHeight="1" x14ac:dyDescent="0.25">
      <c r="A131" s="290" t="s">
        <v>275</v>
      </c>
      <c r="B131" s="275" t="s">
        <v>276</v>
      </c>
      <c r="C131" s="395">
        <v>2240</v>
      </c>
      <c r="D131" s="64">
        <v>450000</v>
      </c>
      <c r="E131" s="364" t="s">
        <v>74</v>
      </c>
      <c r="F131" s="363" t="s">
        <v>95</v>
      </c>
      <c r="G131" s="488" t="s">
        <v>274</v>
      </c>
      <c r="H131" s="22"/>
    </row>
    <row r="132" spans="1:11" ht="49.5" customHeight="1" x14ac:dyDescent="0.25">
      <c r="A132" s="291"/>
      <c r="B132" s="277"/>
      <c r="C132" s="396"/>
      <c r="D132" s="19" t="s">
        <v>223</v>
      </c>
      <c r="E132" s="423"/>
      <c r="F132" s="364"/>
      <c r="G132" s="479"/>
      <c r="H132" s="22"/>
    </row>
    <row r="133" spans="1:11" ht="49.5" customHeight="1" x14ac:dyDescent="0.25">
      <c r="A133" s="280" t="s">
        <v>272</v>
      </c>
      <c r="B133" s="278" t="s">
        <v>222</v>
      </c>
      <c r="C133" s="386">
        <v>2240</v>
      </c>
      <c r="D133" s="226">
        <f>690000-574740</f>
        <v>115260</v>
      </c>
      <c r="E133" s="404" t="s">
        <v>74</v>
      </c>
      <c r="F133" s="421" t="s">
        <v>90</v>
      </c>
      <c r="G133" s="500" t="s">
        <v>281</v>
      </c>
      <c r="H133" s="22"/>
    </row>
    <row r="134" spans="1:11" ht="25.5" customHeight="1" x14ac:dyDescent="0.25">
      <c r="A134" s="281"/>
      <c r="B134" s="279"/>
      <c r="C134" s="387"/>
      <c r="D134" s="229" t="s">
        <v>282</v>
      </c>
      <c r="E134" s="413"/>
      <c r="F134" s="404"/>
      <c r="G134" s="459"/>
      <c r="H134" s="2"/>
    </row>
    <row r="135" spans="1:11" ht="25.5" customHeight="1" x14ac:dyDescent="0.25">
      <c r="A135" s="280" t="s">
        <v>272</v>
      </c>
      <c r="B135" s="278" t="s">
        <v>222</v>
      </c>
      <c r="C135" s="386">
        <v>2240</v>
      </c>
      <c r="D135" s="231">
        <v>574740</v>
      </c>
      <c r="E135" s="404" t="s">
        <v>24</v>
      </c>
      <c r="F135" s="421" t="s">
        <v>95</v>
      </c>
      <c r="G135" s="465" t="s">
        <v>280</v>
      </c>
      <c r="H135" s="22"/>
    </row>
    <row r="136" spans="1:11" ht="43.5" customHeight="1" x14ac:dyDescent="0.25">
      <c r="A136" s="281"/>
      <c r="B136" s="279"/>
      <c r="C136" s="387"/>
      <c r="D136" s="229" t="s">
        <v>283</v>
      </c>
      <c r="E136" s="413"/>
      <c r="F136" s="404"/>
      <c r="G136" s="459"/>
      <c r="H136" s="2"/>
    </row>
    <row r="137" spans="1:11" ht="49.5" customHeight="1" x14ac:dyDescent="0.25">
      <c r="A137" s="322" t="s">
        <v>296</v>
      </c>
      <c r="B137" s="58" t="s">
        <v>224</v>
      </c>
      <c r="C137" s="386">
        <v>2240</v>
      </c>
      <c r="D137" s="256">
        <v>100000</v>
      </c>
      <c r="E137" s="421" t="s">
        <v>98</v>
      </c>
      <c r="F137" s="369" t="s">
        <v>47</v>
      </c>
      <c r="G137" s="503" t="s">
        <v>221</v>
      </c>
      <c r="H137" s="22"/>
    </row>
    <row r="138" spans="1:11" ht="16.5" customHeight="1" x14ac:dyDescent="0.25">
      <c r="A138" s="324"/>
      <c r="B138" s="208"/>
      <c r="C138" s="387"/>
      <c r="D138" s="70" t="s">
        <v>225</v>
      </c>
      <c r="E138" s="404"/>
      <c r="F138" s="370"/>
      <c r="G138" s="504"/>
      <c r="H138" s="2"/>
    </row>
    <row r="139" spans="1:11" ht="30" customHeight="1" x14ac:dyDescent="0.25">
      <c r="A139" s="350" t="s">
        <v>293</v>
      </c>
      <c r="B139" s="505" t="s">
        <v>294</v>
      </c>
      <c r="C139" s="266">
        <v>2240</v>
      </c>
      <c r="D139" s="252">
        <f>128520+156900</f>
        <v>285420</v>
      </c>
      <c r="E139" s="421" t="s">
        <v>292</v>
      </c>
      <c r="F139" s="369" t="s">
        <v>47</v>
      </c>
      <c r="G139" s="503" t="s">
        <v>306</v>
      </c>
      <c r="H139" s="22"/>
    </row>
    <row r="140" spans="1:11" ht="57" customHeight="1" x14ac:dyDescent="0.25">
      <c r="A140" s="350"/>
      <c r="B140" s="506"/>
      <c r="C140" s="265"/>
      <c r="D140" s="251" t="s">
        <v>295</v>
      </c>
      <c r="E140" s="404"/>
      <c r="F140" s="370"/>
      <c r="G140" s="504"/>
      <c r="H140" s="2"/>
    </row>
    <row r="141" spans="1:11" ht="57" customHeight="1" x14ac:dyDescent="0.25">
      <c r="A141" s="350" t="s">
        <v>310</v>
      </c>
      <c r="B141" s="505" t="s">
        <v>307</v>
      </c>
      <c r="C141" s="266">
        <v>2240</v>
      </c>
      <c r="D141" s="263">
        <f>38040+57960</f>
        <v>96000</v>
      </c>
      <c r="E141" s="421" t="s">
        <v>24</v>
      </c>
      <c r="F141" s="369" t="s">
        <v>38</v>
      </c>
      <c r="G141" s="503" t="s">
        <v>309</v>
      </c>
      <c r="H141" s="2"/>
    </row>
    <row r="142" spans="1:11" ht="41.25" customHeight="1" x14ac:dyDescent="0.25">
      <c r="A142" s="350"/>
      <c r="B142" s="506"/>
      <c r="C142" s="262"/>
      <c r="D142" s="251" t="s">
        <v>311</v>
      </c>
      <c r="E142" s="404"/>
      <c r="F142" s="370"/>
      <c r="G142" s="504"/>
      <c r="H142" s="2"/>
    </row>
    <row r="143" spans="1:11" ht="27" customHeight="1" x14ac:dyDescent="0.3">
      <c r="A143" s="133" t="s">
        <v>226</v>
      </c>
      <c r="B143" s="134"/>
      <c r="C143" s="135"/>
      <c r="D143" s="136">
        <f>D25+D27+D29+D31+D33+D35+D37+D39+D43+D41+D45+D47+D49+D51+D55+D57+D59+D61+D63+D65+D71+D73+D75+D79+D81+D83+D85+D87+D89+D91+D101+D103+D105+D107+D109+D111+D113+D115+D117+D119+D121+D123+D125+D129+D131+D137+D53+D135+D133+D139+D141+D127</f>
        <v>82413566</v>
      </c>
      <c r="E143" s="135"/>
      <c r="F143" s="135"/>
      <c r="G143" s="137"/>
      <c r="H143" s="50"/>
      <c r="I143" s="186"/>
      <c r="J143" s="54"/>
      <c r="K143" s="21"/>
    </row>
    <row r="144" spans="1:11" ht="39.75" hidden="1" customHeight="1" x14ac:dyDescent="0.25">
      <c r="A144" s="284" t="s">
        <v>227</v>
      </c>
      <c r="B144" s="13" t="s">
        <v>228</v>
      </c>
      <c r="C144" s="14" t="s">
        <v>229</v>
      </c>
      <c r="D144" s="62">
        <v>0</v>
      </c>
      <c r="E144" s="418" t="s">
        <v>230</v>
      </c>
      <c r="F144" s="418" t="s">
        <v>33</v>
      </c>
      <c r="G144" s="462" t="s">
        <v>231</v>
      </c>
      <c r="H144" s="138"/>
      <c r="I144" s="185"/>
      <c r="K144" s="21"/>
    </row>
    <row r="145" spans="1:11" ht="69.75" hidden="1" customHeight="1" x14ac:dyDescent="0.25">
      <c r="A145" s="303"/>
      <c r="B145" s="139"/>
      <c r="C145" s="55"/>
      <c r="D145" s="35" t="s">
        <v>232</v>
      </c>
      <c r="E145" s="419"/>
      <c r="F145" s="419"/>
      <c r="G145" s="463"/>
      <c r="H145" s="138"/>
      <c r="I145" s="185"/>
      <c r="K145" s="21"/>
    </row>
    <row r="146" spans="1:11" ht="39.75" hidden="1" customHeight="1" x14ac:dyDescent="0.25">
      <c r="A146" s="140" t="s">
        <v>233</v>
      </c>
      <c r="B146" s="507" t="s">
        <v>234</v>
      </c>
      <c r="C146" s="403">
        <v>3110</v>
      </c>
      <c r="D146" s="141">
        <v>0</v>
      </c>
      <c r="E146" s="403" t="s">
        <v>235</v>
      </c>
      <c r="F146" s="403" t="s">
        <v>206</v>
      </c>
      <c r="G146" s="489" t="s">
        <v>231</v>
      </c>
      <c r="H146" s="138"/>
      <c r="I146" s="185"/>
      <c r="K146" s="21"/>
    </row>
    <row r="147" spans="1:11" ht="39.75" hidden="1" customHeight="1" x14ac:dyDescent="0.25">
      <c r="A147" s="142"/>
      <c r="B147" s="320"/>
      <c r="C147" s="404"/>
      <c r="D147" s="143" t="s">
        <v>236</v>
      </c>
      <c r="E147" s="404"/>
      <c r="F147" s="404"/>
      <c r="G147" s="490"/>
      <c r="H147" s="138"/>
      <c r="I147" s="185"/>
      <c r="K147" s="21"/>
    </row>
    <row r="148" spans="1:11" ht="43.5" hidden="1" customHeight="1" x14ac:dyDescent="0.25">
      <c r="A148" s="349"/>
      <c r="B148" s="507" t="s">
        <v>237</v>
      </c>
      <c r="C148" s="403">
        <v>3110</v>
      </c>
      <c r="D148" s="141">
        <v>0</v>
      </c>
      <c r="E148" s="403" t="s">
        <v>235</v>
      </c>
      <c r="F148" s="403" t="s">
        <v>95</v>
      </c>
      <c r="G148" s="501" t="s">
        <v>192</v>
      </c>
      <c r="K148" s="54"/>
    </row>
    <row r="149" spans="1:11" ht="42.75" hidden="1" customHeight="1" x14ac:dyDescent="0.25">
      <c r="A149" s="324"/>
      <c r="B149" s="320"/>
      <c r="C149" s="404"/>
      <c r="D149" s="144" t="s">
        <v>238</v>
      </c>
      <c r="E149" s="404"/>
      <c r="F149" s="404"/>
      <c r="G149" s="501"/>
      <c r="H149" s="54"/>
    </row>
    <row r="150" spans="1:11" ht="43.5" hidden="1" customHeight="1" x14ac:dyDescent="0.25">
      <c r="A150" s="322"/>
      <c r="B150" s="373" t="s">
        <v>239</v>
      </c>
      <c r="C150" s="145">
        <v>3110</v>
      </c>
      <c r="D150" s="146">
        <v>0</v>
      </c>
      <c r="E150" s="421" t="s">
        <v>240</v>
      </c>
      <c r="F150" s="369" t="s">
        <v>47</v>
      </c>
      <c r="G150" s="489" t="s">
        <v>231</v>
      </c>
    </row>
    <row r="151" spans="1:11" ht="63" hidden="1" customHeight="1" x14ac:dyDescent="0.25">
      <c r="A151" s="324"/>
      <c r="B151" s="279"/>
      <c r="C151" s="145"/>
      <c r="D151" s="148" t="s">
        <v>241</v>
      </c>
      <c r="E151" s="404"/>
      <c r="F151" s="370"/>
      <c r="G151" s="490"/>
    </row>
    <row r="152" spans="1:11" ht="75.75" hidden="1" customHeight="1" x14ac:dyDescent="0.25">
      <c r="A152" s="322"/>
      <c r="B152" s="373" t="s">
        <v>242</v>
      </c>
      <c r="C152" s="369">
        <v>3110</v>
      </c>
      <c r="D152" s="146">
        <v>0</v>
      </c>
      <c r="E152" s="147" t="s">
        <v>103</v>
      </c>
      <c r="F152" s="369" t="s">
        <v>47</v>
      </c>
      <c r="G152" s="489" t="s">
        <v>243</v>
      </c>
    </row>
    <row r="153" spans="1:11" ht="48" hidden="1" customHeight="1" x14ac:dyDescent="0.25">
      <c r="A153" s="324"/>
      <c r="B153" s="279"/>
      <c r="C153" s="370"/>
      <c r="D153" s="148" t="s">
        <v>244</v>
      </c>
      <c r="E153" s="149"/>
      <c r="F153" s="370"/>
      <c r="G153" s="490"/>
    </row>
    <row r="154" spans="1:11" ht="27.75" hidden="1" customHeight="1" x14ac:dyDescent="0.3">
      <c r="A154" s="150" t="s">
        <v>245</v>
      </c>
      <c r="B154" s="151"/>
      <c r="C154" s="152"/>
      <c r="D154" s="153">
        <f>D146+D148+D150+D152+D144</f>
        <v>0</v>
      </c>
      <c r="E154" s="152"/>
      <c r="F154" s="152"/>
      <c r="G154" s="154"/>
      <c r="H154" s="155"/>
      <c r="I154" s="185"/>
      <c r="J154" s="54"/>
      <c r="K154" s="187"/>
    </row>
    <row r="155" spans="1:11" ht="60" hidden="1" customHeight="1" x14ac:dyDescent="0.25">
      <c r="A155" s="284" t="s">
        <v>246</v>
      </c>
      <c r="B155" s="359" t="s">
        <v>247</v>
      </c>
      <c r="C155" s="363">
        <v>3122</v>
      </c>
      <c r="D155" s="156">
        <v>6899700</v>
      </c>
      <c r="E155" s="363" t="s">
        <v>248</v>
      </c>
      <c r="F155" s="363" t="s">
        <v>20</v>
      </c>
      <c r="G155" s="491" t="s">
        <v>249</v>
      </c>
      <c r="H155" s="157"/>
      <c r="I155" s="185"/>
      <c r="K155" s="54"/>
    </row>
    <row r="156" spans="1:11" ht="119.25" hidden="1" customHeight="1" x14ac:dyDescent="0.25">
      <c r="A156" s="348"/>
      <c r="B156" s="360"/>
      <c r="C156" s="364"/>
      <c r="D156" s="158" t="s">
        <v>250</v>
      </c>
      <c r="E156" s="364"/>
      <c r="F156" s="364"/>
      <c r="G156" s="492"/>
      <c r="H156" s="159"/>
      <c r="I156" s="185"/>
      <c r="K156" s="54"/>
    </row>
    <row r="157" spans="1:11" ht="42" hidden="1" customHeight="1" x14ac:dyDescent="0.25">
      <c r="A157" s="284" t="s">
        <v>251</v>
      </c>
      <c r="B157" s="359" t="s">
        <v>252</v>
      </c>
      <c r="C157" s="363">
        <v>3122</v>
      </c>
      <c r="D157" s="160">
        <v>53047500</v>
      </c>
      <c r="E157" s="363" t="s">
        <v>253</v>
      </c>
      <c r="F157" s="371" t="s">
        <v>20</v>
      </c>
      <c r="G157" s="491" t="s">
        <v>254</v>
      </c>
      <c r="H157" s="159"/>
      <c r="I157" s="185"/>
      <c r="K157" s="54"/>
    </row>
    <row r="158" spans="1:11" ht="129.75" hidden="1" customHeight="1" x14ac:dyDescent="0.25">
      <c r="A158" s="303"/>
      <c r="B158" s="360"/>
      <c r="C158" s="364"/>
      <c r="D158" s="158" t="s">
        <v>255</v>
      </c>
      <c r="E158" s="364"/>
      <c r="F158" s="372"/>
      <c r="G158" s="492"/>
      <c r="H158" s="159"/>
      <c r="I158" s="185"/>
      <c r="K158" s="54"/>
    </row>
    <row r="159" spans="1:11" ht="35.25" hidden="1" customHeight="1" x14ac:dyDescent="0.25">
      <c r="A159" s="161" t="s">
        <v>256</v>
      </c>
      <c r="B159" s="162"/>
      <c r="C159" s="163"/>
      <c r="D159" s="164">
        <f>D157</f>
        <v>53047500</v>
      </c>
      <c r="E159" s="165">
        <v>6899700</v>
      </c>
      <c r="F159" s="163" t="s">
        <v>257</v>
      </c>
      <c r="G159" s="166"/>
      <c r="H159" s="157"/>
      <c r="I159" s="185"/>
      <c r="K159" s="54"/>
    </row>
    <row r="160" spans="1:11" ht="35.25" hidden="1" customHeight="1" x14ac:dyDescent="0.25">
      <c r="A160" s="367" t="s">
        <v>258</v>
      </c>
      <c r="B160" s="361" t="s">
        <v>259</v>
      </c>
      <c r="C160" s="365">
        <v>3142</v>
      </c>
      <c r="D160" s="167">
        <v>23696510</v>
      </c>
      <c r="E160" s="363" t="s">
        <v>260</v>
      </c>
      <c r="F160" s="371" t="s">
        <v>20</v>
      </c>
      <c r="G160" s="491" t="s">
        <v>261</v>
      </c>
      <c r="H160" s="157"/>
      <c r="I160" s="185"/>
      <c r="K160" s="54"/>
    </row>
    <row r="161" spans="1:11" ht="135" hidden="1" customHeight="1" x14ac:dyDescent="0.25">
      <c r="A161" s="368"/>
      <c r="B161" s="362"/>
      <c r="C161" s="366"/>
      <c r="D161" s="158" t="s">
        <v>262</v>
      </c>
      <c r="E161" s="364"/>
      <c r="F161" s="372"/>
      <c r="G161" s="492"/>
      <c r="H161" s="157"/>
      <c r="I161" s="185"/>
      <c r="K161" s="54"/>
    </row>
    <row r="162" spans="1:11" ht="35.25" hidden="1" customHeight="1" x14ac:dyDescent="0.25">
      <c r="A162" s="168" t="s">
        <v>263</v>
      </c>
      <c r="B162" s="162"/>
      <c r="C162" s="163"/>
      <c r="D162" s="164">
        <f>D160</f>
        <v>23696510</v>
      </c>
      <c r="E162" s="163"/>
      <c r="F162" s="163"/>
      <c r="G162" s="163"/>
      <c r="H162" s="157"/>
      <c r="I162" s="185"/>
      <c r="K162" s="54"/>
    </row>
    <row r="163" spans="1:11" ht="38.25" customHeight="1" x14ac:dyDescent="0.25">
      <c r="A163" s="356"/>
      <c r="B163" s="357"/>
      <c r="C163" s="357"/>
      <c r="D163" s="357"/>
      <c r="E163" s="357"/>
      <c r="F163" s="357"/>
      <c r="G163" s="358"/>
    </row>
    <row r="164" spans="1:11" ht="27" customHeight="1" x14ac:dyDescent="0.25">
      <c r="A164" s="351"/>
      <c r="B164" s="170"/>
      <c r="C164" s="171"/>
      <c r="D164" s="354"/>
      <c r="E164" s="354"/>
      <c r="F164" s="354"/>
      <c r="G164" s="355"/>
    </row>
    <row r="165" spans="1:11" ht="25.5" customHeight="1" x14ac:dyDescent="0.25">
      <c r="A165" s="351"/>
      <c r="B165" s="170"/>
      <c r="C165" s="172"/>
      <c r="D165" s="352"/>
      <c r="E165" s="352"/>
      <c r="F165" s="352"/>
      <c r="G165" s="353"/>
    </row>
    <row r="166" spans="1:11" ht="15.75" x14ac:dyDescent="0.25">
      <c r="A166" s="175"/>
      <c r="B166" s="176"/>
      <c r="C166" s="170"/>
      <c r="D166" s="259"/>
      <c r="E166" s="177"/>
      <c r="F166" s="177"/>
      <c r="G166" s="178"/>
    </row>
    <row r="167" spans="1:11" ht="30" hidden="1" customHeight="1" x14ac:dyDescent="0.25">
      <c r="A167" s="351"/>
      <c r="B167" s="170"/>
      <c r="C167" s="171"/>
      <c r="D167" s="354"/>
      <c r="E167" s="354"/>
      <c r="F167" s="354"/>
      <c r="G167" s="355"/>
    </row>
    <row r="168" spans="1:11" ht="12.75" hidden="1" customHeight="1" x14ac:dyDescent="0.25">
      <c r="A168" s="351"/>
      <c r="B168" s="170"/>
      <c r="C168" s="172"/>
      <c r="D168" s="352"/>
      <c r="E168" s="352"/>
      <c r="F168" s="352"/>
      <c r="G168" s="353"/>
    </row>
    <row r="169" spans="1:11" ht="12.75" hidden="1" customHeight="1" x14ac:dyDescent="0.25">
      <c r="A169" s="169"/>
      <c r="B169" s="170"/>
      <c r="C169" s="172"/>
      <c r="D169" s="173"/>
      <c r="E169" s="173"/>
      <c r="F169" s="173"/>
      <c r="G169" s="174"/>
    </row>
    <row r="170" spans="1:11" ht="21.75" hidden="1" customHeight="1" x14ac:dyDescent="0.25">
      <c r="A170" s="351"/>
      <c r="B170" s="170"/>
      <c r="C170" s="171"/>
      <c r="D170" s="354"/>
      <c r="E170" s="354"/>
      <c r="F170" s="354"/>
      <c r="G170" s="355"/>
      <c r="H170" s="22"/>
    </row>
    <row r="171" spans="1:11" ht="12.75" customHeight="1" x14ac:dyDescent="0.25">
      <c r="A171" s="351"/>
      <c r="B171" s="170"/>
      <c r="C171" s="172"/>
      <c r="D171" s="352"/>
      <c r="E171" s="352"/>
      <c r="F171" s="352"/>
      <c r="G171" s="353"/>
    </row>
    <row r="172" spans="1:11" ht="12.75" customHeight="1" x14ac:dyDescent="0.25">
      <c r="A172" s="179"/>
      <c r="B172" s="180"/>
      <c r="C172" s="181"/>
      <c r="D172" s="182"/>
      <c r="E172" s="182"/>
      <c r="F172" s="182"/>
      <c r="G172" s="183"/>
    </row>
    <row r="173" spans="1:11" ht="23.25" x14ac:dyDescent="0.35">
      <c r="D173" s="184"/>
      <c r="H173" s="185"/>
      <c r="K173" s="188"/>
    </row>
  </sheetData>
  <mergeCells count="350">
    <mergeCell ref="F150:F151"/>
    <mergeCell ref="E148:E149"/>
    <mergeCell ref="E150:E151"/>
    <mergeCell ref="G144:G145"/>
    <mergeCell ref="C148:C149"/>
    <mergeCell ref="F139:F140"/>
    <mergeCell ref="E139:E140"/>
    <mergeCell ref="B139:B140"/>
    <mergeCell ref="G137:G138"/>
    <mergeCell ref="G139:G140"/>
    <mergeCell ref="B146:B147"/>
    <mergeCell ref="B148:B149"/>
    <mergeCell ref="B150:B151"/>
    <mergeCell ref="B141:B142"/>
    <mergeCell ref="G152:G153"/>
    <mergeCell ref="G155:G156"/>
    <mergeCell ref="G157:G158"/>
    <mergeCell ref="G160:G161"/>
    <mergeCell ref="G103:G104"/>
    <mergeCell ref="G107:G108"/>
    <mergeCell ref="G109:G110"/>
    <mergeCell ref="G113:G114"/>
    <mergeCell ref="G115:G116"/>
    <mergeCell ref="G123:G124"/>
    <mergeCell ref="G125:G126"/>
    <mergeCell ref="G129:G130"/>
    <mergeCell ref="G131:G132"/>
    <mergeCell ref="G133:G134"/>
    <mergeCell ref="G135:G136"/>
    <mergeCell ref="G146:G147"/>
    <mergeCell ref="G148:G149"/>
    <mergeCell ref="G150:G151"/>
    <mergeCell ref="G127:G128"/>
    <mergeCell ref="G141:G14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9:F130"/>
    <mergeCell ref="F131:F132"/>
    <mergeCell ref="F137:F138"/>
    <mergeCell ref="F144:F145"/>
    <mergeCell ref="F146:F147"/>
    <mergeCell ref="F133:F134"/>
    <mergeCell ref="F148:F149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35:F136"/>
    <mergeCell ref="F127:F128"/>
    <mergeCell ref="F141:F14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97:E98"/>
    <mergeCell ref="E99:E100"/>
    <mergeCell ref="E123:E124"/>
    <mergeCell ref="E125:E126"/>
    <mergeCell ref="E129:E130"/>
    <mergeCell ref="E131:E132"/>
    <mergeCell ref="E137:E138"/>
    <mergeCell ref="E144:E145"/>
    <mergeCell ref="E146:E147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3:E134"/>
    <mergeCell ref="E119:E120"/>
    <mergeCell ref="E121:E122"/>
    <mergeCell ref="E135:E136"/>
    <mergeCell ref="E127:E128"/>
    <mergeCell ref="E141:E14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C115:C116"/>
    <mergeCell ref="C121:C122"/>
    <mergeCell ref="C125:C126"/>
    <mergeCell ref="C129:C130"/>
    <mergeCell ref="C131:C132"/>
    <mergeCell ref="C137:C138"/>
    <mergeCell ref="C146:C147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3:C134"/>
    <mergeCell ref="C109:C110"/>
    <mergeCell ref="C135:C136"/>
    <mergeCell ref="B152:B153"/>
    <mergeCell ref="B133:B134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B121:B122"/>
    <mergeCell ref="B123:B124"/>
    <mergeCell ref="B125:B126"/>
    <mergeCell ref="F152:F153"/>
    <mergeCell ref="F155:F156"/>
    <mergeCell ref="F157:F158"/>
    <mergeCell ref="F160:F161"/>
    <mergeCell ref="C152:C153"/>
    <mergeCell ref="C155:C156"/>
    <mergeCell ref="C157:C158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A170:A171"/>
    <mergeCell ref="D168:G168"/>
    <mergeCell ref="D170:G170"/>
    <mergeCell ref="D171:G171"/>
    <mergeCell ref="A163:G163"/>
    <mergeCell ref="B155:B156"/>
    <mergeCell ref="B157:B158"/>
    <mergeCell ref="B160:B161"/>
    <mergeCell ref="E155:E156"/>
    <mergeCell ref="E157:E158"/>
    <mergeCell ref="E160:E161"/>
    <mergeCell ref="C160:C161"/>
    <mergeCell ref="D164:G164"/>
    <mergeCell ref="D165:G165"/>
    <mergeCell ref="D167:G167"/>
    <mergeCell ref="A160:A161"/>
    <mergeCell ref="A164:A165"/>
    <mergeCell ref="A167:A168"/>
    <mergeCell ref="A65:A66"/>
    <mergeCell ref="A67:A68"/>
    <mergeCell ref="A69:A70"/>
    <mergeCell ref="A45:A46"/>
    <mergeCell ref="A152:A153"/>
    <mergeCell ref="A155:A156"/>
    <mergeCell ref="A157:A158"/>
    <mergeCell ref="A135:A136"/>
    <mergeCell ref="A148:A149"/>
    <mergeCell ref="A150:A151"/>
    <mergeCell ref="A137:A138"/>
    <mergeCell ref="A144:A145"/>
    <mergeCell ref="A139:A140"/>
    <mergeCell ref="A141:A142"/>
    <mergeCell ref="A10:A11"/>
    <mergeCell ref="A12:A13"/>
    <mergeCell ref="A71:A72"/>
    <mergeCell ref="A73:A74"/>
    <mergeCell ref="A77:A78"/>
    <mergeCell ref="A79:A80"/>
    <mergeCell ref="A81:A82"/>
    <mergeCell ref="B119:B120"/>
    <mergeCell ref="A83:A84"/>
    <mergeCell ref="A85:A86"/>
    <mergeCell ref="A87:A88"/>
    <mergeCell ref="A89:A90"/>
    <mergeCell ref="A14:A15"/>
    <mergeCell ref="A16:A17"/>
    <mergeCell ref="A18:A19"/>
    <mergeCell ref="A20:A21"/>
    <mergeCell ref="A25:A26"/>
    <mergeCell ref="A27:A28"/>
    <mergeCell ref="A53:A54"/>
    <mergeCell ref="A55:A56"/>
    <mergeCell ref="A57:A58"/>
    <mergeCell ref="A59:A60"/>
    <mergeCell ref="A61:A62"/>
    <mergeCell ref="A63:A64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91:A92"/>
    <mergeCell ref="A93:A94"/>
    <mergeCell ref="A95:A96"/>
    <mergeCell ref="A8:A9"/>
    <mergeCell ref="B129:B130"/>
    <mergeCell ref="B131:B132"/>
    <mergeCell ref="B135:B136"/>
    <mergeCell ref="A133:A13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9:A130"/>
    <mergeCell ref="A131:A132"/>
    <mergeCell ref="A127:A128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</cp:lastModifiedBy>
  <cp:lastPrinted>2025-07-08T08:13:58Z</cp:lastPrinted>
  <dcterms:created xsi:type="dcterms:W3CDTF">2016-01-19T07:58:00Z</dcterms:created>
  <dcterms:modified xsi:type="dcterms:W3CDTF">2025-08-05T07:23:51Z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