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</sheets>
  <definedNames>
    <definedName name="_xlnm.Print_Titles" localSheetId="0">заг!$6:$7</definedName>
    <definedName name="_xlnm.Print_Area" localSheetId="0">заг!$A$1:$J$179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1" i="6" l="1"/>
  <c r="D119" i="6" l="1"/>
  <c r="D61" i="6" l="1"/>
  <c r="D59" i="6"/>
  <c r="D57" i="6"/>
  <c r="D63" i="6"/>
  <c r="D65" i="6" l="1"/>
  <c r="D35" i="6"/>
  <c r="D105" i="6" l="1"/>
  <c r="D117" i="6"/>
  <c r="D85" i="6"/>
  <c r="D103" i="6"/>
  <c r="D24" i="6" l="1"/>
  <c r="D8" i="6" l="1"/>
  <c r="D10" i="6"/>
  <c r="D12" i="6"/>
  <c r="D131" i="6" l="1"/>
  <c r="D145" i="6" l="1"/>
  <c r="D83" i="6" l="1"/>
  <c r="D93" i="6"/>
  <c r="D75" i="6" l="1"/>
  <c r="D31" i="6"/>
  <c r="D73" i="6" l="1"/>
  <c r="D143" i="6"/>
  <c r="D137" i="6" l="1"/>
  <c r="D170" i="6" l="1"/>
  <c r="D167" i="6"/>
  <c r="D162" i="6"/>
  <c r="D123" i="6"/>
  <c r="D109" i="6"/>
  <c r="D69" i="6"/>
  <c r="D53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<sst xmlns="http://schemas.openxmlformats.org/spreadsheetml/2006/main" count="501" uniqueCount="338">
  <si>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</si>
  <si>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</si>
  <si>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</si>
  <si>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</si>
  <si>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</si>
  <si>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</si>
  <si>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</si>
  <si>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</si>
  <si>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</si>
  <si>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</si>
  <si>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</si>
  <si>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</si>
  <si>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</si>
  <si>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</si>
  <si>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</si>
  <si>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</si>
  <si>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</si>
  <si>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</si>
  <si>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</si>
  <si>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</si>
  <si>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</si>
  <si>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</si>
  <si>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</si>
  <si>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</si>
  <si>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</si>
  <si>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</si>
  <si>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</si>
  <si>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</si>
  <si>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</si>
  <si>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</si>
  <si>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</si>
  <si>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листопад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</si>
  <si>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</si>
  <si>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</si>
  <si>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</si>
  <si>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</si>
  <si>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</si>
  <si>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</si>
  <si>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</si>
  <si>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</si>
  <si>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</si>
  <si>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</si>
  <si>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</si>
  <si>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</si>
  <si>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</si>
  <si>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</si>
  <si>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</si>
  <si>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</si>
  <si>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</si>
  <si>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</si>
  <si>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</si>
  <si>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</si>
  <si>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</si>
  <si>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</si>
  <si>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</si>
  <si>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</si>
  <si>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</si>
  <si>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</si>
  <si>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</si>
  <si>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</si>
  <si>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</si>
  <si>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</si>
  <si>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</si>
  <si>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</si>
  <si>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</si>
  <si>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</si>
  <si>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</si>
  <si>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</si>
  <si>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</si>
  <si>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</si>
  <si>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</si>
  <si>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</si>
  <si>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</si>
  <si>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</si>
  <si>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</si>
  <si>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</si>
  <si>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</si>
  <si>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</si>
  <si>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</si>
  <si>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</si>
  <si>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</si>
  <si>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</si>
  <si>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</si>
  <si>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</si>
  <si>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</si>
  <si>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</si>
  <si>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</si>
  <si>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</si>
  <si>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</si>
  <si>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</si>
  <si>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</si>
  <si>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</si>
  <si>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</si>
  <si>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</si>
  <si>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</si>
  <si>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</si>
  <si>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</si>
  <si>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</si>
  <si>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</si>
  <si>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</si>
  <si>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</si>
  <si>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</si>
  <si>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</si>
  <si>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</si>
  <si>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</si>
  <si>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</si>
  <si>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</si>
  <si>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</si>
  <si>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</si>
  <si>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</si>
  <si>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</si>
  <si>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</si>
  <si>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</si>
  <si>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</si>
  <si>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</si>
  <si>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</si>
  <si>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</si>
  <si>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</si>
  <si>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</si>
  <si>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</si>
  <si>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</si>
  <si>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</si>
  <si>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</si>
  <si>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</si>
  <si>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</si>
  <si>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</si>
  <si>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</si>
  <si>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</si>
  <si>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</si>
  <si>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</si>
  <si>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</si>
  <si>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</si>
  <si>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</si>
  <si>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</si>
  <si>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</si>
  <si>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</si>
  <si>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</si>
  <si>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</si>
  <si>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</si>
  <si>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</si>
  <si>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</si>
  <si>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</si>
  <si>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</si>
  <si>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</si>
  <si>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</si>
  <si>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</si>
  <si>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</si>
  <si>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</si>
  <si>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</si>
  <si>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</si>
  <si>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</si>
  <si>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</si>
  <si>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</si>
  <si>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</si>
  <si>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</si>
  <si>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</si>
  <si>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</si>
  <si>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</si>
  <si>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</si>
  <si>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</si>
  <si>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</si>
  <si>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</si>
  <si>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</si>
  <si>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</si>
  <si>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</si>
  <si>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</si>
  <si>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</si>
  <si>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</si>
  <si>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</si>
  <si>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</si>
  <si>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</si>
  <si>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</si>
  <si>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</si>
  <si>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</si>
  <si>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</si>
  <si>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</si>
  <si>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</si>
  <si>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</si>
  <si>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</si>
  <si>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</si>
  <si>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</si>
  <si>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</si>
  <si>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</si>
  <si>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</si>
  <si>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</si>
  <si>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</si>
  <si>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</si>
  <si>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серпень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</si>
  <si>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</si>
  <si>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</si>
  <si>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</si>
  <si>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</si>
  <si>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</si>
  <si>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</si>
  <si>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</si>
  <si>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</si>
  <si>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</si>
  <si>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</si>
  <si>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</si>
  <si>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</si>
  <si>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</si>
  <si>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</si>
  <si>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</si>
  <si>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</si>
  <si>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</si>
  <si>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</si>
  <si>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</si>
  <si>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</si>
  <si>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</si>
  <si>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</si>
  <si>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</si>
  <si>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</si>
  <si>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</si>
  <si>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</si>
  <si>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</si>
  <si>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</si>
  <si>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</si>
  <si>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</si>
  <si>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</si>
  <si>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</si>
  <si>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</si>
  <si>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</si>
  <si>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</si>
  <si>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</si>
  <si>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</si>
  <si>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</si>
  <si>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</si>
  <si>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</si>
  <si>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</si>
  <si>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</si>
  <si>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</si>
  <si>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</si>
  <si>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</si>
  <si>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</si>
  <si>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</si>
  <si>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</si>
  <si>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</si>
  <si>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</si>
  <si>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</si>
  <si>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</si>
  <si>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</si>
  <si>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</si>
  <si>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</si>
  <si>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</si>
  <si>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</si>
  <si>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</si>
  <si>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</si>
  <si>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</si>
  <si>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</si>
  <si>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</si>
  <si>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</si>
  <si>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</si>
  <si>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</si>
  <si>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</si>
  <si>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</si>
  <si>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</si>
  <si>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</si>
  <si>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</si>
  <si>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</si>
  <si>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</si>
  <si>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</si>
  <si>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</si>
  <si>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</si>
  <si>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</si>
  <si>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</si>
  <si>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</si>
  <si>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</si>
  <si>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</si>
  <si>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</si>
  <si>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</si>
  <si>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</si>
  <si>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</si>
  <si>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(сім  мільйонів  шістсот шість  тисяч двісті вісімдесят три гривні 80 коп.)                          </t>
  </si>
  <si>
    <t xml:space="preserve">грн. (шість мільйонів двісті дев'яносто вісім  тисяч сімсот сорок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</si>
  <si>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</si>
  <si>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</si>
  <si>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</si>
  <si>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</si>
  <si>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</t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</si>
  <si>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</si>
  <si>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(дев'яносто шість  тисяч   гривень 00коп)                     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</si>
  <si>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</si>
  <si>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</si>
  <si>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</si>
  <si>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</si>
  <si>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</si>
  <si>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t xml:space="preserve">грн. (п’ятсот п'ятнадцять тисяч  двісті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</si>
  <si>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</si>
  <si>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</si>
  <si>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</si>
  <si>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</si>
  <si>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</si>
  <si>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</si>
  <si>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</si>
  <si>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t xml:space="preserve">грн. (сто двадцять вісім тисяч  двісті сорок дев'ять гривень 00 коп.)                                          </t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</si>
  <si>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</si>
  <si>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</si>
  <si>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</si>
  <si>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</si>
  <si>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</si>
  <si>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</si>
  <si>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</si>
  <si>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 xml:space="preserve">грн. (два мільйони вісімсот шістдесят чотири тисячі чотириста вісімдесят одна  гривня 00 коп.)                          </t>
  </si>
  <si>
    <t xml:space="preserve">грн. (п'ять мільйонів сімсот п'ятдесят вісім тисяч двадцять сім  гривень 00 коп.)                            </t>
  </si>
  <si>
    <t xml:space="preserve">грн. (один мільйон вісімдесят  тисяч двісті шістдесят сім гривень 00 коп.)                           </t>
  </si>
  <si>
    <t xml:space="preserve">грн. (0 гривень 00 коп.)                           </t>
  </si>
  <si>
    <t xml:space="preserve">загальний фонд КПКВ 3506010  (зміни до кошторису с/з від 12.09.2025   №22/22-02-03/14694 )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</si>
  <si>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 </t>
    </r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</si>
  <si>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</si>
  <si>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загальний фонд КПКВ 3506010 (пп.5 п13 постанови 1178)</t>
  </si>
  <si>
    <t>(зміни с/з №22/22-02-03/9761 від 23.06.2025)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</si>
  <si>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</si>
  <si>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</si>
  <si>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грн. (шістнадцять  тисяч вісімсот  гривень 00коп)                     </t>
  </si>
  <si>
    <t>Послуги з постачання програмної продукції для виявлення та запобігання вторгнень (Intrusion Detection System (IDS)/Intrusion Prevention System (IPS))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програмного продукту для виявлення та запобігання вторгнень (Intrusion Detection System (IDS)/Intrusion Prevention System (IPS))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</si>
  <si>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 (</t>
    </r>
    <r>
      <rPr>
        <b/>
        <sz val="10"/>
        <color rgb="FFFF0000"/>
        <rFont val="Times New Roman"/>
        <family val="1"/>
        <charset val="204"/>
      </rPr>
      <t>з</t>
    </r>
    <r>
      <rPr>
        <sz val="10"/>
        <color rgb="FFFF0000"/>
        <rFont val="Times New Roman"/>
        <family val="1"/>
        <charset val="204"/>
      </rPr>
      <t>міни с/з №22/22-02-03/15662 від 01.10.2025 -450,0 тис. грн)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</si>
  <si>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rgb="FFFF0000"/>
        <rFont val="Times New Roman"/>
        <family val="1"/>
        <charset val="204"/>
      </rPr>
      <t>(зміни с/з №22/22-02-03/15662 від 01.10.2025-450,0 тис.грн.)</t>
    </r>
  </si>
  <si>
    <t xml:space="preserve">спеціальний фонд КПКВ 3506010  </t>
  </si>
  <si>
    <t>(зміни с/з №22/22-02-03/16317 від 13.10.2025; Довідка про зміни до кошторису№37 від 08.10.2025 (зміни внесенні після проведеної закупівлі приукладанні договору тому внесенно зміни фонди через д/у)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</si>
  <si>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України))</t>
  </si>
  <si>
    <t xml:space="preserve">грн. (сімсот вісімдесят сім  тисяч  дев'ятсот сорок вісім гривень 00 коп.)                          </t>
  </si>
  <si>
    <t xml:space="preserve">грн. (сімсот дев'яносто  тисяч  гривень 00 коп)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</si>
  <si>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</si>
  <si>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</si>
  <si>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(ДК 021:2015-72260000-5 Послуги, пов’язані з програмним забезпеченням (Постачання ліцензії на технічну підтримку програмного продукту «Модуль Business Intelligence для Держмитслужби»)
</t>
  </si>
  <si>
    <t>Постачання програмної продукції для захисту Програмно-технічного комплексу Державної митної служби України «Електронна пошта» та послуги з розгортання та налаштування віртуальної інфраструктури обладнання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</si>
  <si>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(зміни с/з 22/22-02-03/16884)</t>
    </r>
  </si>
  <si>
    <t xml:space="preserve">грн.(00 гривень 00 коп.)                           </t>
  </si>
  <si>
    <t xml:space="preserve">грн. (00  гривень 00коп)                     </t>
  </si>
  <si>
    <t xml:space="preserve">грн. (0  гривень 00коп)                     </t>
  </si>
  <si>
    <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</si>
  <si>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b/>
        <sz val="12"/>
        <color indexed="8"/>
        <rFont val="Times New Roman"/>
        <family val="1"/>
        <charset val="204"/>
      </rPr>
      <t xml:space="preserve">Код ДК 021:2015-72260000-5 </t>
    </r>
    <r>
      <rPr>
        <sz val="12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</si>
  <si>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(чотири мільйони сімдесят дві тисячі дев'яносто п'ять  гривень 00коп)                     </t>
  </si>
  <si>
    <t>Постачання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(Постачання програмної продукції Azure AI Translator та програмної продукції Azure OpenAI GPT ))</t>
  </si>
  <si>
    <t>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</t>
  </si>
  <si>
    <t xml:space="preserve">загальний фонд КПКВ 3506010 (погодження Мінцифри) (зміни до кошторису с/з від 22.10.2025   №22/22-02-03/16884) </t>
  </si>
  <si>
    <t xml:space="preserve">грн. (один мільйон вісімсот тридцять шість тисяч двісті двадцять шість   гривень 00 коп.)                            </t>
  </si>
  <si>
    <t>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</si>
</sst>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78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28">
    <xf numFmtId="0" fontId="0" fillId="0" borderId="0" xfId="0"/>
    <xf numFmtId="0" fontId="0" fillId="2" borderId="0" xfId="0" applyFill="1"/>
    <xf numFmtId="0" fontId="12" fillId="0" borderId="0" xfId="0" applyFont="1"/>
    <xf numFmtId="0" fontId="0" fillId="0" borderId="0" xfId="0" applyFill="1"/>
    <xf numFmtId="0" fontId="16" fillId="3" borderId="4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8" fillId="0" borderId="0" xfId="0" applyFont="1"/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left" vertical="top" wrapText="1"/>
    </xf>
    <xf numFmtId="49" fontId="21" fillId="2" borderId="10" xfId="0" applyNumberFormat="1" applyFont="1" applyFill="1" applyBorder="1" applyAlignment="1">
      <alignment horizontal="center" vertical="center" wrapText="1"/>
    </xf>
    <xf numFmtId="4" fontId="22" fillId="2" borderId="11" xfId="0" applyNumberFormat="1" applyFont="1" applyFill="1" applyBorder="1" applyAlignment="1">
      <alignment horizontal="center" vertical="top" wrapText="1"/>
    </xf>
    <xf numFmtId="0" fontId="23" fillId="2" borderId="11" xfId="0" applyFont="1" applyFill="1" applyBorder="1" applyAlignment="1">
      <alignment horizontal="center" vertical="top" wrapText="1"/>
    </xf>
    <xf numFmtId="4" fontId="25" fillId="2" borderId="11" xfId="0" applyNumberFormat="1" applyFont="1" applyFill="1" applyBorder="1" applyAlignment="1">
      <alignment horizontal="center" vertical="top" wrapText="1"/>
    </xf>
    <xf numFmtId="0" fontId="20" fillId="2" borderId="11" xfId="0" applyFont="1" applyFill="1" applyBorder="1" applyAlignment="1">
      <alignment horizontal="center" vertical="top" wrapText="1"/>
    </xf>
    <xf numFmtId="0" fontId="27" fillId="2" borderId="11" xfId="0" applyFont="1" applyFill="1" applyBorder="1" applyAlignment="1">
      <alignment horizontal="center" vertical="top" wrapText="1"/>
    </xf>
    <xf numFmtId="4" fontId="22" fillId="2" borderId="18" xfId="0" applyNumberFormat="1" applyFont="1" applyFill="1" applyBorder="1" applyAlignment="1">
      <alignment horizontal="center" vertical="top" wrapText="1"/>
    </xf>
    <xf numFmtId="4" fontId="28" fillId="0" borderId="0" xfId="0" applyNumberFormat="1" applyFont="1"/>
    <xf numFmtId="0" fontId="28" fillId="0" borderId="0" xfId="0" applyFont="1"/>
    <xf numFmtId="0" fontId="17" fillId="5" borderId="10" xfId="0" applyFont="1" applyFill="1" applyBorder="1" applyAlignment="1">
      <alignment horizontal="left" vertical="top" wrapText="1"/>
    </xf>
    <xf numFmtId="49" fontId="21" fillId="5" borderId="10" xfId="0" applyNumberFormat="1" applyFont="1" applyFill="1" applyBorder="1" applyAlignment="1">
      <alignment horizontal="center" vertical="center" wrapText="1"/>
    </xf>
    <xf numFmtId="4" fontId="22" fillId="5" borderId="23" xfId="0" applyNumberFormat="1" applyFont="1" applyFill="1" applyBorder="1" applyAlignment="1">
      <alignment horizontal="center" vertical="top" wrapText="1"/>
    </xf>
    <xf numFmtId="49" fontId="19" fillId="5" borderId="12" xfId="0" applyNumberFormat="1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top" wrapText="1"/>
    </xf>
    <xf numFmtId="49" fontId="29" fillId="5" borderId="13" xfId="0" applyNumberFormat="1" applyFont="1" applyFill="1" applyBorder="1" applyAlignment="1">
      <alignment horizontal="center" vertical="center" wrapText="1"/>
    </xf>
    <xf numFmtId="0" fontId="23" fillId="5" borderId="24" xfId="0" applyFont="1" applyFill="1" applyBorder="1" applyAlignment="1">
      <alignment horizontal="center" vertical="top" wrapText="1"/>
    </xf>
    <xf numFmtId="49" fontId="19" fillId="5" borderId="14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top" wrapText="1"/>
    </xf>
    <xf numFmtId="4" fontId="22" fillId="7" borderId="23" xfId="0" applyNumberFormat="1" applyFont="1" applyFill="1" applyBorder="1" applyAlignment="1">
      <alignment horizontal="center" vertical="top" wrapText="1"/>
    </xf>
    <xf numFmtId="0" fontId="23" fillId="7" borderId="24" xfId="0" applyFont="1" applyFill="1" applyBorder="1" applyAlignment="1">
      <alignment horizontal="center" vertical="top" wrapText="1"/>
    </xf>
    <xf numFmtId="0" fontId="19" fillId="7" borderId="16" xfId="0" applyFont="1" applyFill="1" applyBorder="1" applyAlignment="1">
      <alignment vertical="top" wrapText="1"/>
    </xf>
    <xf numFmtId="4" fontId="30" fillId="7" borderId="23" xfId="0" applyNumberFormat="1" applyFont="1" applyFill="1" applyBorder="1" applyAlignment="1">
      <alignment horizontal="center" vertical="top" wrapText="1"/>
    </xf>
    <xf numFmtId="0" fontId="19" fillId="7" borderId="20" xfId="0" applyFont="1" applyFill="1" applyBorder="1" applyAlignment="1">
      <alignment vertical="top" wrapText="1"/>
    </xf>
    <xf numFmtId="0" fontId="17" fillId="7" borderId="30" xfId="0" applyFont="1" applyFill="1" applyBorder="1" applyAlignment="1">
      <alignment horizontal="left" vertical="top" wrapText="1"/>
    </xf>
    <xf numFmtId="0" fontId="24" fillId="7" borderId="13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top" wrapText="1"/>
    </xf>
    <xf numFmtId="0" fontId="17" fillId="8" borderId="31" xfId="0" applyFont="1" applyFill="1" applyBorder="1" applyAlignment="1">
      <alignment vertical="center" wrapText="1"/>
    </xf>
    <xf numFmtId="0" fontId="17" fillId="8" borderId="32" xfId="0" applyFont="1" applyFill="1" applyBorder="1" applyAlignment="1">
      <alignment vertical="center" wrapText="1"/>
    </xf>
    <xf numFmtId="0" fontId="31" fillId="8" borderId="33" xfId="0" applyFont="1" applyFill="1" applyBorder="1" applyAlignment="1">
      <alignment vertical="top" wrapText="1"/>
    </xf>
    <xf numFmtId="4" fontId="14" fillId="8" borderId="32" xfId="0" applyNumberFormat="1" applyFont="1" applyFill="1" applyBorder="1" applyAlignment="1">
      <alignment horizontal="center" vertical="center" wrapText="1"/>
    </xf>
    <xf numFmtId="0" fontId="31" fillId="8" borderId="32" xfId="0" applyFont="1" applyFill="1" applyBorder="1" applyAlignment="1">
      <alignment vertical="top" wrapText="1"/>
    </xf>
    <xf numFmtId="0" fontId="31" fillId="8" borderId="34" xfId="0" applyFont="1" applyFill="1" applyBorder="1" applyAlignment="1">
      <alignment vertical="top" wrapText="1"/>
    </xf>
    <xf numFmtId="4" fontId="32" fillId="0" borderId="0" xfId="0" applyNumberFormat="1" applyFont="1"/>
    <xf numFmtId="0" fontId="17" fillId="2" borderId="17" xfId="0" applyFont="1" applyFill="1" applyBorder="1" applyAlignment="1">
      <alignment vertical="top" wrapText="1"/>
    </xf>
    <xf numFmtId="4" fontId="25" fillId="2" borderId="18" xfId="0" applyNumberFormat="1" applyFont="1" applyFill="1" applyBorder="1" applyAlignment="1">
      <alignment horizontal="center" vertical="top" wrapText="1"/>
    </xf>
    <xf numFmtId="0" fontId="19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29" fillId="2" borderId="13" xfId="0" applyNumberFormat="1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top" wrapText="1"/>
    </xf>
    <xf numFmtId="0" fontId="19" fillId="2" borderId="13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vertical="top" wrapText="1"/>
    </xf>
    <xf numFmtId="4" fontId="22" fillId="9" borderId="23" xfId="0" applyNumberFormat="1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vertical="top" wrapText="1"/>
    </xf>
    <xf numFmtId="0" fontId="17" fillId="2" borderId="10" xfId="0" applyFont="1" applyFill="1" applyBorder="1" applyAlignment="1">
      <alignment vertical="top" wrapText="1"/>
    </xf>
    <xf numFmtId="4" fontId="22" fillId="2" borderId="23" xfId="0" applyNumberFormat="1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vertical="top" wrapText="1"/>
    </xf>
    <xf numFmtId="4" fontId="30" fillId="2" borderId="11" xfId="0" applyNumberFormat="1" applyFont="1" applyFill="1" applyBorder="1" applyAlignment="1">
      <alignment horizontal="center" vertical="top" wrapText="1"/>
    </xf>
    <xf numFmtId="0" fontId="23" fillId="2" borderId="37" xfId="0" applyFont="1" applyFill="1" applyBorder="1" applyAlignment="1">
      <alignment horizontal="center" vertical="top" wrapText="1"/>
    </xf>
    <xf numFmtId="0" fontId="17" fillId="7" borderId="17" xfId="0" applyFont="1" applyFill="1" applyBorder="1" applyAlignment="1">
      <alignment vertical="top" wrapText="1"/>
    </xf>
    <xf numFmtId="0" fontId="35" fillId="7" borderId="17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vertical="top" wrapText="1"/>
    </xf>
    <xf numFmtId="0" fontId="35" fillId="7" borderId="13" xfId="0" applyFont="1" applyFill="1" applyBorder="1" applyAlignment="1">
      <alignment horizontal="center" vertical="center" wrapText="1"/>
    </xf>
    <xf numFmtId="0" fontId="23" fillId="7" borderId="11" xfId="0" applyFont="1" applyFill="1" applyBorder="1" applyAlignment="1">
      <alignment horizontal="center" vertical="top" wrapText="1"/>
    </xf>
    <xf numFmtId="0" fontId="35" fillId="7" borderId="10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top" wrapText="1"/>
    </xf>
    <xf numFmtId="0" fontId="35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top" wrapText="1"/>
    </xf>
    <xf numFmtId="0" fontId="35" fillId="2" borderId="10" xfId="0" applyFont="1" applyFill="1" applyBorder="1" applyAlignment="1">
      <alignment horizontal="center" vertical="center" wrapText="1"/>
    </xf>
    <xf numFmtId="4" fontId="22" fillId="2" borderId="23" xfId="0" applyNumberFormat="1" applyFont="1" applyFill="1" applyBorder="1" applyAlignment="1">
      <alignment horizontal="center" vertical="top" wrapText="1"/>
    </xf>
    <xf numFmtId="0" fontId="19" fillId="2" borderId="38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vertical="top" wrapText="1"/>
    </xf>
    <xf numFmtId="0" fontId="17" fillId="4" borderId="13" xfId="0" applyFont="1" applyFill="1" applyBorder="1" applyAlignment="1">
      <alignment vertical="top" wrapText="1"/>
    </xf>
    <xf numFmtId="0" fontId="24" fillId="4" borderId="13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top" wrapText="1"/>
    </xf>
    <xf numFmtId="0" fontId="17" fillId="4" borderId="10" xfId="0" applyFont="1" applyFill="1" applyBorder="1" applyAlignment="1">
      <alignment vertical="top" wrapText="1"/>
    </xf>
    <xf numFmtId="0" fontId="23" fillId="0" borderId="23" xfId="0" applyFont="1" applyFill="1" applyBorder="1" applyAlignment="1">
      <alignment horizontal="center" vertical="top" wrapText="1"/>
    </xf>
    <xf numFmtId="4" fontId="25" fillId="2" borderId="11" xfId="0" applyNumberFormat="1" applyFont="1" applyFill="1" applyBorder="1" applyAlignment="1">
      <alignment horizontal="center" vertical="justify" wrapText="1"/>
    </xf>
    <xf numFmtId="0" fontId="37" fillId="2" borderId="30" xfId="0" applyFont="1" applyFill="1" applyBorder="1" applyAlignment="1">
      <alignment horizontal="left" vertical="top" wrapText="1"/>
    </xf>
    <xf numFmtId="0" fontId="26" fillId="2" borderId="10" xfId="0" applyFont="1" applyFill="1" applyBorder="1" applyAlignment="1">
      <alignment vertical="top" wrapText="1"/>
    </xf>
    <xf numFmtId="0" fontId="39" fillId="2" borderId="0" xfId="0" applyFont="1" applyFill="1" applyAlignment="1">
      <alignment wrapText="1"/>
    </xf>
    <xf numFmtId="0" fontId="24" fillId="2" borderId="17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left" vertical="top" wrapText="1"/>
    </xf>
    <xf numFmtId="4" fontId="40" fillId="0" borderId="0" xfId="0" applyNumberFormat="1" applyFont="1"/>
    <xf numFmtId="4" fontId="41" fillId="0" borderId="0" xfId="0" applyNumberFormat="1" applyFont="1"/>
    <xf numFmtId="4" fontId="42" fillId="0" borderId="0" xfId="0" applyNumberFormat="1" applyFont="1"/>
    <xf numFmtId="0" fontId="43" fillId="0" borderId="0" xfId="0" applyFont="1"/>
    <xf numFmtId="4" fontId="0" fillId="2" borderId="0" xfId="0" applyNumberFormat="1" applyFill="1"/>
    <xf numFmtId="0" fontId="19" fillId="0" borderId="13" xfId="0" applyFont="1" applyFill="1" applyBorder="1" applyAlignment="1">
      <alignment horizontal="center" vertical="center" wrapText="1"/>
    </xf>
    <xf numFmtId="49" fontId="19" fillId="2" borderId="12" xfId="0" applyNumberFormat="1" applyFont="1" applyFill="1" applyBorder="1" applyAlignment="1">
      <alignment horizontal="left" vertical="center" wrapText="1"/>
    </xf>
    <xf numFmtId="49" fontId="19" fillId="2" borderId="14" xfId="0" applyNumberFormat="1" applyFont="1" applyFill="1" applyBorder="1" applyAlignment="1">
      <alignment vertical="center" wrapText="1"/>
    </xf>
    <xf numFmtId="49" fontId="45" fillId="2" borderId="14" xfId="0" applyNumberFormat="1" applyFont="1" applyFill="1" applyBorder="1" applyAlignment="1">
      <alignment vertical="center" wrapText="1"/>
    </xf>
    <xf numFmtId="0" fontId="35" fillId="4" borderId="17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horizontal="center" vertical="center" wrapText="1"/>
    </xf>
    <xf numFmtId="49" fontId="19" fillId="0" borderId="12" xfId="0" applyNumberFormat="1" applyFont="1" applyBorder="1" applyAlignment="1">
      <alignment vertical="center" wrapText="1"/>
    </xf>
    <xf numFmtId="0" fontId="17" fillId="4" borderId="17" xfId="0" applyFont="1" applyFill="1" applyBorder="1" applyAlignment="1">
      <alignment vertical="top" wrapText="1"/>
    </xf>
    <xf numFmtId="0" fontId="17" fillId="4" borderId="17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 wrapText="1"/>
    </xf>
    <xf numFmtId="49" fontId="17" fillId="0" borderId="19" xfId="0" applyNumberFormat="1" applyFont="1" applyBorder="1" applyAlignment="1">
      <alignment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vertical="top" wrapText="1"/>
    </xf>
    <xf numFmtId="0" fontId="23" fillId="2" borderId="24" xfId="0" applyFont="1" applyFill="1" applyBorder="1" applyAlignment="1">
      <alignment horizontal="center" vertical="top" wrapText="1"/>
    </xf>
    <xf numFmtId="4" fontId="30" fillId="2" borderId="23" xfId="0" applyNumberFormat="1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vertical="top" wrapText="1"/>
    </xf>
    <xf numFmtId="0" fontId="35" fillId="4" borderId="17" xfId="0" applyFont="1" applyFill="1" applyBorder="1" applyAlignment="1">
      <alignment vertical="center" wrapText="1"/>
    </xf>
    <xf numFmtId="0" fontId="20" fillId="2" borderId="23" xfId="0" applyFont="1" applyFill="1" applyBorder="1" applyAlignment="1">
      <alignment horizontal="center" vertical="top" wrapText="1"/>
    </xf>
    <xf numFmtId="0" fontId="20" fillId="2" borderId="16" xfId="0" applyFont="1" applyFill="1" applyBorder="1" applyAlignment="1">
      <alignment horizontal="left" vertical="top" wrapText="1"/>
    </xf>
    <xf numFmtId="4" fontId="22" fillId="2" borderId="11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47" fillId="2" borderId="16" xfId="0" applyFont="1" applyFill="1" applyBorder="1" applyAlignment="1">
      <alignment horizontal="left" vertical="top" wrapText="1"/>
    </xf>
    <xf numFmtId="0" fontId="21" fillId="2" borderId="11" xfId="0" applyFont="1" applyFill="1" applyBorder="1" applyAlignment="1">
      <alignment horizontal="center" vertical="top" wrapText="1"/>
    </xf>
    <xf numFmtId="49" fontId="19" fillId="0" borderId="10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top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" fontId="22" fillId="0" borderId="23" xfId="0" applyNumberFormat="1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top" wrapText="1"/>
    </xf>
    <xf numFmtId="0" fontId="19" fillId="0" borderId="30" xfId="0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49" fontId="19" fillId="0" borderId="19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center" vertical="center" wrapText="1"/>
    </xf>
    <xf numFmtId="0" fontId="17" fillId="8" borderId="40" xfId="0" applyFont="1" applyFill="1" applyBorder="1" applyAlignment="1">
      <alignment horizontal="left" vertical="center" wrapText="1"/>
    </xf>
    <xf numFmtId="0" fontId="17" fillId="8" borderId="24" xfId="0" applyFont="1" applyFill="1" applyBorder="1" applyAlignment="1">
      <alignment vertical="center" wrapText="1"/>
    </xf>
    <xf numFmtId="0" fontId="31" fillId="8" borderId="24" xfId="0" applyFont="1" applyFill="1" applyBorder="1" applyAlignment="1">
      <alignment vertical="top" wrapText="1"/>
    </xf>
    <xf numFmtId="4" fontId="14" fillId="8" borderId="24" xfId="0" applyNumberFormat="1" applyFont="1" applyFill="1" applyBorder="1" applyAlignment="1">
      <alignment horizontal="center" vertical="center" wrapText="1"/>
    </xf>
    <xf numFmtId="0" fontId="31" fillId="8" borderId="41" xfId="0" applyFont="1" applyFill="1" applyBorder="1" applyAlignment="1">
      <alignment vertical="top" wrapText="1"/>
    </xf>
    <xf numFmtId="4" fontId="48" fillId="0" borderId="0" xfId="0" applyNumberFormat="1" applyFont="1"/>
    <xf numFmtId="0" fontId="17" fillId="2" borderId="13" xfId="0" applyFont="1" applyFill="1" applyBorder="1" applyAlignment="1">
      <alignment horizontal="center" vertical="top" wrapText="1"/>
    </xf>
    <xf numFmtId="0" fontId="19" fillId="7" borderId="42" xfId="0" applyFont="1" applyFill="1" applyBorder="1" applyAlignment="1">
      <alignment horizontal="left" vertical="center" wrapText="1"/>
    </xf>
    <xf numFmtId="4" fontId="25" fillId="7" borderId="18" xfId="0" applyNumberFormat="1" applyFont="1" applyFill="1" applyBorder="1" applyAlignment="1">
      <alignment horizontal="center" vertical="top" wrapText="1"/>
    </xf>
    <xf numFmtId="0" fontId="17" fillId="7" borderId="9" xfId="0" applyFont="1" applyFill="1" applyBorder="1" applyAlignment="1">
      <alignment horizontal="left" vertical="center" wrapText="1"/>
    </xf>
    <xf numFmtId="0" fontId="49" fillId="7" borderId="11" xfId="0" applyFont="1" applyFill="1" applyBorder="1" applyAlignment="1">
      <alignment horizontal="center" vertical="top" wrapText="1"/>
    </xf>
    <xf numFmtId="0" fontId="49" fillId="7" borderId="23" xfId="0" applyFont="1" applyFill="1" applyBorder="1" applyAlignment="1">
      <alignment horizontal="center" vertical="top" wrapText="1"/>
    </xf>
    <xf numFmtId="0" fontId="19" fillId="7" borderId="17" xfId="0" applyFont="1" applyFill="1" applyBorder="1" applyAlignment="1">
      <alignment horizontal="center" vertical="top" wrapText="1"/>
    </xf>
    <xf numFmtId="4" fontId="25" fillId="7" borderId="23" xfId="0" applyNumberFormat="1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23" fillId="7" borderId="23" xfId="0" applyFont="1" applyFill="1" applyBorder="1" applyAlignment="1">
      <alignment horizontal="center" vertical="top" wrapText="1"/>
    </xf>
    <xf numFmtId="0" fontId="46" fillId="7" borderId="13" xfId="0" applyFont="1" applyFill="1" applyBorder="1" applyAlignment="1">
      <alignment horizontal="center" vertical="top" wrapText="1"/>
    </xf>
    <xf numFmtId="0" fontId="17" fillId="8" borderId="15" xfId="0" applyFont="1" applyFill="1" applyBorder="1" applyAlignment="1">
      <alignment vertical="center" wrapText="1"/>
    </xf>
    <xf numFmtId="0" fontId="17" fillId="8" borderId="37" xfId="0" applyFont="1" applyFill="1" applyBorder="1" applyAlignment="1">
      <alignment vertical="center" wrapText="1"/>
    </xf>
    <xf numFmtId="0" fontId="31" fillId="8" borderId="11" xfId="0" applyFont="1" applyFill="1" applyBorder="1" applyAlignment="1">
      <alignment vertical="top" wrapText="1"/>
    </xf>
    <xf numFmtId="4" fontId="14" fillId="8" borderId="11" xfId="0" applyNumberFormat="1" applyFont="1" applyFill="1" applyBorder="1" applyAlignment="1">
      <alignment horizontal="center" vertical="center" wrapText="1"/>
    </xf>
    <xf numFmtId="0" fontId="31" fillId="8" borderId="43" xfId="0" applyFont="1" applyFill="1" applyBorder="1" applyAlignment="1">
      <alignment vertical="top" wrapText="1"/>
    </xf>
    <xf numFmtId="4" fontId="50" fillId="0" borderId="0" xfId="0" applyNumberFormat="1" applyFont="1"/>
    <xf numFmtId="4" fontId="30" fillId="0" borderId="11" xfId="0" applyNumberFormat="1" applyFont="1" applyFill="1" applyBorder="1" applyAlignment="1">
      <alignment horizontal="center" vertical="center" wrapText="1"/>
    </xf>
    <xf numFmtId="4" fontId="48" fillId="4" borderId="0" xfId="0" applyNumberFormat="1" applyFont="1" applyFill="1"/>
    <xf numFmtId="0" fontId="38" fillId="2" borderId="11" xfId="0" applyFont="1" applyFill="1" applyBorder="1" applyAlignment="1">
      <alignment horizontal="center" vertical="top" wrapText="1"/>
    </xf>
    <xf numFmtId="4" fontId="50" fillId="4" borderId="0" xfId="0" applyNumberFormat="1" applyFont="1" applyFill="1"/>
    <xf numFmtId="4" fontId="30" fillId="11" borderId="11" xfId="0" applyNumberFormat="1" applyFont="1" applyFill="1" applyBorder="1" applyAlignment="1">
      <alignment horizontal="center" vertical="center" wrapText="1"/>
    </xf>
    <xf numFmtId="0" fontId="17" fillId="8" borderId="44" xfId="0" applyFont="1" applyFill="1" applyBorder="1" applyAlignment="1">
      <alignment vertical="center" wrapText="1"/>
    </xf>
    <xf numFmtId="0" fontId="51" fillId="12" borderId="11" xfId="0" applyFont="1" applyFill="1" applyBorder="1" applyAlignment="1">
      <alignment vertical="center" wrapText="1"/>
    </xf>
    <xf numFmtId="0" fontId="52" fillId="12" borderId="11" xfId="0" applyFont="1" applyFill="1" applyBorder="1" applyAlignment="1">
      <alignment vertical="top" wrapText="1"/>
    </xf>
    <xf numFmtId="4" fontId="53" fillId="12" borderId="11" xfId="0" applyNumberFormat="1" applyFont="1" applyFill="1" applyBorder="1" applyAlignment="1">
      <alignment horizontal="center" vertical="center" wrapText="1"/>
    </xf>
    <xf numFmtId="4" fontId="54" fillId="12" borderId="11" xfId="0" applyNumberFormat="1" applyFont="1" applyFill="1" applyBorder="1" applyAlignment="1">
      <alignment vertical="top" wrapText="1"/>
    </xf>
    <xf numFmtId="0" fontId="52" fillId="12" borderId="43" xfId="0" applyFont="1" applyFill="1" applyBorder="1" applyAlignment="1">
      <alignment vertical="top" wrapText="1"/>
    </xf>
    <xf numFmtId="4" fontId="22" fillId="0" borderId="11" xfId="0" applyNumberFormat="1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vertical="center" wrapText="1"/>
    </xf>
    <xf numFmtId="0" fontId="55" fillId="0" borderId="4" xfId="0" applyFont="1" applyBorder="1" applyAlignment="1">
      <alignment vertical="center" wrapText="1"/>
    </xf>
    <xf numFmtId="0" fontId="55" fillId="0" borderId="0" xfId="0" applyFont="1" applyBorder="1" applyAlignment="1">
      <alignment vertical="center" wrapText="1"/>
    </xf>
    <xf numFmtId="0" fontId="55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right" vertical="center" wrapText="1"/>
    </xf>
    <xf numFmtId="0" fontId="31" fillId="0" borderId="4" xfId="0" applyFont="1" applyBorder="1" applyAlignment="1">
      <alignment vertical="top" wrapText="1"/>
    </xf>
    <xf numFmtId="0" fontId="31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5" fillId="0" borderId="45" xfId="0" applyFont="1" applyBorder="1" applyAlignment="1">
      <alignment vertical="center" wrapText="1"/>
    </xf>
    <xf numFmtId="0" fontId="55" fillId="0" borderId="46" xfId="0" applyFont="1" applyBorder="1" applyAlignment="1">
      <alignment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right" vertical="center" wrapText="1"/>
    </xf>
    <xf numFmtId="0" fontId="19" fillId="0" borderId="47" xfId="0" applyFont="1" applyBorder="1" applyAlignment="1">
      <alignment horizontal="right" vertical="center" wrapText="1"/>
    </xf>
    <xf numFmtId="4" fontId="57" fillId="0" borderId="0" xfId="0" applyNumberFormat="1" applyFont="1"/>
    <xf numFmtId="4" fontId="58" fillId="0" borderId="0" xfId="0" applyNumberFormat="1" applyFont="1"/>
    <xf numFmtId="4" fontId="59" fillId="0" borderId="0" xfId="0" applyNumberFormat="1" applyFont="1"/>
    <xf numFmtId="4" fontId="60" fillId="0" borderId="0" xfId="0" applyNumberFormat="1" applyFont="1"/>
    <xf numFmtId="0" fontId="61" fillId="0" borderId="0" xfId="0" applyFont="1"/>
    <xf numFmtId="0" fontId="24" fillId="2" borderId="10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3" fillId="7" borderId="37" xfId="0" applyFont="1" applyFill="1" applyBorder="1" applyAlignment="1">
      <alignment horizontal="center" vertical="top" wrapText="1"/>
    </xf>
    <xf numFmtId="0" fontId="19" fillId="7" borderId="17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left" vertical="top" wrapText="1"/>
    </xf>
    <xf numFmtId="0" fontId="19" fillId="7" borderId="13" xfId="0" applyFont="1" applyFill="1" applyBorder="1" applyAlignment="1">
      <alignment vertical="center" wrapText="1"/>
    </xf>
    <xf numFmtId="4" fontId="22" fillId="13" borderId="23" xfId="0" applyNumberFormat="1" applyFont="1" applyFill="1" applyBorder="1" applyAlignment="1">
      <alignment horizontal="center" vertical="top" wrapText="1"/>
    </xf>
    <xf numFmtId="0" fontId="11" fillId="2" borderId="0" xfId="0" applyFont="1" applyFill="1"/>
    <xf numFmtId="0" fontId="11" fillId="14" borderId="0" xfId="0" applyFont="1" applyFill="1"/>
    <xf numFmtId="4" fontId="22" fillId="15" borderId="11" xfId="0" applyNumberFormat="1" applyFont="1" applyFill="1" applyBorder="1" applyAlignment="1">
      <alignment horizontal="center" vertical="top" wrapText="1"/>
    </xf>
    <xf numFmtId="4" fontId="25" fillId="15" borderId="11" xfId="0" applyNumberFormat="1" applyFont="1" applyFill="1" applyBorder="1" applyAlignment="1">
      <alignment horizontal="center" vertical="top" wrapText="1"/>
    </xf>
    <xf numFmtId="4" fontId="25" fillId="15" borderId="13" xfId="0" applyNumberFormat="1" applyFont="1" applyFill="1" applyBorder="1" applyAlignment="1">
      <alignment horizontal="center" vertical="top" wrapText="1"/>
    </xf>
    <xf numFmtId="4" fontId="22" fillId="15" borderId="23" xfId="0" applyNumberFormat="1" applyFont="1" applyFill="1" applyBorder="1" applyAlignment="1">
      <alignment horizontal="center" vertical="center" wrapText="1"/>
    </xf>
    <xf numFmtId="0" fontId="67" fillId="7" borderId="24" xfId="0" applyFont="1" applyFill="1" applyBorder="1" applyAlignment="1">
      <alignment horizontal="center" vertical="top" wrapText="1"/>
    </xf>
    <xf numFmtId="4" fontId="22" fillId="7" borderId="23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0" fillId="11" borderId="0" xfId="0" applyFill="1"/>
    <xf numFmtId="0" fontId="66" fillId="0" borderId="0" xfId="0" applyFont="1"/>
    <xf numFmtId="0" fontId="20" fillId="7" borderId="12" xfId="0" applyFont="1" applyFill="1" applyBorder="1" applyAlignment="1">
      <alignment horizontal="center" vertical="center" wrapText="1"/>
    </xf>
    <xf numFmtId="0" fontId="37" fillId="7" borderId="30" xfId="0" applyFont="1" applyFill="1" applyBorder="1" applyAlignment="1">
      <alignment horizontal="left" vertical="top" wrapText="1"/>
    </xf>
    <xf numFmtId="0" fontId="19" fillId="7" borderId="19" xfId="0" applyFont="1" applyFill="1" applyBorder="1" applyAlignment="1">
      <alignment horizontal="center" vertical="center" wrapText="1"/>
    </xf>
    <xf numFmtId="0" fontId="9" fillId="0" borderId="0" xfId="0" applyFont="1" applyFill="1"/>
    <xf numFmtId="0" fontId="19" fillId="7" borderId="17" xfId="0" applyFont="1" applyFill="1" applyBorder="1" applyAlignment="1">
      <alignment horizontal="center" vertical="center" wrapText="1"/>
    </xf>
    <xf numFmtId="49" fontId="34" fillId="7" borderId="17" xfId="0" applyNumberFormat="1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vertical="top" wrapText="1"/>
    </xf>
    <xf numFmtId="0" fontId="8" fillId="0" borderId="0" xfId="0" applyFont="1"/>
    <xf numFmtId="0" fontId="27" fillId="16" borderId="11" xfId="0" applyFont="1" applyFill="1" applyBorder="1" applyAlignment="1">
      <alignment horizontal="center" vertical="top" wrapText="1"/>
    </xf>
    <xf numFmtId="4" fontId="22" fillId="15" borderId="23" xfId="0" applyNumberFormat="1" applyFont="1" applyFill="1" applyBorder="1" applyAlignment="1">
      <alignment horizontal="center" vertical="top" wrapText="1"/>
    </xf>
    <xf numFmtId="0" fontId="68" fillId="0" borderId="0" xfId="0" applyFont="1"/>
    <xf numFmtId="0" fontId="20" fillId="2" borderId="13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left" vertical="top" wrapText="1"/>
    </xf>
    <xf numFmtId="0" fontId="26" fillId="2" borderId="17" xfId="0" applyFont="1" applyFill="1" applyBorder="1" applyAlignment="1">
      <alignment horizontal="left" vertical="top" wrapText="1"/>
    </xf>
    <xf numFmtId="0" fontId="21" fillId="2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49" fontId="20" fillId="2" borderId="19" xfId="0" applyNumberFormat="1" applyFont="1" applyFill="1" applyBorder="1" applyAlignment="1">
      <alignment horizontal="left" vertical="top" wrapText="1"/>
    </xf>
    <xf numFmtId="49" fontId="20" fillId="2" borderId="14" xfId="0" applyNumberFormat="1" applyFont="1" applyFill="1" applyBorder="1" applyAlignment="1">
      <alignment horizontal="left" vertical="top" wrapText="1"/>
    </xf>
    <xf numFmtId="4" fontId="30" fillId="7" borderId="11" xfId="0" applyNumberFormat="1" applyFont="1" applyFill="1" applyBorder="1" applyAlignment="1">
      <alignment horizontal="center" vertical="top" wrapText="1"/>
    </xf>
    <xf numFmtId="4" fontId="72" fillId="2" borderId="11" xfId="0" applyNumberFormat="1" applyFont="1" applyFill="1" applyBorder="1" applyAlignment="1">
      <alignment horizontal="center" vertical="top" wrapText="1"/>
    </xf>
    <xf numFmtId="0" fontId="74" fillId="2" borderId="11" xfId="0" applyFont="1" applyFill="1" applyBorder="1" applyAlignment="1">
      <alignment horizontal="center" vertical="top" wrapText="1"/>
    </xf>
    <xf numFmtId="0" fontId="74" fillId="7" borderId="11" xfId="0" applyFont="1" applyFill="1" applyBorder="1" applyAlignment="1">
      <alignment horizontal="center" vertical="top" wrapText="1"/>
    </xf>
    <xf numFmtId="49" fontId="14" fillId="0" borderId="5" xfId="0" applyNumberFormat="1" applyFont="1" applyBorder="1" applyAlignment="1">
      <alignment horizontal="right" vertical="center" wrapText="1"/>
    </xf>
    <xf numFmtId="4" fontId="72" fillId="15" borderId="11" xfId="0" applyNumberFormat="1" applyFont="1" applyFill="1" applyBorder="1" applyAlignment="1">
      <alignment horizontal="center" vertical="top" wrapText="1"/>
    </xf>
    <xf numFmtId="49" fontId="17" fillId="7" borderId="14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21" fillId="7" borderId="11" xfId="0" applyFont="1" applyFill="1" applyBorder="1" applyAlignment="1">
      <alignment horizontal="center" vertical="top" wrapText="1"/>
    </xf>
    <xf numFmtId="0" fontId="19" fillId="7" borderId="17" xfId="0" applyFont="1" applyFill="1" applyBorder="1" applyAlignment="1">
      <alignment horizontal="center" vertical="center" wrapText="1"/>
    </xf>
    <xf numFmtId="0" fontId="6" fillId="0" borderId="0" xfId="0" applyFont="1"/>
    <xf numFmtId="49" fontId="24" fillId="7" borderId="17" xfId="0" applyNumberFormat="1" applyFont="1" applyFill="1" applyBorder="1" applyAlignment="1">
      <alignment horizontal="center" vertical="center" wrapText="1"/>
    </xf>
    <xf numFmtId="0" fontId="65" fillId="7" borderId="17" xfId="0" applyFont="1" applyFill="1" applyBorder="1" applyAlignment="1">
      <alignment horizontal="center" vertical="center" wrapText="1"/>
    </xf>
    <xf numFmtId="49" fontId="19" fillId="7" borderId="12" xfId="0" applyNumberFormat="1" applyFont="1" applyFill="1" applyBorder="1" applyAlignment="1">
      <alignment vertical="center" wrapText="1"/>
    </xf>
    <xf numFmtId="0" fontId="46" fillId="7" borderId="13" xfId="0" applyFont="1" applyFill="1" applyBorder="1" applyAlignment="1">
      <alignment horizontal="center" vertical="center" wrapText="1"/>
    </xf>
    <xf numFmtId="49" fontId="44" fillId="7" borderId="14" xfId="0" applyNumberFormat="1" applyFont="1" applyFill="1" applyBorder="1" applyAlignment="1">
      <alignment vertical="center" wrapText="1"/>
    </xf>
    <xf numFmtId="4" fontId="22" fillId="15" borderId="18" xfId="0" applyNumberFormat="1" applyFont="1" applyFill="1" applyBorder="1" applyAlignment="1">
      <alignment horizontal="center" vertical="top" wrapText="1"/>
    </xf>
    <xf numFmtId="4" fontId="36" fillId="15" borderId="13" xfId="0" applyNumberFormat="1" applyFont="1" applyFill="1" applyBorder="1" applyAlignment="1">
      <alignment horizontal="center" vertical="top" wrapText="1"/>
    </xf>
    <xf numFmtId="0" fontId="19" fillId="7" borderId="11" xfId="0" applyFont="1" applyFill="1" applyBorder="1" applyAlignment="1">
      <alignment horizontal="center" vertical="center" wrapText="1"/>
    </xf>
    <xf numFmtId="4" fontId="22" fillId="7" borderId="11" xfId="0" applyNumberFormat="1" applyFont="1" applyFill="1" applyBorder="1" applyAlignment="1">
      <alignment horizontal="center" vertical="top" wrapText="1"/>
    </xf>
    <xf numFmtId="0" fontId="20" fillId="7" borderId="11" xfId="0" applyFont="1" applyFill="1" applyBorder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top" wrapText="1"/>
    </xf>
    <xf numFmtId="0" fontId="17" fillId="7" borderId="11" xfId="0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horizontal="center" vertical="top" wrapText="1"/>
    </xf>
    <xf numFmtId="4" fontId="22" fillId="17" borderId="10" xfId="0" applyNumberFormat="1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center" wrapText="1"/>
    </xf>
    <xf numFmtId="4" fontId="75" fillId="2" borderId="11" xfId="0" applyNumberFormat="1" applyFont="1" applyFill="1" applyBorder="1" applyAlignment="1">
      <alignment horizontal="center" vertical="top" wrapText="1"/>
    </xf>
    <xf numFmtId="0" fontId="19" fillId="7" borderId="38" xfId="0" applyFont="1" applyFill="1" applyBorder="1" applyAlignment="1">
      <alignment horizontal="center" vertical="center" wrapText="1"/>
    </xf>
    <xf numFmtId="4" fontId="22" fillId="7" borderId="11" xfId="0" applyNumberFormat="1" applyFont="1" applyFill="1" applyBorder="1" applyAlignment="1">
      <alignment horizontal="center" vertical="justify" wrapText="1"/>
    </xf>
    <xf numFmtId="0" fontId="5" fillId="0" borderId="0" xfId="0" applyFont="1"/>
    <xf numFmtId="0" fontId="28" fillId="0" borderId="0" xfId="0" applyFont="1" applyFill="1"/>
    <xf numFmtId="4" fontId="31" fillId="0" borderId="0" xfId="0" applyNumberFormat="1" applyFont="1" applyBorder="1" applyAlignment="1">
      <alignment vertical="top" wrapText="1"/>
    </xf>
    <xf numFmtId="0" fontId="35" fillId="2" borderId="13" xfId="0" applyFont="1" applyFill="1" applyBorder="1" applyAlignment="1">
      <alignment vertical="center" wrapText="1"/>
    </xf>
    <xf numFmtId="4" fontId="22" fillId="7" borderId="10" xfId="0" applyNumberFormat="1" applyFont="1" applyFill="1" applyBorder="1" applyAlignment="1">
      <alignment horizontal="center" vertical="top" wrapText="1"/>
    </xf>
    <xf numFmtId="0" fontId="19" fillId="7" borderId="16" xfId="0" applyFont="1" applyFill="1" applyBorder="1" applyAlignment="1">
      <alignment horizontal="left" vertical="top" wrapText="1"/>
    </xf>
    <xf numFmtId="0" fontId="24" fillId="7" borderId="13" xfId="0" applyFont="1" applyFill="1" applyBorder="1" applyAlignment="1">
      <alignment horizontal="center" vertical="center" wrapText="1"/>
    </xf>
    <xf numFmtId="0" fontId="24" fillId="7" borderId="17" xfId="0" applyFont="1" applyFill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 wrapText="1"/>
    </xf>
    <xf numFmtId="0" fontId="17" fillId="7" borderId="18" xfId="0" applyFont="1" applyFill="1" applyBorder="1" applyAlignment="1">
      <alignment horizontal="left" vertical="top" wrapText="1"/>
    </xf>
    <xf numFmtId="4" fontId="22" fillId="7" borderId="11" xfId="0" applyNumberFormat="1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37" fillId="7" borderId="16" xfId="0" applyFont="1" applyFill="1" applyBorder="1" applyAlignment="1">
      <alignment horizontal="left" vertical="top" wrapText="1"/>
    </xf>
    <xf numFmtId="49" fontId="19" fillId="7" borderId="14" xfId="0" applyNumberFormat="1" applyFont="1" applyFill="1" applyBorder="1" applyAlignment="1">
      <alignment vertical="center" wrapText="1"/>
    </xf>
    <xf numFmtId="0" fontId="35" fillId="7" borderId="13" xfId="0" applyFont="1" applyFill="1" applyBorder="1" applyAlignment="1">
      <alignment vertical="center" wrapText="1"/>
    </xf>
    <xf numFmtId="49" fontId="29" fillId="7" borderId="1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17" fillId="16" borderId="17" xfId="0" applyFont="1" applyFill="1" applyBorder="1" applyAlignment="1">
      <alignment vertical="top" wrapText="1"/>
    </xf>
    <xf numFmtId="0" fontId="35" fillId="16" borderId="17" xfId="0" applyFont="1" applyFill="1" applyBorder="1" applyAlignment="1">
      <alignment horizontal="center" vertical="center" wrapText="1"/>
    </xf>
    <xf numFmtId="4" fontId="22" fillId="16" borderId="18" xfId="0" applyNumberFormat="1" applyFont="1" applyFill="1" applyBorder="1" applyAlignment="1">
      <alignment horizontal="center" vertical="top" wrapText="1"/>
    </xf>
    <xf numFmtId="0" fontId="17" fillId="16" borderId="13" xfId="0" applyFont="1" applyFill="1" applyBorder="1" applyAlignment="1">
      <alignment vertical="top" wrapText="1"/>
    </xf>
    <xf numFmtId="0" fontId="35" fillId="16" borderId="13" xfId="0" applyFont="1" applyFill="1" applyBorder="1" applyAlignment="1">
      <alignment vertical="center" wrapText="1"/>
    </xf>
    <xf numFmtId="0" fontId="23" fillId="16" borderId="37" xfId="0" applyFont="1" applyFill="1" applyBorder="1" applyAlignment="1">
      <alignment horizontal="center" vertical="top" wrapText="1"/>
    </xf>
    <xf numFmtId="0" fontId="19" fillId="2" borderId="17" xfId="0" applyFont="1" applyFill="1" applyBorder="1" applyAlignment="1">
      <alignment horizontal="center" vertical="top" wrapText="1"/>
    </xf>
    <xf numFmtId="49" fontId="19" fillId="7" borderId="12" xfId="0" applyNumberFormat="1" applyFont="1" applyFill="1" applyBorder="1" applyAlignment="1">
      <alignment horizontal="center" vertical="center" wrapText="1"/>
    </xf>
    <xf numFmtId="0" fontId="24" fillId="7" borderId="13" xfId="0" applyFont="1" applyFill="1" applyBorder="1" applyAlignment="1">
      <alignment horizontal="center" vertical="center" wrapText="1"/>
    </xf>
    <xf numFmtId="0" fontId="37" fillId="2" borderId="17" xfId="0" applyFont="1" applyFill="1" applyBorder="1" applyAlignment="1">
      <alignment horizontal="left" vertical="top" wrapText="1"/>
    </xf>
    <xf numFmtId="164" fontId="22" fillId="2" borderId="10" xfId="0" applyNumberFormat="1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top" wrapText="1"/>
    </xf>
    <xf numFmtId="0" fontId="19" fillId="2" borderId="17" xfId="0" applyFont="1" applyFill="1" applyBorder="1" applyAlignment="1">
      <alignment horizontal="center" vertical="top" wrapText="1"/>
    </xf>
    <xf numFmtId="0" fontId="24" fillId="2" borderId="13" xfId="0" applyFont="1" applyFill="1" applyBorder="1" applyAlignment="1">
      <alignment horizontal="center" vertical="center" wrapText="1"/>
    </xf>
    <xf numFmtId="0" fontId="2" fillId="0" borderId="0" xfId="0" applyFont="1"/>
    <xf numFmtId="4" fontId="25" fillId="15" borderId="11" xfId="0" applyNumberFormat="1" applyFont="1" applyFill="1" applyBorder="1" applyAlignment="1">
      <alignment horizontal="center" vertical="justify" wrapText="1"/>
    </xf>
    <xf numFmtId="4" fontId="22" fillId="2" borderId="10" xfId="0" applyNumberFormat="1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top" wrapText="1"/>
    </xf>
    <xf numFmtId="4" fontId="25" fillId="0" borderId="23" xfId="0" applyNumberFormat="1" applyFont="1" applyFill="1" applyBorder="1" applyAlignment="1">
      <alignment horizontal="center" vertical="top" wrapText="1"/>
    </xf>
    <xf numFmtId="0" fontId="55" fillId="2" borderId="0" xfId="0" applyFont="1" applyFill="1" applyBorder="1" applyAlignment="1">
      <alignment horizontal="left" vertical="top" wrapText="1"/>
    </xf>
    <xf numFmtId="0" fontId="37" fillId="2" borderId="13" xfId="0" applyFont="1" applyFill="1" applyBorder="1" applyAlignment="1">
      <alignment horizontal="left" vertical="top" wrapText="1"/>
    </xf>
    <xf numFmtId="0" fontId="24" fillId="2" borderId="13" xfId="0" applyFont="1" applyFill="1" applyBorder="1" applyAlignment="1">
      <alignment horizontal="center" vertical="center" wrapText="1"/>
    </xf>
    <xf numFmtId="0" fontId="1" fillId="0" borderId="0" xfId="0" applyFont="1"/>
    <xf numFmtId="0" fontId="17" fillId="2" borderId="10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 vertical="top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49" fontId="19" fillId="2" borderId="35" xfId="0" applyNumberFormat="1" applyFont="1" applyFill="1" applyBorder="1" applyAlignment="1">
      <alignment horizontal="center" vertical="center" wrapText="1"/>
    </xf>
    <xf numFmtId="49" fontId="19" fillId="2" borderId="36" xfId="0" applyNumberFormat="1" applyFont="1" applyFill="1" applyBorder="1" applyAlignment="1">
      <alignment horizontal="center" vertical="center" wrapText="1"/>
    </xf>
    <xf numFmtId="0" fontId="70" fillId="0" borderId="10" xfId="0" applyFont="1" applyFill="1" applyBorder="1" applyAlignment="1">
      <alignment horizontal="left" vertical="top" wrapText="1"/>
    </xf>
    <xf numFmtId="0" fontId="73" fillId="0" borderId="13" xfId="0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horizontal="left" vertical="top" wrapText="1"/>
    </xf>
    <xf numFmtId="0" fontId="26" fillId="7" borderId="10" xfId="0" applyFont="1" applyFill="1" applyBorder="1" applyAlignment="1">
      <alignment horizontal="left" vertical="top" wrapText="1"/>
    </xf>
    <xf numFmtId="0" fontId="17" fillId="7" borderId="13" xfId="0" applyFont="1" applyFill="1" applyBorder="1" applyAlignment="1">
      <alignment horizontal="left" vertical="top" wrapText="1"/>
    </xf>
    <xf numFmtId="0" fontId="19" fillId="2" borderId="22" xfId="0" applyNumberFormat="1" applyFont="1" applyFill="1" applyBorder="1" applyAlignment="1">
      <alignment horizontal="left" vertical="top" wrapText="1"/>
    </xf>
    <xf numFmtId="0" fontId="19" fillId="2" borderId="20" xfId="0" applyNumberFormat="1" applyFont="1" applyFill="1" applyBorder="1" applyAlignment="1">
      <alignment horizontal="left" vertical="top" wrapText="1"/>
    </xf>
    <xf numFmtId="0" fontId="47" fillId="0" borderId="22" xfId="0" applyNumberFormat="1" applyFont="1" applyFill="1" applyBorder="1" applyAlignment="1">
      <alignment horizontal="left" vertical="top" wrapText="1"/>
    </xf>
    <xf numFmtId="0" fontId="47" fillId="0" borderId="20" xfId="0" applyNumberFormat="1" applyFont="1" applyFill="1" applyBorder="1" applyAlignment="1">
      <alignment horizontal="left" vertical="top" wrapText="1"/>
    </xf>
    <xf numFmtId="0" fontId="19" fillId="2" borderId="22" xfId="0" applyFont="1" applyFill="1" applyBorder="1" applyAlignment="1">
      <alignment horizontal="left" vertical="top" wrapText="1"/>
    </xf>
    <xf numFmtId="0" fontId="19" fillId="2" borderId="26" xfId="0" applyFont="1" applyFill="1" applyBorder="1" applyAlignment="1">
      <alignment horizontal="left" vertical="top" wrapText="1"/>
    </xf>
    <xf numFmtId="0" fontId="69" fillId="7" borderId="22" xfId="0" applyFont="1" applyFill="1" applyBorder="1" applyAlignment="1">
      <alignment horizontal="left" vertical="top" wrapText="1"/>
    </xf>
    <xf numFmtId="0" fontId="20" fillId="7" borderId="20" xfId="0" applyFont="1" applyFill="1" applyBorder="1" applyAlignment="1">
      <alignment horizontal="left" vertical="top" wrapText="1"/>
    </xf>
    <xf numFmtId="0" fontId="20" fillId="2" borderId="22" xfId="0" applyFont="1" applyFill="1" applyBorder="1" applyAlignment="1">
      <alignment horizontal="left" vertical="top" wrapText="1"/>
    </xf>
    <xf numFmtId="0" fontId="20" fillId="2" borderId="20" xfId="0" applyFont="1" applyFill="1" applyBorder="1" applyAlignment="1">
      <alignment horizontal="left" vertical="top" wrapText="1"/>
    </xf>
    <xf numFmtId="0" fontId="19" fillId="0" borderId="22" xfId="0" applyNumberFormat="1" applyFont="1" applyFill="1" applyBorder="1" applyAlignment="1">
      <alignment horizontal="left" vertical="top" wrapText="1"/>
    </xf>
    <xf numFmtId="0" fontId="19" fillId="0" borderId="20" xfId="0" applyNumberFormat="1" applyFont="1" applyFill="1" applyBorder="1" applyAlignment="1">
      <alignment horizontal="left" vertical="top" wrapText="1"/>
    </xf>
    <xf numFmtId="0" fontId="20" fillId="0" borderId="22" xfId="0" applyNumberFormat="1" applyFont="1" applyFill="1" applyBorder="1" applyAlignment="1">
      <alignment horizontal="left" vertical="top" wrapText="1"/>
    </xf>
    <xf numFmtId="0" fontId="20" fillId="0" borderId="16" xfId="0" applyNumberFormat="1" applyFont="1" applyFill="1" applyBorder="1" applyAlignment="1">
      <alignment horizontal="left" vertical="top" wrapText="1"/>
    </xf>
    <xf numFmtId="0" fontId="20" fillId="0" borderId="10" xfId="0" applyNumberFormat="1" applyFont="1" applyFill="1" applyBorder="1" applyAlignment="1">
      <alignment horizontal="left" vertical="top" wrapText="1"/>
    </xf>
    <xf numFmtId="0" fontId="20" fillId="0" borderId="13" xfId="0" applyNumberFormat="1" applyFont="1" applyFill="1" applyBorder="1" applyAlignment="1">
      <alignment horizontal="left" vertical="top" wrapText="1"/>
    </xf>
    <xf numFmtId="0" fontId="65" fillId="16" borderId="22" xfId="0" applyFont="1" applyFill="1" applyBorder="1" applyAlignment="1">
      <alignment horizontal="left" vertical="top" wrapText="1"/>
    </xf>
    <xf numFmtId="0" fontId="19" fillId="16" borderId="20" xfId="0" applyFont="1" applyFill="1" applyBorder="1" applyAlignment="1">
      <alignment horizontal="left" vertical="top" wrapText="1"/>
    </xf>
    <xf numFmtId="0" fontId="19" fillId="2" borderId="22" xfId="0" applyNumberFormat="1" applyFont="1" applyFill="1" applyBorder="1" applyAlignment="1">
      <alignment horizontal="left" vertical="center" wrapText="1"/>
    </xf>
    <xf numFmtId="0" fontId="19" fillId="2" borderId="20" xfId="0" applyNumberFormat="1" applyFont="1" applyFill="1" applyBorder="1" applyAlignment="1">
      <alignment horizontal="left" vertical="center" wrapText="1"/>
    </xf>
    <xf numFmtId="0" fontId="65" fillId="0" borderId="22" xfId="0" applyNumberFormat="1" applyFont="1" applyFill="1" applyBorder="1" applyAlignment="1">
      <alignment horizontal="left" vertical="top" wrapText="1"/>
    </xf>
    <xf numFmtId="0" fontId="65" fillId="0" borderId="20" xfId="0" applyNumberFormat="1" applyFont="1" applyFill="1" applyBorder="1" applyAlignment="1">
      <alignment horizontal="left" vertical="top" wrapText="1"/>
    </xf>
    <xf numFmtId="0" fontId="19" fillId="16" borderId="16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9" fillId="0" borderId="22" xfId="0" applyNumberFormat="1" applyFont="1" applyFill="1" applyBorder="1" applyAlignment="1">
      <alignment horizontal="left" vertical="center" wrapText="1"/>
    </xf>
    <xf numFmtId="0" fontId="19" fillId="0" borderId="20" xfId="0" applyNumberFormat="1" applyFont="1" applyFill="1" applyBorder="1" applyAlignment="1">
      <alignment horizontal="left" vertical="center" wrapText="1"/>
    </xf>
    <xf numFmtId="0" fontId="19" fillId="4" borderId="22" xfId="0" applyFont="1" applyFill="1" applyBorder="1" applyAlignment="1">
      <alignment horizontal="left" vertical="top" wrapText="1"/>
    </xf>
    <xf numFmtId="0" fontId="19" fillId="4" borderId="20" xfId="0" applyFont="1" applyFill="1" applyBorder="1" applyAlignment="1">
      <alignment horizontal="left" vertical="top" wrapText="1"/>
    </xf>
    <xf numFmtId="0" fontId="19" fillId="7" borderId="22" xfId="0" applyNumberFormat="1" applyFont="1" applyFill="1" applyBorder="1" applyAlignment="1">
      <alignment horizontal="left" vertical="top" wrapText="1"/>
    </xf>
    <xf numFmtId="0" fontId="19" fillId="7" borderId="20" xfId="0" applyNumberFormat="1" applyFont="1" applyFill="1" applyBorder="1" applyAlignment="1">
      <alignment horizontal="left" vertical="top" wrapText="1"/>
    </xf>
    <xf numFmtId="0" fontId="19" fillId="7" borderId="10" xfId="0" applyFont="1" applyFill="1" applyBorder="1" applyAlignment="1">
      <alignment horizontal="left" vertical="top" wrapText="1"/>
    </xf>
    <xf numFmtId="0" fontId="19" fillId="7" borderId="13" xfId="0" applyFont="1" applyFill="1" applyBorder="1" applyAlignment="1">
      <alignment horizontal="left" vertical="top" wrapText="1"/>
    </xf>
    <xf numFmtId="0" fontId="19" fillId="2" borderId="20" xfId="0" applyFont="1" applyFill="1" applyBorder="1" applyAlignment="1">
      <alignment horizontal="left" vertical="top" wrapText="1"/>
    </xf>
    <xf numFmtId="0" fontId="19" fillId="2" borderId="28" xfId="0" applyFont="1" applyFill="1" applyBorder="1" applyAlignment="1">
      <alignment horizontal="left" vertical="top" wrapText="1"/>
    </xf>
    <xf numFmtId="0" fontId="19" fillId="7" borderId="22" xfId="0" applyFont="1" applyFill="1" applyBorder="1" applyAlignment="1">
      <alignment horizontal="left" vertical="top" wrapText="1"/>
    </xf>
    <xf numFmtId="0" fontId="19" fillId="7" borderId="26" xfId="0" applyFont="1" applyFill="1" applyBorder="1" applyAlignment="1">
      <alignment horizontal="left" vertical="top" wrapText="1"/>
    </xf>
    <xf numFmtId="0" fontId="19" fillId="7" borderId="20" xfId="0" applyFont="1" applyFill="1" applyBorder="1" applyAlignment="1">
      <alignment horizontal="left" vertical="top" wrapText="1"/>
    </xf>
    <xf numFmtId="0" fontId="20" fillId="7" borderId="22" xfId="0" applyNumberFormat="1" applyFont="1" applyFill="1" applyBorder="1" applyAlignment="1">
      <alignment horizontal="left" vertical="top" wrapText="1"/>
    </xf>
    <xf numFmtId="0" fontId="20" fillId="7" borderId="20" xfId="0" applyNumberFormat="1" applyFont="1" applyFill="1" applyBorder="1" applyAlignment="1">
      <alignment horizontal="left" vertical="top" wrapText="1"/>
    </xf>
    <xf numFmtId="0" fontId="19" fillId="4" borderId="22" xfId="0" applyFont="1" applyFill="1" applyBorder="1" applyAlignment="1">
      <alignment horizontal="left" vertical="center" wrapText="1"/>
    </xf>
    <xf numFmtId="0" fontId="19" fillId="4" borderId="20" xfId="0" applyFont="1" applyFill="1" applyBorder="1" applyAlignment="1">
      <alignment horizontal="left" vertical="center" wrapText="1"/>
    </xf>
    <xf numFmtId="0" fontId="19" fillId="7" borderId="9" xfId="0" applyFont="1" applyFill="1" applyBorder="1" applyAlignment="1">
      <alignment horizontal="left" vertical="top" wrapText="1"/>
    </xf>
    <xf numFmtId="0" fontId="19" fillId="7" borderId="15" xfId="0" applyFont="1" applyFill="1" applyBorder="1" applyAlignment="1">
      <alignment horizontal="left" vertical="top" wrapText="1"/>
    </xf>
    <xf numFmtId="0" fontId="20" fillId="7" borderId="11" xfId="0" applyNumberFormat="1" applyFont="1" applyFill="1" applyBorder="1" applyAlignment="1">
      <alignment horizontal="left" vertical="top" wrapText="1"/>
    </xf>
    <xf numFmtId="0" fontId="65" fillId="7" borderId="22" xfId="0" applyFont="1" applyFill="1" applyBorder="1" applyAlignment="1">
      <alignment horizontal="left" vertical="top" wrapText="1"/>
    </xf>
    <xf numFmtId="0" fontId="20" fillId="2" borderId="16" xfId="0" applyNumberFormat="1" applyFont="1" applyFill="1" applyBorder="1" applyAlignment="1">
      <alignment horizontal="left" vertical="top" wrapText="1"/>
    </xf>
    <xf numFmtId="0" fontId="20" fillId="2" borderId="20" xfId="0" applyNumberFormat="1" applyFont="1" applyFill="1" applyBorder="1" applyAlignment="1">
      <alignment horizontal="left" vertical="top" wrapText="1"/>
    </xf>
    <xf numFmtId="0" fontId="19" fillId="5" borderId="22" xfId="0" applyFont="1" applyFill="1" applyBorder="1" applyAlignment="1">
      <alignment horizontal="left" vertical="top" wrapText="1"/>
    </xf>
    <xf numFmtId="0" fontId="19" fillId="5" borderId="20" xfId="0" applyFont="1" applyFill="1" applyBorder="1" applyAlignment="1">
      <alignment horizontal="left" vertical="top" wrapText="1"/>
    </xf>
    <xf numFmtId="0" fontId="19" fillId="7" borderId="28" xfId="0" applyNumberFormat="1" applyFont="1" applyFill="1" applyBorder="1" applyAlignment="1">
      <alignment horizontal="left" vertical="top" wrapText="1"/>
    </xf>
    <xf numFmtId="0" fontId="19" fillId="7" borderId="26" xfId="0" applyNumberFormat="1" applyFont="1" applyFill="1" applyBorder="1" applyAlignment="1">
      <alignment horizontal="left" vertical="top" wrapText="1"/>
    </xf>
    <xf numFmtId="0" fontId="33" fillId="7" borderId="16" xfId="0" applyFont="1" applyFill="1" applyBorder="1" applyAlignment="1">
      <alignment horizontal="left" vertical="top" wrapText="1"/>
    </xf>
    <xf numFmtId="0" fontId="33" fillId="7" borderId="20" xfId="0" applyFont="1" applyFill="1" applyBorder="1" applyAlignment="1">
      <alignment horizontal="left" vertical="top" wrapText="1"/>
    </xf>
    <xf numFmtId="0" fontId="19" fillId="7" borderId="28" xfId="0" applyFont="1" applyFill="1" applyBorder="1" applyAlignment="1">
      <alignment horizontal="left" vertical="top" wrapText="1"/>
    </xf>
    <xf numFmtId="0" fontId="19" fillId="2" borderId="23" xfId="0" applyFont="1" applyFill="1" applyBorder="1" applyAlignment="1">
      <alignment horizontal="left" vertical="top" wrapText="1"/>
    </xf>
    <xf numFmtId="0" fontId="19" fillId="2" borderId="30" xfId="0" applyFont="1" applyFill="1" applyBorder="1" applyAlignment="1">
      <alignment horizontal="left" vertical="top" wrapText="1"/>
    </xf>
    <xf numFmtId="0" fontId="38" fillId="2" borderId="11" xfId="0" applyFont="1" applyFill="1" applyBorder="1" applyAlignment="1">
      <alignment horizontal="left" vertical="top" wrapText="1"/>
    </xf>
    <xf numFmtId="0" fontId="17" fillId="2" borderId="20" xfId="0" applyFont="1" applyFill="1" applyBorder="1" applyAlignment="1">
      <alignment horizontal="left" vertical="top" wrapText="1"/>
    </xf>
    <xf numFmtId="0" fontId="19" fillId="7" borderId="16" xfId="0" applyFont="1" applyFill="1" applyBorder="1" applyAlignment="1">
      <alignment horizontal="left" vertical="top" wrapText="1"/>
    </xf>
    <xf numFmtId="0" fontId="19" fillId="7" borderId="11" xfId="0" applyFont="1" applyFill="1" applyBorder="1" applyAlignment="1">
      <alignment horizontal="left" vertical="top" wrapText="1"/>
    </xf>
    <xf numFmtId="0" fontId="55" fillId="0" borderId="4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right" vertical="center" wrapText="1"/>
    </xf>
    <xf numFmtId="0" fontId="56" fillId="0" borderId="0" xfId="0" applyFont="1" applyBorder="1" applyAlignment="1">
      <alignment horizontal="right" vertical="center" wrapText="1"/>
    </xf>
    <xf numFmtId="0" fontId="56" fillId="0" borderId="5" xfId="0" applyFont="1" applyBorder="1" applyAlignment="1">
      <alignment horizontal="right" vertical="center" wrapText="1"/>
    </xf>
    <xf numFmtId="0" fontId="77" fillId="2" borderId="4" xfId="0" applyFont="1" applyFill="1" applyBorder="1" applyAlignment="1">
      <alignment horizontal="left" vertical="center"/>
    </xf>
    <xf numFmtId="0" fontId="77" fillId="2" borderId="0" xfId="0" applyFont="1" applyFill="1" applyBorder="1" applyAlignment="1">
      <alignment horizontal="left" vertical="center"/>
    </xf>
    <xf numFmtId="0" fontId="77" fillId="2" borderId="5" xfId="0" applyFont="1" applyFill="1" applyBorder="1" applyAlignment="1">
      <alignment horizontal="left" vertical="center"/>
    </xf>
    <xf numFmtId="0" fontId="20" fillId="2" borderId="10" xfId="0" applyFont="1" applyFill="1" applyBorder="1" applyAlignment="1">
      <alignment horizontal="left" vertical="top" wrapText="1"/>
    </xf>
    <xf numFmtId="0" fontId="20" fillId="2" borderId="13" xfId="0" applyFont="1" applyFill="1" applyBorder="1" applyAlignment="1">
      <alignment horizontal="left" vertical="top" wrapText="1"/>
    </xf>
    <xf numFmtId="0" fontId="38" fillId="2" borderId="10" xfId="0" applyFont="1" applyFill="1" applyBorder="1" applyAlignment="1">
      <alignment horizontal="left" vertical="top" wrapText="1"/>
    </xf>
    <xf numFmtId="0" fontId="38" fillId="2" borderId="13" xfId="0" applyFont="1" applyFill="1" applyBorder="1" applyAlignment="1">
      <alignment horizontal="left" vertical="top" wrapText="1"/>
    </xf>
    <xf numFmtId="0" fontId="38" fillId="2" borderId="10" xfId="0" applyFont="1" applyFill="1" applyBorder="1" applyAlignment="1">
      <alignment horizontal="center"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left" vertical="top" wrapText="1"/>
    </xf>
    <xf numFmtId="0" fontId="19" fillId="2" borderId="13" xfId="0" applyFont="1" applyFill="1" applyBorder="1" applyAlignment="1">
      <alignment horizontal="left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49" fontId="19" fillId="2" borderId="10" xfId="0" applyNumberFormat="1" applyFont="1" applyFill="1" applyBorder="1" applyAlignment="1">
      <alignment horizontal="center" vertical="center" wrapText="1"/>
    </xf>
    <xf numFmtId="49" fontId="19" fillId="2" borderId="13" xfId="0" applyNumberFormat="1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left" vertical="top" wrapText="1"/>
    </xf>
    <xf numFmtId="0" fontId="26" fillId="7" borderId="13" xfId="0" applyFont="1" applyFill="1" applyBorder="1" applyAlignment="1">
      <alignment horizontal="left" vertical="top" wrapText="1"/>
    </xf>
    <xf numFmtId="0" fontId="17" fillId="7" borderId="29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left" vertical="top" wrapText="1"/>
    </xf>
    <xf numFmtId="0" fontId="17" fillId="4" borderId="17" xfId="0" applyFont="1" applyFill="1" applyBorder="1" applyAlignment="1">
      <alignment horizontal="left" vertical="top" wrapText="1"/>
    </xf>
    <xf numFmtId="0" fontId="17" fillId="4" borderId="13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26" fillId="2" borderId="10" xfId="0" applyFont="1" applyFill="1" applyBorder="1" applyAlignment="1">
      <alignment horizontal="left" vertical="top" wrapText="1"/>
    </xf>
    <xf numFmtId="49" fontId="21" fillId="7" borderId="10" xfId="0" applyNumberFormat="1" applyFont="1" applyFill="1" applyBorder="1" applyAlignment="1">
      <alignment horizontal="center" vertical="center" wrapText="1"/>
    </xf>
    <xf numFmtId="49" fontId="21" fillId="7" borderId="13" xfId="0" applyNumberFormat="1" applyFont="1" applyFill="1" applyBorder="1" applyAlignment="1">
      <alignment horizontal="center" vertical="center" wrapText="1"/>
    </xf>
    <xf numFmtId="0" fontId="24" fillId="7" borderId="10" xfId="0" applyFont="1" applyFill="1" applyBorder="1" applyAlignment="1">
      <alignment horizontal="center" vertical="center" wrapText="1"/>
    </xf>
    <xf numFmtId="0" fontId="24" fillId="7" borderId="13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4" fillId="7" borderId="21" xfId="0" applyFont="1" applyFill="1" applyBorder="1" applyAlignment="1">
      <alignment horizontal="center" vertical="center" wrapText="1"/>
    </xf>
    <xf numFmtId="0" fontId="24" fillId="7" borderId="29" xfId="0" applyFont="1" applyFill="1" applyBorder="1" applyAlignment="1">
      <alignment horizontal="center" vertical="center" wrapText="1"/>
    </xf>
    <xf numFmtId="0" fontId="24" fillId="7" borderId="17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top" wrapText="1"/>
    </xf>
    <xf numFmtId="0" fontId="24" fillId="2" borderId="13" xfId="0" applyFont="1" applyFill="1" applyBorder="1" applyAlignment="1">
      <alignment horizontal="center" vertical="top" wrapText="1"/>
    </xf>
    <xf numFmtId="0" fontId="17" fillId="16" borderId="10" xfId="0" applyFont="1" applyFill="1" applyBorder="1" applyAlignment="1">
      <alignment horizontal="left" vertical="top" wrapText="1"/>
    </xf>
    <xf numFmtId="0" fontId="17" fillId="16" borderId="13" xfId="0" applyFont="1" applyFill="1" applyBorder="1" applyAlignment="1">
      <alignment horizontal="left" vertical="top" wrapText="1"/>
    </xf>
    <xf numFmtId="0" fontId="71" fillId="2" borderId="10" xfId="0" applyFont="1" applyFill="1" applyBorder="1" applyAlignment="1">
      <alignment horizontal="center" vertical="center" wrapText="1"/>
    </xf>
    <xf numFmtId="0" fontId="71" fillId="2" borderId="13" xfId="0" applyFont="1" applyFill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24" fillId="16" borderId="10" xfId="0" applyFont="1" applyFill="1" applyBorder="1" applyAlignment="1">
      <alignment horizontal="center" vertical="center" wrapText="1"/>
    </xf>
    <xf numFmtId="0" fontId="24" fillId="16" borderId="13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69" fillId="2" borderId="17" xfId="0" applyFont="1" applyFill="1" applyBorder="1" applyAlignment="1">
      <alignment horizontal="center" vertical="center" wrapText="1"/>
    </xf>
    <xf numFmtId="0" fontId="69" fillId="2" borderId="21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21" xfId="0" applyFont="1" applyFill="1" applyBorder="1" applyAlignment="1">
      <alignment horizontal="center" vertical="center" wrapText="1"/>
    </xf>
    <xf numFmtId="0" fontId="19" fillId="7" borderId="29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44" fillId="2" borderId="10" xfId="0" applyFont="1" applyFill="1" applyBorder="1" applyAlignment="1">
      <alignment horizontal="center" vertical="center" wrapText="1"/>
    </xf>
    <xf numFmtId="0" fontId="44" fillId="2" borderId="1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top" wrapText="1"/>
    </xf>
    <xf numFmtId="0" fontId="19" fillId="2" borderId="13" xfId="0" applyFont="1" applyFill="1" applyBorder="1" applyAlignment="1">
      <alignment horizontal="center" vertical="top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19" fillId="16" borderId="11" xfId="0" applyFont="1" applyFill="1" applyBorder="1" applyAlignment="1">
      <alignment horizontal="center" vertical="center" wrapText="1"/>
    </xf>
    <xf numFmtId="0" fontId="65" fillId="2" borderId="13" xfId="0" applyFont="1" applyFill="1" applyBorder="1" applyAlignment="1">
      <alignment horizontal="center" vertical="center" wrapText="1"/>
    </xf>
    <xf numFmtId="0" fontId="65" fillId="2" borderId="11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16" borderId="17" xfId="0" applyFont="1" applyFill="1" applyBorder="1" applyAlignment="1">
      <alignment horizontal="center" vertical="center" wrapText="1"/>
    </xf>
    <xf numFmtId="0" fontId="19" fillId="16" borderId="13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19" fillId="6" borderId="29" xfId="0" applyFont="1" applyFill="1" applyBorder="1" applyAlignment="1">
      <alignment horizontal="center" vertical="center" wrapText="1"/>
    </xf>
    <xf numFmtId="0" fontId="19" fillId="6" borderId="17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top" wrapText="1"/>
    </xf>
    <xf numFmtId="0" fontId="19" fillId="10" borderId="10" xfId="0" applyFont="1" applyFill="1" applyBorder="1" applyAlignment="1">
      <alignment horizontal="center" vertical="center" wrapText="1"/>
    </xf>
    <xf numFmtId="0" fontId="19" fillId="10" borderId="13" xfId="0" applyFont="1" applyFill="1" applyBorder="1" applyAlignment="1">
      <alignment horizontal="center" vertical="center" wrapText="1"/>
    </xf>
    <xf numFmtId="0" fontId="65" fillId="7" borderId="10" xfId="0" applyFont="1" applyFill="1" applyBorder="1" applyAlignment="1">
      <alignment horizontal="center" vertical="center" wrapText="1"/>
    </xf>
    <xf numFmtId="49" fontId="19" fillId="7" borderId="12" xfId="0" applyNumberFormat="1" applyFont="1" applyFill="1" applyBorder="1" applyAlignment="1">
      <alignment horizontal="center" vertical="center" wrapText="1"/>
    </xf>
    <xf numFmtId="49" fontId="19" fillId="7" borderId="14" xfId="0" applyNumberFormat="1" applyFont="1" applyFill="1" applyBorder="1" applyAlignment="1">
      <alignment horizontal="center" vertical="center" wrapText="1"/>
    </xf>
    <xf numFmtId="49" fontId="20" fillId="7" borderId="10" xfId="0" applyNumberFormat="1" applyFont="1" applyFill="1" applyBorder="1" applyAlignment="1">
      <alignment horizontal="center" vertical="top" wrapText="1"/>
    </xf>
    <xf numFmtId="49" fontId="20" fillId="7" borderId="13" xfId="0" applyNumberFormat="1" applyFont="1" applyFill="1" applyBorder="1" applyAlignment="1">
      <alignment horizontal="center" vertical="top" wrapText="1"/>
    </xf>
    <xf numFmtId="49" fontId="19" fillId="7" borderId="25" xfId="0" applyNumberFormat="1" applyFont="1" applyFill="1" applyBorder="1" applyAlignment="1">
      <alignment horizontal="center" vertical="center" wrapText="1"/>
    </xf>
    <xf numFmtId="49" fontId="19" fillId="7" borderId="27" xfId="0" applyNumberFormat="1" applyFont="1" applyFill="1" applyBorder="1" applyAlignment="1">
      <alignment horizontal="center" vertical="center" wrapText="1"/>
    </xf>
    <xf numFmtId="49" fontId="19" fillId="7" borderId="19" xfId="0" applyNumberFormat="1" applyFont="1" applyFill="1" applyBorder="1" applyAlignment="1">
      <alignment horizontal="center" vertical="center" wrapText="1"/>
    </xf>
    <xf numFmtId="49" fontId="20" fillId="7" borderId="19" xfId="0" applyNumberFormat="1" applyFont="1" applyFill="1" applyBorder="1" applyAlignment="1">
      <alignment horizontal="center" vertical="center" wrapText="1"/>
    </xf>
    <xf numFmtId="49" fontId="20" fillId="7" borderId="14" xfId="0" applyNumberFormat="1" applyFont="1" applyFill="1" applyBorder="1" applyAlignment="1">
      <alignment horizontal="center" vertical="center" wrapText="1"/>
    </xf>
    <xf numFmtId="49" fontId="19" fillId="7" borderId="5" xfId="0" applyNumberFormat="1" applyFont="1" applyFill="1" applyBorder="1" applyAlignment="1">
      <alignment horizontal="center" vertical="center" wrapText="1"/>
    </xf>
    <xf numFmtId="49" fontId="19" fillId="7" borderId="36" xfId="0" applyNumberFormat="1" applyFont="1" applyFill="1" applyBorder="1" applyAlignment="1">
      <alignment horizontal="center" vertical="center" wrapText="1"/>
    </xf>
    <xf numFmtId="49" fontId="19" fillId="2" borderId="12" xfId="0" applyNumberFormat="1" applyFont="1" applyFill="1" applyBorder="1" applyAlignment="1">
      <alignment horizontal="center" vertical="center" wrapText="1"/>
    </xf>
    <xf numFmtId="49" fontId="19" fillId="2" borderId="14" xfId="0" applyNumberFormat="1" applyFont="1" applyFill="1" applyBorder="1" applyAlignment="1">
      <alignment horizontal="center" vertical="center" wrapText="1"/>
    </xf>
    <xf numFmtId="49" fontId="19" fillId="2" borderId="25" xfId="0" applyNumberFormat="1" applyFont="1" applyFill="1" applyBorder="1" applyAlignment="1">
      <alignment horizontal="center" vertical="center" wrapText="1"/>
    </xf>
    <xf numFmtId="0" fontId="19" fillId="16" borderId="10" xfId="0" applyFont="1" applyFill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49" fontId="19" fillId="0" borderId="14" xfId="0" applyNumberFormat="1" applyFont="1" applyBorder="1" applyAlignment="1">
      <alignment horizontal="center" vertical="center" wrapText="1"/>
    </xf>
    <xf numFmtId="49" fontId="19" fillId="0" borderId="35" xfId="0" applyNumberFormat="1" applyFont="1" applyBorder="1" applyAlignment="1">
      <alignment horizontal="center" vertical="center" wrapText="1"/>
    </xf>
    <xf numFmtId="49" fontId="19" fillId="0" borderId="36" xfId="0" applyNumberFormat="1" applyFont="1" applyBorder="1" applyAlignment="1">
      <alignment horizontal="center" vertical="center" wrapText="1"/>
    </xf>
    <xf numFmtId="49" fontId="19" fillId="0" borderId="35" xfId="0" applyNumberFormat="1" applyFont="1" applyFill="1" applyBorder="1" applyAlignment="1">
      <alignment horizontal="center" vertical="center" wrapText="1"/>
    </xf>
    <xf numFmtId="49" fontId="19" fillId="0" borderId="36" xfId="0" applyNumberFormat="1" applyFont="1" applyFill="1" applyBorder="1" applyAlignment="1">
      <alignment horizontal="center" vertical="center" wrapText="1"/>
    </xf>
    <xf numFmtId="49" fontId="33" fillId="7" borderId="12" xfId="0" applyNumberFormat="1" applyFont="1" applyFill="1" applyBorder="1" applyAlignment="1">
      <alignment horizontal="center" vertical="top" wrapText="1"/>
    </xf>
    <xf numFmtId="49" fontId="19" fillId="7" borderId="14" xfId="0" applyNumberFormat="1" applyFont="1" applyFill="1" applyBorder="1" applyAlignment="1">
      <alignment horizontal="center" vertical="top" wrapText="1"/>
    </xf>
    <xf numFmtId="49" fontId="33" fillId="2" borderId="12" xfId="0" applyNumberFormat="1" applyFont="1" applyFill="1" applyBorder="1" applyAlignment="1">
      <alignment horizontal="center" vertical="center" wrapText="1"/>
    </xf>
    <xf numFmtId="49" fontId="19" fillId="0" borderId="19" xfId="0" applyNumberFormat="1" applyFont="1" applyBorder="1" applyAlignment="1">
      <alignment horizontal="center" vertical="center" wrapText="1"/>
    </xf>
    <xf numFmtId="49" fontId="19" fillId="7" borderId="12" xfId="0" applyNumberFormat="1" applyFont="1" applyFill="1" applyBorder="1" applyAlignment="1">
      <alignment horizontal="left" vertical="center" wrapText="1"/>
    </xf>
    <xf numFmtId="49" fontId="19" fillId="7" borderId="14" xfId="0" applyNumberFormat="1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left" vertical="center" wrapText="1"/>
    </xf>
    <xf numFmtId="49" fontId="19" fillId="0" borderId="14" xfId="0" applyNumberFormat="1" applyFont="1" applyBorder="1" applyAlignment="1">
      <alignment horizontal="left" vertical="center" wrapText="1"/>
    </xf>
    <xf numFmtId="49" fontId="19" fillId="2" borderId="27" xfId="0" applyNumberFormat="1" applyFont="1" applyFill="1" applyBorder="1" applyAlignment="1">
      <alignment horizontal="center" vertical="center" wrapText="1"/>
    </xf>
    <xf numFmtId="49" fontId="19" fillId="16" borderId="25" xfId="0" applyNumberFormat="1" applyFont="1" applyFill="1" applyBorder="1" applyAlignment="1">
      <alignment horizontal="center" vertical="center" wrapText="1"/>
    </xf>
    <xf numFmtId="49" fontId="19" fillId="16" borderId="27" xfId="0" applyNumberFormat="1" applyFont="1" applyFill="1" applyBorder="1" applyAlignment="1">
      <alignment horizontal="center" vertical="center" wrapText="1"/>
    </xf>
    <xf numFmtId="49" fontId="65" fillId="0" borderId="14" xfId="0" applyNumberFormat="1" applyFont="1" applyBorder="1" applyAlignment="1">
      <alignment horizontal="center" vertical="center" wrapText="1"/>
    </xf>
    <xf numFmtId="49" fontId="65" fillId="2" borderId="19" xfId="0" applyNumberFormat="1" applyFont="1" applyFill="1" applyBorder="1" applyAlignment="1">
      <alignment horizontal="center" vertical="center" wrapText="1"/>
    </xf>
    <xf numFmtId="49" fontId="19" fillId="7" borderId="19" xfId="0" applyNumberFormat="1" applyFont="1" applyFill="1" applyBorder="1" applyAlignment="1">
      <alignment horizontal="left" vertical="center" wrapText="1"/>
    </xf>
    <xf numFmtId="49" fontId="19" fillId="16" borderId="19" xfId="0" applyNumberFormat="1" applyFont="1" applyFill="1" applyBorder="1" applyAlignment="1">
      <alignment horizontal="center" vertical="center" wrapText="1"/>
    </xf>
    <xf numFmtId="49" fontId="19" fillId="16" borderId="14" xfId="0" applyNumberFormat="1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center" vertical="center" wrapText="1"/>
    </xf>
    <xf numFmtId="49" fontId="19" fillId="0" borderId="25" xfId="0" applyNumberFormat="1" applyFont="1" applyFill="1" applyBorder="1" applyAlignment="1">
      <alignment horizontal="center" vertical="center" wrapText="1"/>
    </xf>
    <xf numFmtId="49" fontId="19" fillId="0" borderId="27" xfId="0" applyNumberFormat="1" applyFont="1" applyFill="1" applyBorder="1" applyAlignment="1">
      <alignment horizontal="center" vertical="center" wrapText="1"/>
    </xf>
    <xf numFmtId="0" fontId="37" fillId="7" borderId="10" xfId="0" applyFont="1" applyFill="1" applyBorder="1" applyAlignment="1">
      <alignment horizontal="left" vertical="top" wrapText="1"/>
    </xf>
    <xf numFmtId="0" fontId="37" fillId="7" borderId="13" xfId="0" applyFont="1" applyFill="1" applyBorder="1" applyAlignment="1">
      <alignment horizontal="left" vertical="top" wrapText="1"/>
    </xf>
    <xf numFmtId="0" fontId="17" fillId="7" borderId="17" xfId="0" applyFont="1" applyFill="1" applyBorder="1" applyAlignment="1">
      <alignment horizontal="left" vertical="top" wrapText="1"/>
    </xf>
    <xf numFmtId="0" fontId="37" fillId="2" borderId="17" xfId="0" applyFont="1" applyFill="1" applyBorder="1" applyAlignment="1">
      <alignment horizontal="left" vertical="top" wrapText="1"/>
    </xf>
    <xf numFmtId="0" fontId="37" fillId="2" borderId="13" xfId="0" applyFont="1" applyFill="1" applyBorder="1" applyAlignment="1">
      <alignment horizontal="left" vertical="top" wrapText="1"/>
    </xf>
    <xf numFmtId="0" fontId="19" fillId="2" borderId="17" xfId="0" applyFont="1" applyFill="1" applyBorder="1" applyAlignment="1">
      <alignment horizontal="center" vertical="center" wrapText="1"/>
    </xf>
    <xf numFmtId="0" fontId="65" fillId="2" borderId="10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1"/>
  <sheetViews>
    <sheetView tabSelected="1" view="pageBreakPreview" zoomScale="90" zoomScaleNormal="100" zoomScaleSheetLayoutView="90" workbookViewId="0">
      <selection activeCell="H128" sqref="H1:J1048576"/>
    </sheetView>
  </sheetViews>
  <sheetFormatPr defaultColWidth="9" defaultRowHeight="15" x14ac:dyDescent="0.25"/>
  <cols>
    <col min="1" max="1" width="87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334" t="s">
        <v>246</v>
      </c>
      <c r="B1" s="335"/>
      <c r="C1" s="335"/>
      <c r="D1" s="335"/>
      <c r="E1" s="335"/>
      <c r="F1" s="335"/>
      <c r="G1" s="336"/>
    </row>
    <row r="2" spans="1:10" ht="20.25" x14ac:dyDescent="0.25">
      <c r="A2" s="337" t="s">
        <v>0</v>
      </c>
      <c r="B2" s="338"/>
      <c r="C2" s="338"/>
      <c r="D2" s="338"/>
      <c r="E2" s="338"/>
      <c r="F2" s="338"/>
      <c r="G2" s="226" t="s">
        <v>337</v>
      </c>
    </row>
    <row r="3" spans="1:10" ht="18.75" x14ac:dyDescent="0.25">
      <c r="A3" s="339" t="s">
        <v>1</v>
      </c>
      <c r="B3" s="340"/>
      <c r="C3" s="340"/>
      <c r="D3" s="340"/>
      <c r="E3" s="340"/>
      <c r="F3" s="340"/>
      <c r="G3" s="341"/>
    </row>
    <row r="4" spans="1:10" ht="18.75" x14ac:dyDescent="0.25">
      <c r="A4" s="4"/>
      <c r="B4" s="340" t="s">
        <v>2</v>
      </c>
      <c r="C4" s="340"/>
      <c r="D4" s="340"/>
      <c r="E4" s="340"/>
      <c r="F4" s="5"/>
      <c r="G4" s="6"/>
    </row>
    <row r="5" spans="1:10" ht="19.5" x14ac:dyDescent="0.3">
      <c r="A5" s="342" t="s">
        <v>3</v>
      </c>
      <c r="B5" s="343"/>
      <c r="C5" s="343"/>
      <c r="D5" s="343"/>
      <c r="E5" s="343"/>
      <c r="F5" s="343"/>
      <c r="G5" s="344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62" t="s">
        <v>11</v>
      </c>
      <c r="B8" s="401" t="s">
        <v>12</v>
      </c>
      <c r="C8" s="411" t="s">
        <v>13</v>
      </c>
      <c r="D8" s="194">
        <f>2209000+14000-14000-68980</f>
        <v>2140020</v>
      </c>
      <c r="E8" s="435" t="s">
        <v>14</v>
      </c>
      <c r="F8" s="468" t="s">
        <v>43</v>
      </c>
      <c r="G8" s="478" t="s">
        <v>300</v>
      </c>
      <c r="H8" s="251"/>
    </row>
    <row r="9" spans="1:10" ht="42" customHeight="1" x14ac:dyDescent="0.25">
      <c r="A9" s="362"/>
      <c r="B9" s="310"/>
      <c r="C9" s="412"/>
      <c r="D9" s="67" t="s">
        <v>298</v>
      </c>
      <c r="E9" s="435"/>
      <c r="F9" s="468"/>
      <c r="G9" s="479"/>
    </row>
    <row r="10" spans="1:10" ht="45" customHeight="1" x14ac:dyDescent="0.25">
      <c r="A10" s="363" t="s">
        <v>17</v>
      </c>
      <c r="B10" s="401" t="s">
        <v>18</v>
      </c>
      <c r="C10" s="413">
        <v>2210</v>
      </c>
      <c r="D10" s="195">
        <f>139080+1410+5580+18000+6600+7500+5400+21000+4950+4500+8250+1500+7310+1200-59180</f>
        <v>173100</v>
      </c>
      <c r="E10" s="240" t="s">
        <v>19</v>
      </c>
      <c r="F10" s="450" t="s">
        <v>89</v>
      </c>
      <c r="G10" s="478" t="s">
        <v>301</v>
      </c>
      <c r="H10" s="201"/>
    </row>
    <row r="11" spans="1:10" ht="45" customHeight="1" x14ac:dyDescent="0.25">
      <c r="A11" s="363"/>
      <c r="B11" s="310"/>
      <c r="C11" s="414"/>
      <c r="D11" s="40" t="s">
        <v>299</v>
      </c>
      <c r="E11" s="244" t="s">
        <v>21</v>
      </c>
      <c r="F11" s="451"/>
      <c r="G11" s="479"/>
      <c r="H11" s="251"/>
    </row>
    <row r="12" spans="1:10" ht="45" customHeight="1" x14ac:dyDescent="0.25">
      <c r="A12" s="364" t="s">
        <v>22</v>
      </c>
      <c r="B12" s="309" t="s">
        <v>23</v>
      </c>
      <c r="C12" s="415">
        <v>2210</v>
      </c>
      <c r="D12" s="241">
        <f>1080+990+14400+720+3650+380+600-89</f>
        <v>21731</v>
      </c>
      <c r="E12" s="242" t="s">
        <v>24</v>
      </c>
      <c r="F12" s="450" t="s">
        <v>43</v>
      </c>
      <c r="G12" s="480" t="s">
        <v>301</v>
      </c>
      <c r="H12" s="201"/>
      <c r="I12" s="1"/>
      <c r="J12" s="202"/>
    </row>
    <row r="13" spans="1:10" ht="41.25" customHeight="1" thickBot="1" x14ac:dyDescent="0.3">
      <c r="A13" s="364"/>
      <c r="B13" s="402"/>
      <c r="C13" s="416"/>
      <c r="D13" s="243" t="s">
        <v>297</v>
      </c>
      <c r="E13" s="242"/>
      <c r="F13" s="451"/>
      <c r="G13" s="481"/>
      <c r="H13" s="251"/>
    </row>
    <row r="14" spans="1:10" ht="48.75" hidden="1" customHeight="1" x14ac:dyDescent="0.25">
      <c r="A14" s="366" t="s">
        <v>26</v>
      </c>
      <c r="B14" s="217" t="s">
        <v>27</v>
      </c>
      <c r="C14" s="218">
        <v>2210</v>
      </c>
      <c r="D14" s="20">
        <v>0</v>
      </c>
      <c r="E14" s="436" t="s">
        <v>24</v>
      </c>
      <c r="F14" s="219" t="s">
        <v>20</v>
      </c>
      <c r="G14" s="220" t="s">
        <v>263</v>
      </c>
      <c r="H14" s="21"/>
    </row>
    <row r="15" spans="1:10" ht="30" hidden="1" customHeight="1" x14ac:dyDescent="0.25">
      <c r="A15" s="367"/>
      <c r="B15" s="216"/>
      <c r="C15" s="215"/>
      <c r="D15" s="19" t="s">
        <v>264</v>
      </c>
      <c r="E15" s="437"/>
      <c r="F15" s="214"/>
      <c r="G15" s="221"/>
      <c r="H15" s="22"/>
    </row>
    <row r="16" spans="1:10" ht="37.5" hidden="1" customHeight="1" x14ac:dyDescent="0.25">
      <c r="A16" s="368" t="s">
        <v>28</v>
      </c>
      <c r="B16" s="23" t="s">
        <v>12</v>
      </c>
      <c r="C16" s="24" t="s">
        <v>13</v>
      </c>
      <c r="D16" s="25">
        <v>0</v>
      </c>
      <c r="E16" s="438" t="s">
        <v>14</v>
      </c>
      <c r="F16" s="463" t="s">
        <v>15</v>
      </c>
      <c r="G16" s="26" t="s">
        <v>16</v>
      </c>
      <c r="H16" s="22"/>
    </row>
    <row r="17" spans="1:11" ht="37.5" hidden="1" customHeight="1" x14ac:dyDescent="0.25">
      <c r="A17" s="369"/>
      <c r="B17" s="27"/>
      <c r="C17" s="28"/>
      <c r="D17" s="29" t="s">
        <v>29</v>
      </c>
      <c r="E17" s="439"/>
      <c r="F17" s="464"/>
      <c r="G17" s="30"/>
      <c r="H17" s="22"/>
    </row>
    <row r="18" spans="1:11" ht="49.5" customHeight="1" x14ac:dyDescent="0.25">
      <c r="A18" s="355" t="s">
        <v>293</v>
      </c>
      <c r="B18" s="55" t="s">
        <v>30</v>
      </c>
      <c r="C18" s="413">
        <v>2210</v>
      </c>
      <c r="D18" s="199">
        <v>128249</v>
      </c>
      <c r="E18" s="440" t="s">
        <v>295</v>
      </c>
      <c r="F18" s="440" t="s">
        <v>134</v>
      </c>
      <c r="G18" s="482" t="s">
        <v>296</v>
      </c>
    </row>
    <row r="19" spans="1:11" ht="49.5" customHeight="1" thickBot="1" x14ac:dyDescent="0.3">
      <c r="A19" s="356"/>
      <c r="B19" s="57"/>
      <c r="C19" s="417"/>
      <c r="D19" s="34" t="s">
        <v>294</v>
      </c>
      <c r="E19" s="441"/>
      <c r="F19" s="441"/>
      <c r="G19" s="483"/>
    </row>
    <row r="20" spans="1:11" ht="33" hidden="1" customHeight="1" x14ac:dyDescent="0.25">
      <c r="A20" s="370" t="s">
        <v>32</v>
      </c>
      <c r="B20" s="403"/>
      <c r="C20" s="418">
        <v>2210</v>
      </c>
      <c r="D20" s="33">
        <v>0</v>
      </c>
      <c r="E20" s="442" t="s">
        <v>33</v>
      </c>
      <c r="F20" s="469" t="s">
        <v>34</v>
      </c>
      <c r="G20" s="482" t="s">
        <v>35</v>
      </c>
      <c r="I20" s="51"/>
    </row>
    <row r="21" spans="1:11" ht="40.5" hidden="1" customHeight="1" x14ac:dyDescent="0.25">
      <c r="A21" s="371"/>
      <c r="B21" s="404"/>
      <c r="C21" s="419"/>
      <c r="D21" s="34" t="s">
        <v>36</v>
      </c>
      <c r="E21" s="426"/>
      <c r="F21" s="470"/>
      <c r="G21" s="484"/>
      <c r="I21" s="88"/>
    </row>
    <row r="22" spans="1:11" ht="34.5" hidden="1" customHeight="1" x14ac:dyDescent="0.25">
      <c r="A22" s="35" t="s">
        <v>37</v>
      </c>
      <c r="B22" s="404"/>
      <c r="C22" s="419"/>
      <c r="D22" s="36">
        <v>0</v>
      </c>
      <c r="E22" s="426"/>
      <c r="F22" s="470"/>
      <c r="G22" s="484"/>
    </row>
    <row r="23" spans="1:11" ht="42" hidden="1" customHeight="1" x14ac:dyDescent="0.25">
      <c r="A23" s="37"/>
      <c r="B23" s="38"/>
      <c r="C23" s="39"/>
      <c r="D23" s="40" t="s">
        <v>38</v>
      </c>
      <c r="E23" s="427"/>
      <c r="F23" s="471"/>
      <c r="G23" s="479"/>
    </row>
    <row r="24" spans="1:11" ht="29.25" customHeight="1" thickBot="1" x14ac:dyDescent="0.35">
      <c r="A24" s="41" t="s">
        <v>39</v>
      </c>
      <c r="B24" s="42"/>
      <c r="C24" s="43"/>
      <c r="D24" s="44">
        <f>D8+D10+D12+D14+D18</f>
        <v>2463100</v>
      </c>
      <c r="E24" s="45"/>
      <c r="F24" s="45"/>
      <c r="G24" s="46"/>
      <c r="H24" s="47"/>
      <c r="I24" s="89"/>
      <c r="J24" s="90"/>
      <c r="K24" s="91"/>
    </row>
    <row r="25" spans="1:11" ht="39" customHeight="1" x14ac:dyDescent="0.25">
      <c r="A25" s="372" t="s">
        <v>40</v>
      </c>
      <c r="B25" s="63" t="s">
        <v>41</v>
      </c>
      <c r="C25" s="208" t="s">
        <v>42</v>
      </c>
      <c r="D25" s="137">
        <v>915000</v>
      </c>
      <c r="E25" s="440" t="s">
        <v>24</v>
      </c>
      <c r="F25" s="207" t="s">
        <v>84</v>
      </c>
      <c r="G25" s="485" t="s">
        <v>44</v>
      </c>
      <c r="H25" s="51"/>
    </row>
    <row r="26" spans="1:11" ht="51.75" customHeight="1" x14ac:dyDescent="0.25">
      <c r="A26" s="373"/>
      <c r="B26" s="209"/>
      <c r="C26" s="266"/>
      <c r="D26" s="144" t="s">
        <v>45</v>
      </c>
      <c r="E26" s="427"/>
      <c r="F26" s="207"/>
      <c r="G26" s="486"/>
      <c r="H26" s="210"/>
    </row>
    <row r="27" spans="1:11" ht="57.75" customHeight="1" x14ac:dyDescent="0.25">
      <c r="A27" s="355" t="s">
        <v>46</v>
      </c>
      <c r="B27" s="55" t="s">
        <v>47</v>
      </c>
      <c r="C27" s="413">
        <v>2240</v>
      </c>
      <c r="D27" s="56">
        <f>9269599-1290277</f>
        <v>7979322</v>
      </c>
      <c r="E27" s="440" t="s">
        <v>48</v>
      </c>
      <c r="F27" s="440" t="s">
        <v>49</v>
      </c>
      <c r="G27" s="482" t="s">
        <v>50</v>
      </c>
    </row>
    <row r="28" spans="1:11" ht="36.75" customHeight="1" x14ac:dyDescent="0.25">
      <c r="A28" s="356"/>
      <c r="B28" s="57"/>
      <c r="C28" s="417"/>
      <c r="D28" s="198" t="s">
        <v>248</v>
      </c>
      <c r="E28" s="441"/>
      <c r="F28" s="441"/>
      <c r="G28" s="483"/>
    </row>
    <row r="29" spans="1:11" ht="45" customHeight="1" x14ac:dyDescent="0.25">
      <c r="A29" s="355" t="s">
        <v>51</v>
      </c>
      <c r="B29" s="55" t="s">
        <v>47</v>
      </c>
      <c r="C29" s="413">
        <v>2240</v>
      </c>
      <c r="D29" s="197">
        <v>1290277</v>
      </c>
      <c r="E29" s="440" t="s">
        <v>48</v>
      </c>
      <c r="F29" s="440" t="s">
        <v>52</v>
      </c>
      <c r="G29" s="482" t="s">
        <v>53</v>
      </c>
    </row>
    <row r="30" spans="1:11" ht="43.5" customHeight="1" x14ac:dyDescent="0.25">
      <c r="A30" s="356"/>
      <c r="B30" s="57"/>
      <c r="C30" s="417"/>
      <c r="D30" s="198" t="s">
        <v>249</v>
      </c>
      <c r="E30" s="441"/>
      <c r="F30" s="441"/>
      <c r="G30" s="483"/>
    </row>
    <row r="31" spans="1:11" ht="42" customHeight="1" x14ac:dyDescent="0.25">
      <c r="A31" s="355" t="s">
        <v>54</v>
      </c>
      <c r="B31" s="55" t="s">
        <v>47</v>
      </c>
      <c r="C31" s="413">
        <v>2240</v>
      </c>
      <c r="D31" s="199">
        <f>8674965-1068309.2-372</f>
        <v>7606283.7999999998</v>
      </c>
      <c r="E31" s="440" t="s">
        <v>48</v>
      </c>
      <c r="F31" s="440" t="s">
        <v>55</v>
      </c>
      <c r="G31" s="482" t="s">
        <v>290</v>
      </c>
      <c r="J31" s="51"/>
    </row>
    <row r="32" spans="1:11" ht="35.25" customHeight="1" x14ac:dyDescent="0.25">
      <c r="A32" s="356"/>
      <c r="B32" s="57"/>
      <c r="C32" s="417"/>
      <c r="D32" s="34" t="s">
        <v>272</v>
      </c>
      <c r="E32" s="441"/>
      <c r="F32" s="441"/>
      <c r="G32" s="483"/>
      <c r="H32" s="200"/>
    </row>
    <row r="33" spans="1:10" ht="42" customHeight="1" x14ac:dyDescent="0.25">
      <c r="A33" s="355" t="s">
        <v>56</v>
      </c>
      <c r="B33" s="55" t="s">
        <v>47</v>
      </c>
      <c r="C33" s="413">
        <v>2240</v>
      </c>
      <c r="D33" s="197">
        <v>1068309.2</v>
      </c>
      <c r="E33" s="440" t="s">
        <v>48</v>
      </c>
      <c r="F33" s="440" t="s">
        <v>52</v>
      </c>
      <c r="G33" s="482" t="s">
        <v>53</v>
      </c>
    </row>
    <row r="34" spans="1:10" ht="41.25" customHeight="1" thickBot="1" x14ac:dyDescent="0.3">
      <c r="A34" s="356"/>
      <c r="B34" s="57"/>
      <c r="C34" s="417"/>
      <c r="D34" s="198" t="s">
        <v>250</v>
      </c>
      <c r="E34" s="441"/>
      <c r="F34" s="441"/>
      <c r="G34" s="483"/>
    </row>
    <row r="35" spans="1:10" ht="68.25" customHeight="1" x14ac:dyDescent="0.25">
      <c r="A35" s="355" t="s">
        <v>265</v>
      </c>
      <c r="B35" s="55" t="s">
        <v>308</v>
      </c>
      <c r="C35" s="413">
        <v>2240</v>
      </c>
      <c r="D35" s="199">
        <f>815000-16800-10252</f>
        <v>787948</v>
      </c>
      <c r="E35" s="440" t="s">
        <v>24</v>
      </c>
      <c r="F35" s="440" t="s">
        <v>89</v>
      </c>
      <c r="G35" s="276" t="s">
        <v>309</v>
      </c>
      <c r="I35" s="22"/>
      <c r="J35" s="287"/>
    </row>
    <row r="36" spans="1:10" ht="45" customHeight="1" x14ac:dyDescent="0.25">
      <c r="A36" s="357"/>
      <c r="B36" s="65"/>
      <c r="C36" s="414"/>
      <c r="D36" s="67" t="s">
        <v>320</v>
      </c>
      <c r="E36" s="427"/>
      <c r="F36" s="427"/>
      <c r="G36" s="228" t="s">
        <v>310</v>
      </c>
    </row>
    <row r="37" spans="1:10" s="1" customFormat="1" ht="39" customHeight="1" x14ac:dyDescent="0.25">
      <c r="A37" s="315" t="s">
        <v>57</v>
      </c>
      <c r="B37" s="298" t="s">
        <v>58</v>
      </c>
      <c r="C37" s="300">
        <v>2240</v>
      </c>
      <c r="D37" s="248">
        <f>21200+28600</f>
        <v>49800</v>
      </c>
      <c r="E37" s="302" t="s">
        <v>59</v>
      </c>
      <c r="F37" s="302" t="s">
        <v>20</v>
      </c>
      <c r="G37" s="304" t="s">
        <v>60</v>
      </c>
      <c r="H37" s="192"/>
    </row>
    <row r="38" spans="1:10" s="1" customFormat="1" ht="36.75" customHeight="1" x14ac:dyDescent="0.25">
      <c r="A38" s="353"/>
      <c r="B38" s="299"/>
      <c r="C38" s="301"/>
      <c r="D38" s="53" t="s">
        <v>61</v>
      </c>
      <c r="E38" s="303"/>
      <c r="F38" s="303"/>
      <c r="G38" s="305"/>
      <c r="H38" s="193"/>
      <c r="J38" s="92"/>
    </row>
    <row r="39" spans="1:10" ht="48" customHeight="1" x14ac:dyDescent="0.25">
      <c r="A39" s="355" t="s">
        <v>62</v>
      </c>
      <c r="B39" s="401" t="s">
        <v>63</v>
      </c>
      <c r="C39" s="413">
        <v>2240</v>
      </c>
      <c r="D39" s="194">
        <v>576</v>
      </c>
      <c r="E39" s="440" t="s">
        <v>59</v>
      </c>
      <c r="F39" s="440" t="s">
        <v>20</v>
      </c>
      <c r="G39" s="478" t="s">
        <v>64</v>
      </c>
    </row>
    <row r="40" spans="1:10" ht="23.25" customHeight="1" x14ac:dyDescent="0.25">
      <c r="A40" s="357"/>
      <c r="B40" s="310"/>
      <c r="C40" s="414"/>
      <c r="D40" s="187" t="s">
        <v>65</v>
      </c>
      <c r="E40" s="427"/>
      <c r="F40" s="427"/>
      <c r="G40" s="479"/>
    </row>
    <row r="41" spans="1:10" ht="47.25" customHeight="1" x14ac:dyDescent="0.25">
      <c r="A41" s="351" t="s">
        <v>66</v>
      </c>
      <c r="B41" s="63" t="s">
        <v>67</v>
      </c>
      <c r="C41" s="64">
        <v>2240</v>
      </c>
      <c r="D41" s="196">
        <f>3545600-100400</f>
        <v>3445200</v>
      </c>
      <c r="E41" s="427" t="s">
        <v>68</v>
      </c>
      <c r="F41" s="426" t="s">
        <v>55</v>
      </c>
      <c r="G41" s="487" t="s">
        <v>69</v>
      </c>
    </row>
    <row r="42" spans="1:10" ht="38.25" customHeight="1" x14ac:dyDescent="0.25">
      <c r="A42" s="352"/>
      <c r="B42" s="65"/>
      <c r="C42" s="66"/>
      <c r="D42" s="67" t="s">
        <v>70</v>
      </c>
      <c r="E42" s="435"/>
      <c r="F42" s="427"/>
      <c r="G42" s="488"/>
    </row>
    <row r="43" spans="1:10" ht="43.5" customHeight="1" x14ac:dyDescent="0.25">
      <c r="A43" s="355" t="s">
        <v>71</v>
      </c>
      <c r="B43" s="55" t="s">
        <v>72</v>
      </c>
      <c r="C43" s="68">
        <v>2240</v>
      </c>
      <c r="D43" s="195">
        <f>100400+100000</f>
        <v>200400</v>
      </c>
      <c r="E43" s="440" t="s">
        <v>73</v>
      </c>
      <c r="F43" s="440" t="s">
        <v>52</v>
      </c>
      <c r="G43" s="478" t="s">
        <v>74</v>
      </c>
    </row>
    <row r="44" spans="1:10" ht="49.5" customHeight="1" x14ac:dyDescent="0.25">
      <c r="A44" s="357"/>
      <c r="B44" s="65"/>
      <c r="C44" s="66"/>
      <c r="D44" s="67" t="s">
        <v>75</v>
      </c>
      <c r="E44" s="427"/>
      <c r="F44" s="427"/>
      <c r="G44" s="479"/>
      <c r="I44" s="51"/>
    </row>
    <row r="45" spans="1:10" ht="41.25" customHeight="1" x14ac:dyDescent="0.25">
      <c r="A45" s="351" t="s">
        <v>76</v>
      </c>
      <c r="B45" s="63" t="s">
        <v>67</v>
      </c>
      <c r="C45" s="64">
        <v>2240</v>
      </c>
      <c r="D45" s="239">
        <f>3566217-51717</f>
        <v>3514500</v>
      </c>
      <c r="E45" s="427" t="s">
        <v>68</v>
      </c>
      <c r="F45" s="426" t="s">
        <v>55</v>
      </c>
      <c r="G45" s="478" t="s">
        <v>77</v>
      </c>
    </row>
    <row r="46" spans="1:10" ht="39" customHeight="1" x14ac:dyDescent="0.25">
      <c r="A46" s="352"/>
      <c r="B46" s="65"/>
      <c r="C46" s="66"/>
      <c r="D46" s="67" t="s">
        <v>78</v>
      </c>
      <c r="E46" s="435"/>
      <c r="F46" s="427"/>
      <c r="G46" s="479"/>
    </row>
    <row r="47" spans="1:10" ht="27" customHeight="1" x14ac:dyDescent="0.25">
      <c r="A47" s="351" t="s">
        <v>79</v>
      </c>
      <c r="B47" s="63" t="s">
        <v>67</v>
      </c>
      <c r="C47" s="64">
        <v>2240</v>
      </c>
      <c r="D47" s="196">
        <v>51717</v>
      </c>
      <c r="E47" s="427" t="s">
        <v>73</v>
      </c>
      <c r="F47" s="426" t="s">
        <v>52</v>
      </c>
      <c r="G47" s="478" t="s">
        <v>80</v>
      </c>
    </row>
    <row r="48" spans="1:10" ht="42" customHeight="1" thickBot="1" x14ac:dyDescent="0.3">
      <c r="A48" s="352"/>
      <c r="B48" s="65"/>
      <c r="C48" s="66"/>
      <c r="D48" s="67" t="s">
        <v>81</v>
      </c>
      <c r="E48" s="435"/>
      <c r="F48" s="427"/>
      <c r="G48" s="479"/>
      <c r="I48" s="51"/>
      <c r="J48" s="51"/>
    </row>
    <row r="49" spans="1:10" ht="53.25" hidden="1" customHeight="1" x14ac:dyDescent="0.25">
      <c r="A49" s="315" t="s">
        <v>82</v>
      </c>
      <c r="B49" s="48" t="s">
        <v>83</v>
      </c>
      <c r="C49" s="69">
        <v>2240</v>
      </c>
      <c r="D49" s="17">
        <v>0</v>
      </c>
      <c r="E49" s="303" t="s">
        <v>68</v>
      </c>
      <c r="F49" s="70" t="s">
        <v>84</v>
      </c>
      <c r="G49" s="489" t="s">
        <v>85</v>
      </c>
    </row>
    <row r="50" spans="1:10" ht="26.25" hidden="1" customHeight="1" x14ac:dyDescent="0.25">
      <c r="A50" s="353"/>
      <c r="B50" s="60"/>
      <c r="C50" s="71"/>
      <c r="D50" s="62" t="s">
        <v>283</v>
      </c>
      <c r="E50" s="443"/>
      <c r="F50" s="72"/>
      <c r="G50" s="490"/>
    </row>
    <row r="51" spans="1:10" ht="42" hidden="1" customHeight="1" x14ac:dyDescent="0.25">
      <c r="A51" s="354" t="s">
        <v>86</v>
      </c>
      <c r="B51" s="58" t="s">
        <v>87</v>
      </c>
      <c r="C51" s="73">
        <v>2240</v>
      </c>
      <c r="D51" s="33">
        <v>0</v>
      </c>
      <c r="E51" s="75" t="s">
        <v>68</v>
      </c>
      <c r="F51" s="461" t="s">
        <v>84</v>
      </c>
      <c r="G51" s="491" t="s">
        <v>16</v>
      </c>
      <c r="H51" s="22"/>
    </row>
    <row r="52" spans="1:10" ht="38.25" hidden="1" customHeight="1" thickBot="1" x14ac:dyDescent="0.3">
      <c r="A52" s="353"/>
      <c r="B52" s="60"/>
      <c r="C52" s="254"/>
      <c r="D52" s="62" t="s">
        <v>131</v>
      </c>
      <c r="E52" s="54"/>
      <c r="F52" s="303"/>
      <c r="G52" s="490"/>
    </row>
    <row r="53" spans="1:10" ht="38.25" customHeight="1" x14ac:dyDescent="0.25">
      <c r="A53" s="374" t="s">
        <v>86</v>
      </c>
      <c r="B53" s="55" t="s">
        <v>87</v>
      </c>
      <c r="C53" s="68">
        <v>2240</v>
      </c>
      <c r="D53" s="33">
        <f>119748</f>
        <v>119748</v>
      </c>
      <c r="E53" s="249" t="s">
        <v>68</v>
      </c>
      <c r="F53" s="442" t="s">
        <v>43</v>
      </c>
      <c r="G53" s="482" t="s">
        <v>16</v>
      </c>
    </row>
    <row r="54" spans="1:10" ht="38.25" customHeight="1" x14ac:dyDescent="0.25">
      <c r="A54" s="357"/>
      <c r="B54" s="65"/>
      <c r="C54" s="265"/>
      <c r="D54" s="187" t="s">
        <v>88</v>
      </c>
      <c r="E54" s="247"/>
      <c r="F54" s="427"/>
      <c r="G54" s="479"/>
      <c r="H54" s="268"/>
    </row>
    <row r="55" spans="1:10" ht="36" customHeight="1" x14ac:dyDescent="0.25">
      <c r="A55" s="319" t="s">
        <v>90</v>
      </c>
      <c r="B55" s="76" t="s">
        <v>91</v>
      </c>
      <c r="C55" s="300">
        <v>2240</v>
      </c>
      <c r="D55" s="17">
        <v>673500</v>
      </c>
      <c r="E55" s="302" t="s">
        <v>92</v>
      </c>
      <c r="F55" s="302" t="s">
        <v>89</v>
      </c>
      <c r="G55" s="493" t="s">
        <v>93</v>
      </c>
    </row>
    <row r="56" spans="1:10" ht="25.5" customHeight="1" x14ac:dyDescent="0.25">
      <c r="A56" s="320"/>
      <c r="B56" s="77"/>
      <c r="C56" s="301"/>
      <c r="D56" s="79" t="s">
        <v>94</v>
      </c>
      <c r="E56" s="303"/>
      <c r="F56" s="303"/>
      <c r="G56" s="494"/>
      <c r="H56" s="22"/>
    </row>
    <row r="57" spans="1:10" ht="52.5" hidden="1" customHeight="1" x14ac:dyDescent="0.25">
      <c r="A57" s="315" t="s">
        <v>95</v>
      </c>
      <c r="B57" s="80" t="s">
        <v>96</v>
      </c>
      <c r="C57" s="185">
        <v>2240</v>
      </c>
      <c r="D57" s="293">
        <f>3351915-3351915</f>
        <v>0</v>
      </c>
      <c r="E57" s="303" t="s">
        <v>97</v>
      </c>
      <c r="F57" s="474" t="s">
        <v>98</v>
      </c>
      <c r="G57" s="495" t="s">
        <v>99</v>
      </c>
    </row>
    <row r="58" spans="1:10" ht="41.25" hidden="1" customHeight="1" x14ac:dyDescent="0.25">
      <c r="A58" s="353"/>
      <c r="B58" s="77"/>
      <c r="C58" s="78"/>
      <c r="D58" s="81" t="s">
        <v>327</v>
      </c>
      <c r="E58" s="443"/>
      <c r="F58" s="449"/>
      <c r="G58" s="496"/>
      <c r="H58" s="22"/>
    </row>
    <row r="59" spans="1:10" ht="28.5" hidden="1" customHeight="1" x14ac:dyDescent="0.25">
      <c r="A59" s="375" t="s">
        <v>100</v>
      </c>
      <c r="B59" s="58" t="s">
        <v>96</v>
      </c>
      <c r="C59" s="420">
        <v>2240</v>
      </c>
      <c r="D59" s="82">
        <f>476280-476280</f>
        <v>0</v>
      </c>
      <c r="E59" s="303" t="s">
        <v>97</v>
      </c>
      <c r="F59" s="474" t="s">
        <v>98</v>
      </c>
      <c r="G59" s="302" t="s">
        <v>101</v>
      </c>
      <c r="H59" s="22"/>
    </row>
    <row r="60" spans="1:10" ht="54.75" hidden="1" customHeight="1" x14ac:dyDescent="0.25">
      <c r="A60" s="376"/>
      <c r="B60" s="83"/>
      <c r="C60" s="421"/>
      <c r="D60" s="16" t="s">
        <v>328</v>
      </c>
      <c r="E60" s="443"/>
      <c r="F60" s="449"/>
      <c r="G60" s="303"/>
      <c r="H60" s="22"/>
    </row>
    <row r="61" spans="1:10" ht="51" hidden="1" customHeight="1" x14ac:dyDescent="0.25">
      <c r="A61" s="375" t="s">
        <v>102</v>
      </c>
      <c r="B61" s="84" t="s">
        <v>330</v>
      </c>
      <c r="C61" s="300">
        <v>2240</v>
      </c>
      <c r="D61" s="82">
        <f>243900-243900</f>
        <v>0</v>
      </c>
      <c r="E61" s="303" t="s">
        <v>97</v>
      </c>
      <c r="F61" s="448" t="s">
        <v>98</v>
      </c>
      <c r="G61" s="302" t="s">
        <v>103</v>
      </c>
      <c r="H61" s="22"/>
    </row>
    <row r="62" spans="1:10" ht="34.5" hidden="1" customHeight="1" x14ac:dyDescent="0.25">
      <c r="A62" s="376"/>
      <c r="B62" s="83"/>
      <c r="C62" s="301"/>
      <c r="D62" s="16" t="s">
        <v>329</v>
      </c>
      <c r="E62" s="443"/>
      <c r="F62" s="449"/>
      <c r="G62" s="303"/>
      <c r="H62" s="22"/>
    </row>
    <row r="63" spans="1:10" ht="34.5" customHeight="1" x14ac:dyDescent="0.25">
      <c r="A63" s="375" t="s">
        <v>325</v>
      </c>
      <c r="B63" s="294" t="s">
        <v>331</v>
      </c>
      <c r="C63" s="86"/>
      <c r="D63" s="17">
        <f>3351915+476280+243900</f>
        <v>4072095</v>
      </c>
      <c r="E63" s="303" t="s">
        <v>97</v>
      </c>
      <c r="F63" s="292" t="s">
        <v>98</v>
      </c>
      <c r="G63" s="302" t="s">
        <v>326</v>
      </c>
      <c r="H63" s="22"/>
    </row>
    <row r="64" spans="1:10" ht="41.25" customHeight="1" x14ac:dyDescent="0.25">
      <c r="A64" s="376"/>
      <c r="B64" s="295"/>
      <c r="C64" s="296"/>
      <c r="D64" s="16" t="s">
        <v>332</v>
      </c>
      <c r="E64" s="443"/>
      <c r="F64" s="292"/>
      <c r="G64" s="303"/>
      <c r="H64" s="22"/>
      <c r="I64" s="21"/>
      <c r="J64" s="297"/>
    </row>
    <row r="65" spans="1:8" ht="31.5" customHeight="1" x14ac:dyDescent="0.25">
      <c r="A65" s="377" t="s">
        <v>324</v>
      </c>
      <c r="B65" s="85" t="s">
        <v>104</v>
      </c>
      <c r="C65" s="86">
        <v>2240</v>
      </c>
      <c r="D65" s="82">
        <f>660000+119748+10252</f>
        <v>790000</v>
      </c>
      <c r="E65" s="303" t="s">
        <v>322</v>
      </c>
      <c r="F65" s="448" t="s">
        <v>98</v>
      </c>
      <c r="G65" s="302" t="s">
        <v>105</v>
      </c>
      <c r="H65" s="22"/>
    </row>
    <row r="66" spans="1:8" ht="48" customHeight="1" x14ac:dyDescent="0.25">
      <c r="A66" s="377"/>
      <c r="B66" s="87"/>
      <c r="C66" s="186"/>
      <c r="D66" s="16" t="s">
        <v>321</v>
      </c>
      <c r="E66" s="443"/>
      <c r="F66" s="449"/>
      <c r="G66" s="303"/>
      <c r="H66" s="22"/>
    </row>
    <row r="67" spans="1:8" s="2" customFormat="1" ht="44.25" customHeight="1" x14ac:dyDescent="0.25">
      <c r="A67" s="321" t="s">
        <v>106</v>
      </c>
      <c r="B67" s="405" t="s">
        <v>107</v>
      </c>
      <c r="C67" s="300">
        <v>2240</v>
      </c>
      <c r="D67" s="61">
        <v>6372</v>
      </c>
      <c r="E67" s="444" t="s">
        <v>24</v>
      </c>
      <c r="F67" s="302" t="s">
        <v>108</v>
      </c>
      <c r="G67" s="497" t="s">
        <v>247</v>
      </c>
    </row>
    <row r="68" spans="1:8" s="2" customFormat="1" ht="26.25" customHeight="1" x14ac:dyDescent="0.25">
      <c r="A68" s="322"/>
      <c r="B68" s="308"/>
      <c r="C68" s="301"/>
      <c r="D68" s="81" t="s">
        <v>110</v>
      </c>
      <c r="E68" s="445"/>
      <c r="F68" s="303"/>
      <c r="G68" s="498"/>
    </row>
    <row r="69" spans="1:8" ht="48" hidden="1" customHeight="1" x14ac:dyDescent="0.25">
      <c r="A69" s="315" t="s">
        <v>111</v>
      </c>
      <c r="B69" s="58" t="s">
        <v>112</v>
      </c>
      <c r="C69" s="73">
        <v>2240</v>
      </c>
      <c r="D69" s="74">
        <f>1225372-1225372</f>
        <v>0</v>
      </c>
      <c r="E69" s="446" t="s">
        <v>113</v>
      </c>
      <c r="F69" s="475" t="s">
        <v>84</v>
      </c>
      <c r="G69" s="94" t="s">
        <v>109</v>
      </c>
    </row>
    <row r="70" spans="1:8" ht="45.75" hidden="1" customHeight="1" x14ac:dyDescent="0.25">
      <c r="A70" s="353"/>
      <c r="B70" s="60"/>
      <c r="C70" s="71"/>
      <c r="D70" s="53" t="s">
        <v>114</v>
      </c>
      <c r="E70" s="447"/>
      <c r="F70" s="476"/>
      <c r="G70" s="95" t="s">
        <v>115</v>
      </c>
    </row>
    <row r="71" spans="1:8" ht="45.75" hidden="1" customHeight="1" x14ac:dyDescent="0.25">
      <c r="A71" s="315" t="s">
        <v>116</v>
      </c>
      <c r="B71" s="58" t="s">
        <v>117</v>
      </c>
      <c r="C71" s="73">
        <v>2240</v>
      </c>
      <c r="D71" s="74">
        <v>0</v>
      </c>
      <c r="E71" s="446" t="s">
        <v>118</v>
      </c>
      <c r="F71" s="475" t="s">
        <v>89</v>
      </c>
      <c r="G71" s="94" t="s">
        <v>99</v>
      </c>
    </row>
    <row r="72" spans="1:8" ht="45.75" hidden="1" customHeight="1" x14ac:dyDescent="0.25">
      <c r="A72" s="353"/>
      <c r="B72" s="60"/>
      <c r="C72" s="71"/>
      <c r="D72" s="53" t="s">
        <v>119</v>
      </c>
      <c r="E72" s="447"/>
      <c r="F72" s="476"/>
      <c r="G72" s="95"/>
    </row>
    <row r="73" spans="1:8" ht="45.75" hidden="1" customHeight="1" x14ac:dyDescent="0.25">
      <c r="A73" s="315" t="s">
        <v>120</v>
      </c>
      <c r="B73" s="58" t="s">
        <v>121</v>
      </c>
      <c r="C73" s="185">
        <v>2240</v>
      </c>
      <c r="D73" s="74">
        <f>122880-122880</f>
        <v>0</v>
      </c>
      <c r="E73" s="302" t="s">
        <v>24</v>
      </c>
      <c r="F73" s="302" t="s">
        <v>84</v>
      </c>
      <c r="G73" s="94" t="s">
        <v>25</v>
      </c>
    </row>
    <row r="74" spans="1:8" ht="75" hidden="1" customHeight="1" x14ac:dyDescent="0.25">
      <c r="A74" s="353"/>
      <c r="B74" s="60"/>
      <c r="C74" s="186"/>
      <c r="D74" s="53" t="s">
        <v>122</v>
      </c>
      <c r="E74" s="447"/>
      <c r="F74" s="303"/>
      <c r="G74" s="96" t="s">
        <v>123</v>
      </c>
    </row>
    <row r="75" spans="1:8" ht="48" customHeight="1" x14ac:dyDescent="0.25">
      <c r="A75" s="365" t="s">
        <v>251</v>
      </c>
      <c r="B75" s="55" t="s">
        <v>244</v>
      </c>
      <c r="C75" s="233">
        <v>2240</v>
      </c>
      <c r="D75" s="212">
        <f>1500000-24</f>
        <v>1499976</v>
      </c>
      <c r="E75" s="231" t="s">
        <v>323</v>
      </c>
      <c r="F75" s="234" t="s">
        <v>84</v>
      </c>
      <c r="G75" s="235" t="s">
        <v>99</v>
      </c>
      <c r="H75" s="232"/>
    </row>
    <row r="76" spans="1:8" ht="54" customHeight="1" x14ac:dyDescent="0.25">
      <c r="A76" s="357"/>
      <c r="B76" s="65"/>
      <c r="C76" s="66"/>
      <c r="D76" s="144" t="s">
        <v>282</v>
      </c>
      <c r="E76" s="236"/>
      <c r="F76" s="190"/>
      <c r="G76" s="237" t="s">
        <v>289</v>
      </c>
    </row>
    <row r="77" spans="1:8" ht="94.5" customHeight="1" x14ac:dyDescent="0.25">
      <c r="A77" s="189" t="s">
        <v>319</v>
      </c>
      <c r="B77" s="63" t="s">
        <v>124</v>
      </c>
      <c r="C77" s="258">
        <v>2240</v>
      </c>
      <c r="D77" s="191">
        <v>1368000</v>
      </c>
      <c r="E77" s="440" t="s">
        <v>24</v>
      </c>
      <c r="F77" s="188" t="s">
        <v>20</v>
      </c>
      <c r="G77" s="499" t="s">
        <v>125</v>
      </c>
    </row>
    <row r="78" spans="1:8" ht="34.5" customHeight="1" x14ac:dyDescent="0.25">
      <c r="A78" s="189"/>
      <c r="B78" s="63"/>
      <c r="C78" s="66"/>
      <c r="D78" s="144" t="s">
        <v>126</v>
      </c>
      <c r="E78" s="427"/>
      <c r="F78" s="190"/>
      <c r="G78" s="500"/>
    </row>
    <row r="79" spans="1:8" ht="54" hidden="1" customHeight="1" x14ac:dyDescent="0.25">
      <c r="A79" s="315" t="s">
        <v>127</v>
      </c>
      <c r="B79" s="80" t="s">
        <v>128</v>
      </c>
      <c r="C79" s="69">
        <v>2240</v>
      </c>
      <c r="D79" s="74">
        <v>0</v>
      </c>
      <c r="E79" s="98" t="s">
        <v>129</v>
      </c>
      <c r="F79" s="99" t="s">
        <v>43</v>
      </c>
      <c r="G79" s="100" t="s">
        <v>130</v>
      </c>
    </row>
    <row r="80" spans="1:8" ht="33" hidden="1" customHeight="1" x14ac:dyDescent="0.25">
      <c r="A80" s="353"/>
      <c r="B80" s="101"/>
      <c r="C80" s="69"/>
      <c r="D80" s="79" t="s">
        <v>131</v>
      </c>
      <c r="E80" s="102" t="s">
        <v>21</v>
      </c>
      <c r="F80" s="103"/>
      <c r="G80" s="104"/>
    </row>
    <row r="81" spans="1:9" ht="42.75" customHeight="1" x14ac:dyDescent="0.25">
      <c r="A81" s="319" t="s">
        <v>132</v>
      </c>
      <c r="B81" s="58" t="s">
        <v>133</v>
      </c>
      <c r="C81" s="300">
        <v>2240</v>
      </c>
      <c r="D81" s="82">
        <v>4491000</v>
      </c>
      <c r="E81" s="302" t="s">
        <v>92</v>
      </c>
      <c r="F81" s="448" t="s">
        <v>134</v>
      </c>
      <c r="G81" s="105" t="s">
        <v>135</v>
      </c>
    </row>
    <row r="82" spans="1:9" ht="38.25" customHeight="1" x14ac:dyDescent="0.25">
      <c r="A82" s="320"/>
      <c r="B82" s="83"/>
      <c r="C82" s="301"/>
      <c r="D82" s="16" t="s">
        <v>136</v>
      </c>
      <c r="E82" s="303"/>
      <c r="F82" s="449"/>
      <c r="G82" s="106"/>
      <c r="I82" s="267"/>
    </row>
    <row r="83" spans="1:9" s="3" customFormat="1" ht="45" customHeight="1" x14ac:dyDescent="0.25">
      <c r="A83" s="355" t="s">
        <v>137</v>
      </c>
      <c r="B83" s="55" t="s">
        <v>138</v>
      </c>
      <c r="C83" s="413">
        <v>2240</v>
      </c>
      <c r="D83" s="288">
        <f>3000000-162540-57960</f>
        <v>2779500</v>
      </c>
      <c r="E83" s="440" t="s">
        <v>92</v>
      </c>
      <c r="F83" s="397" t="s">
        <v>20</v>
      </c>
      <c r="G83" s="203" t="s">
        <v>16</v>
      </c>
      <c r="H83" s="252"/>
    </row>
    <row r="84" spans="1:9" s="3" customFormat="1" ht="69.75" customHeight="1" x14ac:dyDescent="0.25">
      <c r="A84" s="357"/>
      <c r="B84" s="204"/>
      <c r="C84" s="414"/>
      <c r="D84" s="67" t="s">
        <v>281</v>
      </c>
      <c r="E84" s="427"/>
      <c r="F84" s="398"/>
      <c r="G84" s="205" t="s">
        <v>292</v>
      </c>
      <c r="H84" s="206"/>
    </row>
    <row r="85" spans="1:9" s="3" customFormat="1" ht="46.5" customHeight="1" x14ac:dyDescent="0.25">
      <c r="A85" s="355" t="s">
        <v>266</v>
      </c>
      <c r="B85" s="55" t="s">
        <v>139</v>
      </c>
      <c r="C85" s="413">
        <v>2240</v>
      </c>
      <c r="D85" s="199">
        <f>3000000-135519</f>
        <v>2864481</v>
      </c>
      <c r="E85" s="440" t="s">
        <v>48</v>
      </c>
      <c r="F85" s="440" t="s">
        <v>89</v>
      </c>
      <c r="G85" s="482" t="s">
        <v>306</v>
      </c>
    </row>
    <row r="86" spans="1:9" s="3" customFormat="1" ht="46.5" customHeight="1" x14ac:dyDescent="0.25">
      <c r="A86" s="356"/>
      <c r="B86" s="57"/>
      <c r="C86" s="417"/>
      <c r="D86" s="34" t="s">
        <v>302</v>
      </c>
      <c r="E86" s="441"/>
      <c r="F86" s="441"/>
      <c r="G86" s="483"/>
    </row>
    <row r="87" spans="1:9" s="3" customFormat="1" ht="32.25" customHeight="1" x14ac:dyDescent="0.25">
      <c r="A87" s="354" t="s">
        <v>140</v>
      </c>
      <c r="B87" s="84" t="s">
        <v>141</v>
      </c>
      <c r="C87" s="73">
        <v>2240</v>
      </c>
      <c r="D87" s="109">
        <v>2361600</v>
      </c>
      <c r="E87" s="75" t="s">
        <v>68</v>
      </c>
      <c r="F87" s="461" t="s">
        <v>20</v>
      </c>
      <c r="G87" s="491" t="s">
        <v>142</v>
      </c>
    </row>
    <row r="88" spans="1:9" s="3" customFormat="1" ht="47.25" customHeight="1" x14ac:dyDescent="0.25">
      <c r="A88" s="353"/>
      <c r="B88" s="60"/>
      <c r="C88" s="254"/>
      <c r="D88" s="62" t="s">
        <v>143</v>
      </c>
      <c r="E88" s="54"/>
      <c r="F88" s="303"/>
      <c r="G88" s="490"/>
    </row>
    <row r="89" spans="1:9" s="3" customFormat="1" ht="46.5" customHeight="1" x14ac:dyDescent="0.25">
      <c r="A89" s="315" t="s">
        <v>144</v>
      </c>
      <c r="B89" s="110" t="s">
        <v>145</v>
      </c>
      <c r="C89" s="69">
        <v>2240</v>
      </c>
      <c r="D89" s="17">
        <v>22000</v>
      </c>
      <c r="E89" s="303" t="s">
        <v>68</v>
      </c>
      <c r="F89" s="50" t="s">
        <v>31</v>
      </c>
      <c r="G89" s="489" t="s">
        <v>146</v>
      </c>
    </row>
    <row r="90" spans="1:9" s="3" customFormat="1" ht="26.25" customHeight="1" x14ac:dyDescent="0.25">
      <c r="A90" s="353"/>
      <c r="B90" s="60"/>
      <c r="C90" s="71"/>
      <c r="D90" s="62" t="s">
        <v>147</v>
      </c>
      <c r="E90" s="443"/>
      <c r="F90" s="72"/>
      <c r="G90" s="490"/>
    </row>
    <row r="91" spans="1:9" s="3" customFormat="1" ht="59.25" customHeight="1" x14ac:dyDescent="0.25">
      <c r="A91" s="315" t="s">
        <v>148</v>
      </c>
      <c r="B91" s="58" t="s">
        <v>149</v>
      </c>
      <c r="C91" s="420">
        <v>2240</v>
      </c>
      <c r="D91" s="17">
        <v>65000</v>
      </c>
      <c r="E91" s="448" t="s">
        <v>24</v>
      </c>
      <c r="F91" s="448" t="s">
        <v>31</v>
      </c>
      <c r="G91" s="501" t="s">
        <v>150</v>
      </c>
    </row>
    <row r="92" spans="1:9" s="3" customFormat="1" ht="31.5" customHeight="1" x14ac:dyDescent="0.25">
      <c r="A92" s="353"/>
      <c r="B92" s="60"/>
      <c r="C92" s="421"/>
      <c r="D92" s="16" t="s">
        <v>151</v>
      </c>
      <c r="E92" s="449"/>
      <c r="F92" s="449"/>
      <c r="G92" s="490"/>
    </row>
    <row r="93" spans="1:9" ht="36.75" customHeight="1" x14ac:dyDescent="0.25">
      <c r="A93" s="358" t="s">
        <v>253</v>
      </c>
      <c r="B93" s="309" t="s">
        <v>152</v>
      </c>
      <c r="C93" s="415">
        <v>2240</v>
      </c>
      <c r="D93" s="238">
        <f>6346800-38040-10020</f>
        <v>6298740</v>
      </c>
      <c r="E93" s="450" t="s">
        <v>153</v>
      </c>
      <c r="F93" s="450" t="s">
        <v>84</v>
      </c>
      <c r="G93" s="485" t="s">
        <v>288</v>
      </c>
    </row>
    <row r="94" spans="1:9" ht="36.75" customHeight="1" thickBot="1" x14ac:dyDescent="0.3">
      <c r="A94" s="359"/>
      <c r="B94" s="402"/>
      <c r="C94" s="416"/>
      <c r="D94" s="53" t="s">
        <v>273</v>
      </c>
      <c r="E94" s="451"/>
      <c r="F94" s="451"/>
      <c r="G94" s="485"/>
      <c r="H94" s="229"/>
    </row>
    <row r="95" spans="1:9" ht="67.5" hidden="1" customHeight="1" x14ac:dyDescent="0.25">
      <c r="A95" s="360" t="s">
        <v>154</v>
      </c>
      <c r="B95" s="406" t="s">
        <v>155</v>
      </c>
      <c r="C95" s="97">
        <v>2240</v>
      </c>
      <c r="D95" s="49">
        <v>0</v>
      </c>
      <c r="E95" s="452" t="s">
        <v>156</v>
      </c>
      <c r="F95" s="454" t="s">
        <v>89</v>
      </c>
      <c r="G95" s="502" t="s">
        <v>25</v>
      </c>
    </row>
    <row r="96" spans="1:9" ht="33.75" hidden="1" customHeight="1" x14ac:dyDescent="0.25">
      <c r="A96" s="361"/>
      <c r="B96" s="407"/>
      <c r="C96" s="111"/>
      <c r="D96" s="112" t="s">
        <v>157</v>
      </c>
      <c r="E96" s="453"/>
      <c r="F96" s="445"/>
      <c r="G96" s="502"/>
    </row>
    <row r="97" spans="1:10" ht="102" hidden="1" customHeight="1" x14ac:dyDescent="0.25">
      <c r="A97" s="345" t="s">
        <v>158</v>
      </c>
      <c r="B97" s="408" t="s">
        <v>159</v>
      </c>
      <c r="C97" s="428">
        <v>2240</v>
      </c>
      <c r="D97" s="15">
        <v>0</v>
      </c>
      <c r="E97" s="454" t="s">
        <v>24</v>
      </c>
      <c r="F97" s="472" t="s">
        <v>20</v>
      </c>
      <c r="G97" s="495" t="s">
        <v>16</v>
      </c>
    </row>
    <row r="98" spans="1:10" ht="97.5" hidden="1" customHeight="1" x14ac:dyDescent="0.25">
      <c r="A98" s="346"/>
      <c r="B98" s="409"/>
      <c r="C98" s="429"/>
      <c r="D98" s="53" t="s">
        <v>160</v>
      </c>
      <c r="E98" s="445"/>
      <c r="F98" s="473"/>
      <c r="G98" s="496"/>
    </row>
    <row r="99" spans="1:10" ht="33.75" hidden="1" customHeight="1" x14ac:dyDescent="0.25">
      <c r="A99" s="345" t="s">
        <v>161</v>
      </c>
      <c r="B99" s="408" t="s">
        <v>162</v>
      </c>
      <c r="C99" s="428">
        <v>2240</v>
      </c>
      <c r="D99" s="15">
        <v>0</v>
      </c>
      <c r="E99" s="454" t="s">
        <v>24</v>
      </c>
      <c r="F99" s="472" t="s">
        <v>20</v>
      </c>
      <c r="G99" s="495" t="s">
        <v>25</v>
      </c>
    </row>
    <row r="100" spans="1:10" ht="29.25" hidden="1" customHeight="1" x14ac:dyDescent="0.25">
      <c r="A100" s="346"/>
      <c r="B100" s="409"/>
      <c r="C100" s="429"/>
      <c r="D100" s="53" t="s">
        <v>163</v>
      </c>
      <c r="E100" s="445"/>
      <c r="F100" s="473"/>
      <c r="G100" s="496"/>
    </row>
    <row r="101" spans="1:10" ht="52.5" hidden="1" customHeight="1" x14ac:dyDescent="0.25">
      <c r="A101" s="347" t="s">
        <v>164</v>
      </c>
      <c r="B101" s="80" t="s">
        <v>165</v>
      </c>
      <c r="C101" s="430">
        <v>2240</v>
      </c>
      <c r="D101" s="17">
        <v>0</v>
      </c>
      <c r="E101" s="455" t="s">
        <v>166</v>
      </c>
      <c r="F101" s="444" t="s">
        <v>134</v>
      </c>
      <c r="G101" s="493" t="s">
        <v>167</v>
      </c>
    </row>
    <row r="102" spans="1:10" ht="57" hidden="1" customHeight="1" x14ac:dyDescent="0.25">
      <c r="A102" s="348"/>
      <c r="B102" s="77"/>
      <c r="C102" s="431"/>
      <c r="D102" s="53" t="s">
        <v>168</v>
      </c>
      <c r="E102" s="456"/>
      <c r="F102" s="445"/>
      <c r="G102" s="494"/>
    </row>
    <row r="103" spans="1:10" ht="42.75" hidden="1" customHeight="1" x14ac:dyDescent="0.25">
      <c r="A103" s="311" t="s">
        <v>169</v>
      </c>
      <c r="B103" s="298" t="s">
        <v>121</v>
      </c>
      <c r="C103" s="300">
        <v>2240</v>
      </c>
      <c r="D103" s="61">
        <f>667359-667359</f>
        <v>0</v>
      </c>
      <c r="E103" s="302" t="s">
        <v>92</v>
      </c>
      <c r="F103" s="302" t="s">
        <v>84</v>
      </c>
      <c r="G103" s="304" t="s">
        <v>307</v>
      </c>
      <c r="H103" s="1"/>
      <c r="I103" s="1"/>
    </row>
    <row r="104" spans="1:10" ht="12.75" hidden="1" customHeight="1" thickBot="1" x14ac:dyDescent="0.3">
      <c r="A104" s="312"/>
      <c r="B104" s="299"/>
      <c r="C104" s="301"/>
      <c r="D104" s="53" t="s">
        <v>305</v>
      </c>
      <c r="E104" s="303"/>
      <c r="F104" s="303"/>
      <c r="G104" s="305"/>
      <c r="H104" s="1"/>
      <c r="I104" s="1"/>
    </row>
    <row r="105" spans="1:10" ht="38.25" customHeight="1" x14ac:dyDescent="0.25">
      <c r="A105" s="354" t="s">
        <v>314</v>
      </c>
      <c r="B105" s="298" t="s">
        <v>121</v>
      </c>
      <c r="C105" s="300">
        <v>2240</v>
      </c>
      <c r="D105" s="61">
        <f>667359+277389+135519</f>
        <v>1080267</v>
      </c>
      <c r="E105" s="302" t="s">
        <v>92</v>
      </c>
      <c r="F105" s="302" t="s">
        <v>134</v>
      </c>
      <c r="G105" s="304" t="s">
        <v>307</v>
      </c>
      <c r="H105" s="1"/>
      <c r="I105" s="1"/>
    </row>
    <row r="106" spans="1:10" ht="42" customHeight="1" x14ac:dyDescent="0.25">
      <c r="A106" s="353"/>
      <c r="B106" s="299"/>
      <c r="C106" s="301"/>
      <c r="D106" s="53" t="s">
        <v>304</v>
      </c>
      <c r="E106" s="303"/>
      <c r="F106" s="303"/>
      <c r="G106" s="305"/>
      <c r="H106" s="1"/>
      <c r="I106" s="1"/>
    </row>
    <row r="107" spans="1:10" ht="42.75" customHeight="1" x14ac:dyDescent="0.25">
      <c r="A107" s="349" t="s">
        <v>274</v>
      </c>
      <c r="B107" s="401" t="s">
        <v>170</v>
      </c>
      <c r="C107" s="432">
        <v>2240</v>
      </c>
      <c r="D107" s="222">
        <v>226552</v>
      </c>
      <c r="E107" s="440" t="s">
        <v>68</v>
      </c>
      <c r="F107" s="440" t="s">
        <v>43</v>
      </c>
      <c r="G107" s="478" t="s">
        <v>275</v>
      </c>
    </row>
    <row r="108" spans="1:10" ht="38.25" customHeight="1" x14ac:dyDescent="0.25">
      <c r="A108" s="350"/>
      <c r="B108" s="310"/>
      <c r="C108" s="433"/>
      <c r="D108" s="144" t="s">
        <v>171</v>
      </c>
      <c r="E108" s="427"/>
      <c r="F108" s="427"/>
      <c r="G108" s="479"/>
      <c r="H108" s="251"/>
    </row>
    <row r="109" spans="1:10" ht="66" customHeight="1" x14ac:dyDescent="0.25">
      <c r="A109" s="113" t="s">
        <v>333</v>
      </c>
      <c r="B109" s="48" t="s">
        <v>172</v>
      </c>
      <c r="C109" s="86">
        <v>2240</v>
      </c>
      <c r="D109" s="114">
        <f>1331640+1296000</f>
        <v>2627640</v>
      </c>
      <c r="E109" s="461" t="s">
        <v>173</v>
      </c>
      <c r="F109" s="461" t="s">
        <v>31</v>
      </c>
      <c r="G109" s="115" t="s">
        <v>174</v>
      </c>
      <c r="H109" s="22"/>
      <c r="I109" s="21"/>
      <c r="J109" s="297"/>
    </row>
    <row r="110" spans="1:10" ht="51.75" customHeight="1" thickBot="1" x14ac:dyDescent="0.3">
      <c r="A110" s="116"/>
      <c r="B110" s="60"/>
      <c r="C110" s="86"/>
      <c r="D110" s="18" t="s">
        <v>175</v>
      </c>
      <c r="E110" s="303"/>
      <c r="F110" s="303"/>
      <c r="G110" s="95"/>
    </row>
    <row r="111" spans="1:10" ht="33.75" hidden="1" customHeight="1" x14ac:dyDescent="0.25">
      <c r="A111" s="313" t="s">
        <v>176</v>
      </c>
      <c r="B111" s="405" t="s">
        <v>177</v>
      </c>
      <c r="C111" s="300">
        <v>2240</v>
      </c>
      <c r="D111" s="74">
        <v>0</v>
      </c>
      <c r="E111" s="303" t="s">
        <v>68</v>
      </c>
      <c r="F111" s="472" t="s">
        <v>98</v>
      </c>
      <c r="G111" s="507" t="s">
        <v>178</v>
      </c>
    </row>
    <row r="112" spans="1:10" ht="48.75" hidden="1" customHeight="1" x14ac:dyDescent="0.25">
      <c r="A112" s="314"/>
      <c r="B112" s="308"/>
      <c r="C112" s="301"/>
      <c r="D112" s="16" t="s">
        <v>179</v>
      </c>
      <c r="E112" s="443"/>
      <c r="F112" s="473"/>
      <c r="G112" s="508"/>
    </row>
    <row r="113" spans="1:9" ht="59.25" customHeight="1" x14ac:dyDescent="0.25">
      <c r="A113" s="315" t="s">
        <v>180</v>
      </c>
      <c r="B113" s="58" t="s">
        <v>181</v>
      </c>
      <c r="C113" s="300">
        <v>2240</v>
      </c>
      <c r="D113" s="59">
        <v>550000</v>
      </c>
      <c r="E113" s="302" t="s">
        <v>24</v>
      </c>
      <c r="F113" s="302" t="s">
        <v>31</v>
      </c>
      <c r="G113" s="491" t="s">
        <v>277</v>
      </c>
    </row>
    <row r="114" spans="1:9" ht="44.25" customHeight="1" thickBot="1" x14ac:dyDescent="0.3">
      <c r="A114" s="316"/>
      <c r="B114" s="107"/>
      <c r="C114" s="434"/>
      <c r="D114" s="108" t="s">
        <v>182</v>
      </c>
      <c r="E114" s="462"/>
      <c r="F114" s="462"/>
      <c r="G114" s="509"/>
    </row>
    <row r="115" spans="1:9" ht="45.75" customHeight="1" x14ac:dyDescent="0.25">
      <c r="A115" s="256" t="s">
        <v>183</v>
      </c>
      <c r="B115" s="260" t="s">
        <v>184</v>
      </c>
      <c r="C115" s="259">
        <v>2240</v>
      </c>
      <c r="D115" s="261">
        <v>560000</v>
      </c>
      <c r="E115" s="442" t="s">
        <v>173</v>
      </c>
      <c r="F115" s="259" t="s">
        <v>15</v>
      </c>
      <c r="G115" s="262" t="s">
        <v>109</v>
      </c>
    </row>
    <row r="116" spans="1:9" ht="30" customHeight="1" x14ac:dyDescent="0.25">
      <c r="A116" s="263"/>
      <c r="B116" s="260"/>
      <c r="C116" s="259"/>
      <c r="D116" s="40" t="s">
        <v>185</v>
      </c>
      <c r="E116" s="427"/>
      <c r="F116" s="190"/>
      <c r="G116" s="264"/>
      <c r="H116" s="268"/>
    </row>
    <row r="117" spans="1:9" ht="45.75" customHeight="1" x14ac:dyDescent="0.25">
      <c r="A117" s="317" t="s">
        <v>256</v>
      </c>
      <c r="B117" s="401" t="s">
        <v>121</v>
      </c>
      <c r="C117" s="413">
        <v>2240</v>
      </c>
      <c r="D117" s="33">
        <f>6074000-38584-277389</f>
        <v>5758027</v>
      </c>
      <c r="E117" s="450" t="s">
        <v>186</v>
      </c>
      <c r="F117" s="477" t="s">
        <v>89</v>
      </c>
      <c r="G117" s="478" t="s">
        <v>287</v>
      </c>
    </row>
    <row r="118" spans="1:9" ht="65.25" customHeight="1" x14ac:dyDescent="0.25">
      <c r="A118" s="318"/>
      <c r="B118" s="310"/>
      <c r="C118" s="414"/>
      <c r="D118" s="230" t="s">
        <v>303</v>
      </c>
      <c r="E118" s="451"/>
      <c r="F118" s="427"/>
      <c r="G118" s="479"/>
      <c r="H118" s="229"/>
    </row>
    <row r="119" spans="1:9" ht="31.5" customHeight="1" x14ac:dyDescent="0.25">
      <c r="A119" s="319" t="s">
        <v>334</v>
      </c>
      <c r="B119" s="298" t="s">
        <v>121</v>
      </c>
      <c r="C119" s="300">
        <v>2240</v>
      </c>
      <c r="D119" s="74">
        <f>450000+1386226</f>
        <v>1836226</v>
      </c>
      <c r="E119" s="463" t="s">
        <v>186</v>
      </c>
      <c r="F119" s="302" t="s">
        <v>31</v>
      </c>
      <c r="G119" s="489" t="s">
        <v>335</v>
      </c>
    </row>
    <row r="120" spans="1:9" ht="63.75" customHeight="1" x14ac:dyDescent="0.25">
      <c r="A120" s="320"/>
      <c r="B120" s="299"/>
      <c r="C120" s="301"/>
      <c r="D120" s="117" t="s">
        <v>336</v>
      </c>
      <c r="E120" s="464"/>
      <c r="F120" s="303"/>
      <c r="G120" s="490"/>
      <c r="H120" s="22"/>
    </row>
    <row r="121" spans="1:9" ht="31.5" customHeight="1" x14ac:dyDescent="0.25">
      <c r="A121" s="321" t="s">
        <v>188</v>
      </c>
      <c r="B121" s="298" t="s">
        <v>121</v>
      </c>
      <c r="C121" s="86">
        <v>2240</v>
      </c>
      <c r="D121" s="74">
        <v>1899000</v>
      </c>
      <c r="E121" s="445" t="s">
        <v>68</v>
      </c>
      <c r="F121" s="31" t="s">
        <v>43</v>
      </c>
      <c r="G121" s="118" t="s">
        <v>25</v>
      </c>
      <c r="H121" s="22"/>
    </row>
    <row r="122" spans="1:9" ht="37.5" customHeight="1" x14ac:dyDescent="0.25">
      <c r="A122" s="322"/>
      <c r="B122" s="299"/>
      <c r="C122" s="186"/>
      <c r="D122" s="119" t="s">
        <v>189</v>
      </c>
      <c r="E122" s="465"/>
      <c r="F122" s="93"/>
      <c r="G122" s="120" t="s">
        <v>190</v>
      </c>
    </row>
    <row r="123" spans="1:9" ht="41.25" customHeight="1" x14ac:dyDescent="0.25">
      <c r="A123" s="323" t="s">
        <v>191</v>
      </c>
      <c r="B123" s="298" t="s">
        <v>121</v>
      </c>
      <c r="C123" s="86">
        <v>2240</v>
      </c>
      <c r="D123" s="121">
        <f>6573320-100000</f>
        <v>6473320</v>
      </c>
      <c r="E123" s="465" t="s">
        <v>68</v>
      </c>
      <c r="F123" s="122" t="s">
        <v>31</v>
      </c>
      <c r="G123" s="118" t="s">
        <v>192</v>
      </c>
    </row>
    <row r="124" spans="1:9" ht="53.25" customHeight="1" x14ac:dyDescent="0.25">
      <c r="A124" s="324"/>
      <c r="B124" s="299"/>
      <c r="C124" s="86"/>
      <c r="D124" s="123" t="s">
        <v>193</v>
      </c>
      <c r="E124" s="465"/>
      <c r="F124" s="124"/>
      <c r="G124" s="125" t="s">
        <v>194</v>
      </c>
    </row>
    <row r="125" spans="1:9" ht="41.25" customHeight="1" x14ac:dyDescent="0.25">
      <c r="A125" s="325" t="s">
        <v>195</v>
      </c>
      <c r="B125" s="298" t="s">
        <v>121</v>
      </c>
      <c r="C125" s="300">
        <v>2240</v>
      </c>
      <c r="D125" s="121">
        <v>1543995</v>
      </c>
      <c r="E125" s="465" t="s">
        <v>97</v>
      </c>
      <c r="F125" s="126" t="s">
        <v>15</v>
      </c>
      <c r="G125" s="127" t="s">
        <v>25</v>
      </c>
    </row>
    <row r="126" spans="1:9" ht="48.75" customHeight="1" x14ac:dyDescent="0.25">
      <c r="A126" s="326"/>
      <c r="B126" s="299"/>
      <c r="C126" s="301"/>
      <c r="D126" s="123" t="s">
        <v>196</v>
      </c>
      <c r="E126" s="465"/>
      <c r="F126" s="93"/>
      <c r="G126" s="128" t="s">
        <v>190</v>
      </c>
      <c r="I126" s="22"/>
    </row>
    <row r="127" spans="1:9" ht="29.25" customHeight="1" x14ac:dyDescent="0.25">
      <c r="A127" s="327" t="s">
        <v>245</v>
      </c>
      <c r="B127" s="422" t="s">
        <v>121</v>
      </c>
      <c r="C127" s="68">
        <v>2240</v>
      </c>
      <c r="D127" s="212">
        <v>4320000</v>
      </c>
      <c r="E127" s="457" t="s">
        <v>24</v>
      </c>
      <c r="F127" s="492" t="s">
        <v>84</v>
      </c>
      <c r="G127" s="510" t="s">
        <v>197</v>
      </c>
      <c r="H127" s="22"/>
    </row>
    <row r="128" spans="1:9" ht="34.5" customHeight="1" thickBot="1" x14ac:dyDescent="0.3">
      <c r="A128" s="328"/>
      <c r="B128" s="423"/>
      <c r="C128" s="265"/>
      <c r="D128" s="211" t="s">
        <v>198</v>
      </c>
      <c r="E128" s="457"/>
      <c r="F128" s="467"/>
      <c r="G128" s="511"/>
      <c r="H128" s="213"/>
    </row>
    <row r="129" spans="1:8" ht="29.25" hidden="1" customHeight="1" x14ac:dyDescent="0.25">
      <c r="A129" s="329" t="s">
        <v>199</v>
      </c>
      <c r="B129" s="298" t="s">
        <v>200</v>
      </c>
      <c r="C129" s="300">
        <v>2240</v>
      </c>
      <c r="D129" s="74">
        <v>0</v>
      </c>
      <c r="E129" s="303" t="s">
        <v>68</v>
      </c>
      <c r="F129" s="302" t="s">
        <v>43</v>
      </c>
      <c r="G129" s="489" t="s">
        <v>201</v>
      </c>
      <c r="H129" s="22"/>
    </row>
    <row r="130" spans="1:8" ht="36.75" hidden="1" customHeight="1" x14ac:dyDescent="0.25">
      <c r="A130" s="330"/>
      <c r="B130" s="299"/>
      <c r="C130" s="301"/>
      <c r="D130" s="16" t="s">
        <v>131</v>
      </c>
      <c r="E130" s="443"/>
      <c r="F130" s="303"/>
      <c r="G130" s="490"/>
      <c r="H130" s="22"/>
    </row>
    <row r="131" spans="1:8" ht="36.75" customHeight="1" x14ac:dyDescent="0.25">
      <c r="A131" s="333" t="s">
        <v>284</v>
      </c>
      <c r="B131" s="269" t="s">
        <v>285</v>
      </c>
      <c r="C131" s="270">
        <v>2240</v>
      </c>
      <c r="D131" s="271">
        <f>190000+325200</f>
        <v>515200</v>
      </c>
      <c r="E131" s="466" t="s">
        <v>166</v>
      </c>
      <c r="F131" s="466" t="s">
        <v>187</v>
      </c>
      <c r="G131" s="515" t="s">
        <v>25</v>
      </c>
      <c r="H131" s="22"/>
    </row>
    <row r="132" spans="1:8" ht="44.25" customHeight="1" x14ac:dyDescent="0.25">
      <c r="A132" s="328"/>
      <c r="B132" s="272"/>
      <c r="C132" s="273"/>
      <c r="D132" s="274" t="s">
        <v>286</v>
      </c>
      <c r="E132" s="467"/>
      <c r="F132" s="467"/>
      <c r="G132" s="516"/>
      <c r="H132" s="2"/>
    </row>
    <row r="133" spans="1:8" ht="52.5" customHeight="1" x14ac:dyDescent="0.25">
      <c r="A133" s="331" t="s">
        <v>257</v>
      </c>
      <c r="B133" s="306" t="s">
        <v>255</v>
      </c>
      <c r="C133" s="424">
        <v>2240</v>
      </c>
      <c r="D133" s="223">
        <v>450000</v>
      </c>
      <c r="E133" s="458" t="s">
        <v>258</v>
      </c>
      <c r="F133" s="527" t="s">
        <v>89</v>
      </c>
      <c r="G133" s="502" t="s">
        <v>315</v>
      </c>
      <c r="H133" s="22"/>
    </row>
    <row r="134" spans="1:8" ht="29.25" customHeight="1" x14ac:dyDescent="0.25">
      <c r="A134" s="332"/>
      <c r="B134" s="307"/>
      <c r="C134" s="425"/>
      <c r="D134" s="224" t="s">
        <v>203</v>
      </c>
      <c r="E134" s="459"/>
      <c r="F134" s="458"/>
      <c r="G134" s="512"/>
      <c r="H134" s="22"/>
    </row>
    <row r="135" spans="1:8" ht="29.25" customHeight="1" x14ac:dyDescent="0.25">
      <c r="A135" s="321" t="s">
        <v>254</v>
      </c>
      <c r="B135" s="306" t="s">
        <v>255</v>
      </c>
      <c r="C135" s="300">
        <v>2240</v>
      </c>
      <c r="D135" s="61">
        <v>450000</v>
      </c>
      <c r="E135" s="303" t="s">
        <v>68</v>
      </c>
      <c r="F135" s="302" t="s">
        <v>89</v>
      </c>
      <c r="G135" s="502" t="s">
        <v>316</v>
      </c>
      <c r="H135" s="22"/>
    </row>
    <row r="136" spans="1:8" ht="49.5" customHeight="1" x14ac:dyDescent="0.25">
      <c r="A136" s="322"/>
      <c r="B136" s="308"/>
      <c r="C136" s="301"/>
      <c r="D136" s="19" t="s">
        <v>203</v>
      </c>
      <c r="E136" s="443"/>
      <c r="F136" s="303"/>
      <c r="G136" s="494"/>
      <c r="H136" s="22"/>
    </row>
    <row r="137" spans="1:8" ht="49.5" customHeight="1" x14ac:dyDescent="0.25">
      <c r="A137" s="311" t="s">
        <v>252</v>
      </c>
      <c r="B137" s="410" t="s">
        <v>202</v>
      </c>
      <c r="C137" s="300">
        <v>2240</v>
      </c>
      <c r="D137" s="61">
        <f>690000-574740</f>
        <v>115260</v>
      </c>
      <c r="E137" s="303" t="s">
        <v>68</v>
      </c>
      <c r="F137" s="302" t="s">
        <v>84</v>
      </c>
      <c r="G137" s="513" t="s">
        <v>260</v>
      </c>
      <c r="H137" s="22"/>
    </row>
    <row r="138" spans="1:8" ht="25.5" customHeight="1" x14ac:dyDescent="0.25">
      <c r="A138" s="312"/>
      <c r="B138" s="299"/>
      <c r="C138" s="301"/>
      <c r="D138" s="224" t="s">
        <v>261</v>
      </c>
      <c r="E138" s="443"/>
      <c r="F138" s="303"/>
      <c r="G138" s="490"/>
      <c r="H138" s="2"/>
    </row>
    <row r="139" spans="1:8" ht="25.5" customHeight="1" x14ac:dyDescent="0.25">
      <c r="A139" s="349" t="s">
        <v>252</v>
      </c>
      <c r="B139" s="309" t="s">
        <v>202</v>
      </c>
      <c r="C139" s="413">
        <v>2240</v>
      </c>
      <c r="D139" s="227">
        <v>574740</v>
      </c>
      <c r="E139" s="427" t="s">
        <v>24</v>
      </c>
      <c r="F139" s="440" t="s">
        <v>89</v>
      </c>
      <c r="G139" s="484" t="s">
        <v>259</v>
      </c>
      <c r="H139" s="22"/>
    </row>
    <row r="140" spans="1:8" ht="43.5" customHeight="1" x14ac:dyDescent="0.25">
      <c r="A140" s="350"/>
      <c r="B140" s="310"/>
      <c r="C140" s="414"/>
      <c r="D140" s="225" t="s">
        <v>262</v>
      </c>
      <c r="E140" s="435"/>
      <c r="F140" s="427"/>
      <c r="G140" s="479"/>
      <c r="H140" s="2"/>
    </row>
    <row r="141" spans="1:8" ht="49.5" customHeight="1" x14ac:dyDescent="0.25">
      <c r="A141" s="355" t="s">
        <v>271</v>
      </c>
      <c r="B141" s="55" t="s">
        <v>204</v>
      </c>
      <c r="C141" s="413">
        <v>2240</v>
      </c>
      <c r="D141" s="250">
        <v>100000</v>
      </c>
      <c r="E141" s="440" t="s">
        <v>92</v>
      </c>
      <c r="F141" s="397" t="s">
        <v>43</v>
      </c>
      <c r="G141" s="517" t="s">
        <v>201</v>
      </c>
      <c r="H141" s="22"/>
    </row>
    <row r="142" spans="1:8" ht="16.5" customHeight="1" x14ac:dyDescent="0.25">
      <c r="A142" s="357"/>
      <c r="B142" s="204"/>
      <c r="C142" s="414"/>
      <c r="D142" s="67" t="s">
        <v>205</v>
      </c>
      <c r="E142" s="427"/>
      <c r="F142" s="398"/>
      <c r="G142" s="518"/>
      <c r="H142" s="2"/>
    </row>
    <row r="143" spans="1:8" ht="30" customHeight="1" x14ac:dyDescent="0.25">
      <c r="A143" s="380" t="s">
        <v>268</v>
      </c>
      <c r="B143" s="521" t="s">
        <v>269</v>
      </c>
      <c r="C143" s="258">
        <v>2240</v>
      </c>
      <c r="D143" s="246">
        <f>128520+156900</f>
        <v>285420</v>
      </c>
      <c r="E143" s="440" t="s">
        <v>267</v>
      </c>
      <c r="F143" s="397" t="s">
        <v>43</v>
      </c>
      <c r="G143" s="517" t="s">
        <v>291</v>
      </c>
      <c r="H143" s="22"/>
    </row>
    <row r="144" spans="1:8" ht="57" customHeight="1" x14ac:dyDescent="0.25">
      <c r="A144" s="380"/>
      <c r="B144" s="522"/>
      <c r="C144" s="257"/>
      <c r="D144" s="245" t="s">
        <v>270</v>
      </c>
      <c r="E144" s="427"/>
      <c r="F144" s="398"/>
      <c r="G144" s="518"/>
      <c r="H144" s="2"/>
    </row>
    <row r="145" spans="1:11" ht="57" customHeight="1" x14ac:dyDescent="0.25">
      <c r="A145" s="380" t="s">
        <v>279</v>
      </c>
      <c r="B145" s="521" t="s">
        <v>276</v>
      </c>
      <c r="C145" s="258">
        <v>2240</v>
      </c>
      <c r="D145" s="255">
        <f>38040+57960</f>
        <v>96000</v>
      </c>
      <c r="E145" s="440" t="s">
        <v>24</v>
      </c>
      <c r="F145" s="397" t="s">
        <v>34</v>
      </c>
      <c r="G145" s="517" t="s">
        <v>278</v>
      </c>
      <c r="H145" s="2"/>
    </row>
    <row r="146" spans="1:11" ht="41.25" customHeight="1" x14ac:dyDescent="0.25">
      <c r="A146" s="380"/>
      <c r="B146" s="522"/>
      <c r="C146" s="277"/>
      <c r="D146" s="245" t="s">
        <v>280</v>
      </c>
      <c r="E146" s="427"/>
      <c r="F146" s="398"/>
      <c r="G146" s="518"/>
      <c r="H146" s="2"/>
    </row>
    <row r="147" spans="1:11" ht="41.25" customHeight="1" x14ac:dyDescent="0.25">
      <c r="A147" s="375" t="s">
        <v>311</v>
      </c>
      <c r="B147" s="278" t="s">
        <v>312</v>
      </c>
      <c r="C147" s="86">
        <v>2240</v>
      </c>
      <c r="D147" s="279">
        <v>16800</v>
      </c>
      <c r="E147" s="280" t="s">
        <v>92</v>
      </c>
      <c r="F147" s="275" t="s">
        <v>134</v>
      </c>
      <c r="G147" s="281" t="s">
        <v>201</v>
      </c>
      <c r="H147" s="2"/>
    </row>
    <row r="148" spans="1:11" ht="27.75" customHeight="1" x14ac:dyDescent="0.25">
      <c r="A148" s="376"/>
      <c r="B148" s="87"/>
      <c r="C148" s="286"/>
      <c r="D148" s="282" t="s">
        <v>313</v>
      </c>
      <c r="E148" s="283"/>
      <c r="F148" s="284"/>
      <c r="G148" s="290" t="s">
        <v>310</v>
      </c>
      <c r="H148" s="2"/>
    </row>
    <row r="149" spans="1:11" ht="27.75" customHeight="1" x14ac:dyDescent="0.25">
      <c r="A149" s="375" t="s">
        <v>311</v>
      </c>
      <c r="B149" s="524" t="s">
        <v>312</v>
      </c>
      <c r="C149" s="86">
        <v>2240</v>
      </c>
      <c r="D149" s="289">
        <v>16800</v>
      </c>
      <c r="E149" s="526" t="s">
        <v>92</v>
      </c>
      <c r="F149" s="285"/>
      <c r="G149" s="291" t="s">
        <v>317</v>
      </c>
      <c r="H149" s="2"/>
    </row>
    <row r="150" spans="1:11" ht="74.25" customHeight="1" x14ac:dyDescent="0.25">
      <c r="A150" s="376"/>
      <c r="B150" s="525"/>
      <c r="C150" s="86"/>
      <c r="D150" s="282" t="s">
        <v>313</v>
      </c>
      <c r="E150" s="303"/>
      <c r="F150" s="285" t="s">
        <v>134</v>
      </c>
      <c r="G150" s="281" t="s">
        <v>318</v>
      </c>
      <c r="H150" s="2"/>
    </row>
    <row r="151" spans="1:11" ht="27" customHeight="1" thickBot="1" x14ac:dyDescent="0.35">
      <c r="A151" s="129" t="s">
        <v>206</v>
      </c>
      <c r="B151" s="130"/>
      <c r="C151" s="131"/>
      <c r="D151" s="132">
        <f>D25+D27+D29+D31+D33+D35+D37+D39+D43+D41+D45+D47+D49+D51+D55+D57+D59+D61+D65+D67+D73+D75+D77+D81+D83+D85+D87+D89+D91+D93+D103+D107+D109+D111+D113+D115+D117+D119+D121+D123+D125+D127+D129+D133+D135+D141+D53+D139+D137+D143+D145+D131+D105+D147+D149+D63</f>
        <v>83816592</v>
      </c>
      <c r="E151" s="131"/>
      <c r="F151" s="131"/>
      <c r="G151" s="133"/>
      <c r="H151" s="47"/>
      <c r="I151" s="182"/>
      <c r="J151" s="51"/>
      <c r="K151" s="21"/>
    </row>
    <row r="152" spans="1:11" ht="39.75" hidden="1" customHeight="1" x14ac:dyDescent="0.25">
      <c r="A152" s="315" t="s">
        <v>207</v>
      </c>
      <c r="B152" s="13" t="s">
        <v>208</v>
      </c>
      <c r="C152" s="14" t="s">
        <v>209</v>
      </c>
      <c r="D152" s="59">
        <v>0</v>
      </c>
      <c r="E152" s="444" t="s">
        <v>210</v>
      </c>
      <c r="F152" s="444" t="s">
        <v>31</v>
      </c>
      <c r="G152" s="519" t="s">
        <v>211</v>
      </c>
      <c r="H152" s="134"/>
      <c r="I152" s="181"/>
      <c r="K152" s="21"/>
    </row>
    <row r="153" spans="1:11" ht="69.75" hidden="1" customHeight="1" x14ac:dyDescent="0.25">
      <c r="A153" s="353"/>
      <c r="B153" s="135"/>
      <c r="C153" s="52"/>
      <c r="D153" s="32" t="s">
        <v>212</v>
      </c>
      <c r="E153" s="460"/>
      <c r="F153" s="460"/>
      <c r="G153" s="520"/>
      <c r="H153" s="134"/>
      <c r="I153" s="181"/>
      <c r="K153" s="21"/>
    </row>
    <row r="154" spans="1:11" ht="39.75" hidden="1" customHeight="1" x14ac:dyDescent="0.25">
      <c r="A154" s="136" t="s">
        <v>213</v>
      </c>
      <c r="B154" s="523" t="s">
        <v>214</v>
      </c>
      <c r="C154" s="426">
        <v>3110</v>
      </c>
      <c r="D154" s="137">
        <v>0</v>
      </c>
      <c r="E154" s="426" t="s">
        <v>215</v>
      </c>
      <c r="F154" s="426" t="s">
        <v>187</v>
      </c>
      <c r="G154" s="503" t="s">
        <v>211</v>
      </c>
      <c r="H154" s="134"/>
      <c r="I154" s="181"/>
      <c r="K154" s="21"/>
    </row>
    <row r="155" spans="1:11" ht="39.75" hidden="1" customHeight="1" x14ac:dyDescent="0.25">
      <c r="A155" s="138"/>
      <c r="B155" s="352"/>
      <c r="C155" s="427"/>
      <c r="D155" s="139" t="s">
        <v>216</v>
      </c>
      <c r="E155" s="427"/>
      <c r="F155" s="427"/>
      <c r="G155" s="504"/>
      <c r="H155" s="134"/>
      <c r="I155" s="181"/>
      <c r="K155" s="21"/>
    </row>
    <row r="156" spans="1:11" ht="43.5" hidden="1" customHeight="1" x14ac:dyDescent="0.25">
      <c r="A156" s="379"/>
      <c r="B156" s="523" t="s">
        <v>217</v>
      </c>
      <c r="C156" s="426">
        <v>3110</v>
      </c>
      <c r="D156" s="137">
        <v>0</v>
      </c>
      <c r="E156" s="426" t="s">
        <v>215</v>
      </c>
      <c r="F156" s="426" t="s">
        <v>89</v>
      </c>
      <c r="G156" s="514" t="s">
        <v>174</v>
      </c>
      <c r="K156" s="51"/>
    </row>
    <row r="157" spans="1:11" ht="42.75" hidden="1" customHeight="1" x14ac:dyDescent="0.25">
      <c r="A157" s="357"/>
      <c r="B157" s="352"/>
      <c r="C157" s="427"/>
      <c r="D157" s="140" t="s">
        <v>218</v>
      </c>
      <c r="E157" s="427"/>
      <c r="F157" s="427"/>
      <c r="G157" s="514"/>
      <c r="H157" s="51"/>
    </row>
    <row r="158" spans="1:11" ht="43.5" hidden="1" customHeight="1" x14ac:dyDescent="0.25">
      <c r="A158" s="355"/>
      <c r="B158" s="401" t="s">
        <v>219</v>
      </c>
      <c r="C158" s="141">
        <v>3110</v>
      </c>
      <c r="D158" s="142">
        <v>0</v>
      </c>
      <c r="E158" s="440" t="s">
        <v>220</v>
      </c>
      <c r="F158" s="397" t="s">
        <v>43</v>
      </c>
      <c r="G158" s="503" t="s">
        <v>211</v>
      </c>
    </row>
    <row r="159" spans="1:11" ht="63" hidden="1" customHeight="1" x14ac:dyDescent="0.25">
      <c r="A159" s="357"/>
      <c r="B159" s="310"/>
      <c r="C159" s="141"/>
      <c r="D159" s="144" t="s">
        <v>221</v>
      </c>
      <c r="E159" s="427"/>
      <c r="F159" s="398"/>
      <c r="G159" s="504"/>
    </row>
    <row r="160" spans="1:11" ht="75.75" hidden="1" customHeight="1" x14ac:dyDescent="0.25">
      <c r="A160" s="355"/>
      <c r="B160" s="401" t="s">
        <v>222</v>
      </c>
      <c r="C160" s="397">
        <v>3110</v>
      </c>
      <c r="D160" s="142">
        <v>0</v>
      </c>
      <c r="E160" s="143" t="s">
        <v>97</v>
      </c>
      <c r="F160" s="397" t="s">
        <v>43</v>
      </c>
      <c r="G160" s="503" t="s">
        <v>223</v>
      </c>
    </row>
    <row r="161" spans="1:11" ht="48" hidden="1" customHeight="1" x14ac:dyDescent="0.25">
      <c r="A161" s="357"/>
      <c r="B161" s="310"/>
      <c r="C161" s="398"/>
      <c r="D161" s="144" t="s">
        <v>224</v>
      </c>
      <c r="E161" s="145"/>
      <c r="F161" s="398"/>
      <c r="G161" s="504"/>
    </row>
    <row r="162" spans="1:11" ht="27.75" hidden="1" customHeight="1" x14ac:dyDescent="0.3">
      <c r="A162" s="146" t="s">
        <v>225</v>
      </c>
      <c r="B162" s="147"/>
      <c r="C162" s="148"/>
      <c r="D162" s="149">
        <f>D154+D156+D158+D160+D152</f>
        <v>0</v>
      </c>
      <c r="E162" s="148"/>
      <c r="F162" s="148"/>
      <c r="G162" s="150"/>
      <c r="H162" s="151"/>
      <c r="I162" s="181"/>
      <c r="J162" s="51"/>
      <c r="K162" s="183"/>
    </row>
    <row r="163" spans="1:11" ht="60" hidden="1" customHeight="1" x14ac:dyDescent="0.25">
      <c r="A163" s="315" t="s">
        <v>226</v>
      </c>
      <c r="B163" s="389" t="s">
        <v>227</v>
      </c>
      <c r="C163" s="302">
        <v>3122</v>
      </c>
      <c r="D163" s="152">
        <v>6899700</v>
      </c>
      <c r="E163" s="302" t="s">
        <v>228</v>
      </c>
      <c r="F163" s="302" t="s">
        <v>20</v>
      </c>
      <c r="G163" s="505" t="s">
        <v>229</v>
      </c>
      <c r="H163" s="153"/>
      <c r="I163" s="181"/>
      <c r="K163" s="51"/>
    </row>
    <row r="164" spans="1:11" ht="119.25" hidden="1" customHeight="1" x14ac:dyDescent="0.25">
      <c r="A164" s="378"/>
      <c r="B164" s="390"/>
      <c r="C164" s="303"/>
      <c r="D164" s="154" t="s">
        <v>230</v>
      </c>
      <c r="E164" s="303"/>
      <c r="F164" s="303"/>
      <c r="G164" s="506"/>
      <c r="H164" s="155"/>
      <c r="I164" s="181"/>
      <c r="K164" s="51"/>
    </row>
    <row r="165" spans="1:11" ht="42" hidden="1" customHeight="1" x14ac:dyDescent="0.25">
      <c r="A165" s="315" t="s">
        <v>231</v>
      </c>
      <c r="B165" s="389" t="s">
        <v>232</v>
      </c>
      <c r="C165" s="302">
        <v>3122</v>
      </c>
      <c r="D165" s="156">
        <v>53047500</v>
      </c>
      <c r="E165" s="302" t="s">
        <v>233</v>
      </c>
      <c r="F165" s="399" t="s">
        <v>20</v>
      </c>
      <c r="G165" s="505" t="s">
        <v>234</v>
      </c>
      <c r="H165" s="155"/>
      <c r="I165" s="181"/>
      <c r="K165" s="51"/>
    </row>
    <row r="166" spans="1:11" ht="129.75" hidden="1" customHeight="1" x14ac:dyDescent="0.25">
      <c r="A166" s="353"/>
      <c r="B166" s="390"/>
      <c r="C166" s="303"/>
      <c r="D166" s="154" t="s">
        <v>235</v>
      </c>
      <c r="E166" s="303"/>
      <c r="F166" s="400"/>
      <c r="G166" s="506"/>
      <c r="H166" s="155"/>
      <c r="I166" s="181"/>
      <c r="K166" s="51"/>
    </row>
    <row r="167" spans="1:11" ht="35.25" hidden="1" customHeight="1" x14ac:dyDescent="0.25">
      <c r="A167" s="157" t="s">
        <v>236</v>
      </c>
      <c r="B167" s="158"/>
      <c r="C167" s="159"/>
      <c r="D167" s="160">
        <f>D165</f>
        <v>53047500</v>
      </c>
      <c r="E167" s="161">
        <v>6899700</v>
      </c>
      <c r="F167" s="159" t="s">
        <v>237</v>
      </c>
      <c r="G167" s="162"/>
      <c r="H167" s="153"/>
      <c r="I167" s="181"/>
      <c r="K167" s="51"/>
    </row>
    <row r="168" spans="1:11" ht="35.25" hidden="1" customHeight="1" x14ac:dyDescent="0.25">
      <c r="A168" s="395" t="s">
        <v>238</v>
      </c>
      <c r="B168" s="391" t="s">
        <v>239</v>
      </c>
      <c r="C168" s="393">
        <v>3142</v>
      </c>
      <c r="D168" s="163">
        <v>23696510</v>
      </c>
      <c r="E168" s="302" t="s">
        <v>240</v>
      </c>
      <c r="F168" s="399" t="s">
        <v>20</v>
      </c>
      <c r="G168" s="505" t="s">
        <v>241</v>
      </c>
      <c r="H168" s="153"/>
      <c r="I168" s="181"/>
      <c r="K168" s="51"/>
    </row>
    <row r="169" spans="1:11" ht="135" hidden="1" customHeight="1" x14ac:dyDescent="0.25">
      <c r="A169" s="396"/>
      <c r="B169" s="392"/>
      <c r="C169" s="394"/>
      <c r="D169" s="154" t="s">
        <v>242</v>
      </c>
      <c r="E169" s="303"/>
      <c r="F169" s="400"/>
      <c r="G169" s="506"/>
      <c r="H169" s="153"/>
      <c r="I169" s="181"/>
      <c r="K169" s="51"/>
    </row>
    <row r="170" spans="1:11" ht="35.25" hidden="1" customHeight="1" x14ac:dyDescent="0.25">
      <c r="A170" s="164" t="s">
        <v>243</v>
      </c>
      <c r="B170" s="158"/>
      <c r="C170" s="159"/>
      <c r="D170" s="160">
        <f>D168</f>
        <v>23696510</v>
      </c>
      <c r="E170" s="159"/>
      <c r="F170" s="159"/>
      <c r="G170" s="159"/>
      <c r="H170" s="153"/>
      <c r="I170" s="181"/>
      <c r="K170" s="51"/>
    </row>
    <row r="171" spans="1:11" ht="38.25" customHeight="1" x14ac:dyDescent="0.25">
      <c r="A171" s="386"/>
      <c r="B171" s="387"/>
      <c r="C171" s="387"/>
      <c r="D171" s="387"/>
      <c r="E171" s="387"/>
      <c r="F171" s="387"/>
      <c r="G171" s="388"/>
    </row>
    <row r="172" spans="1:11" ht="27" customHeight="1" x14ac:dyDescent="0.25">
      <c r="A172" s="381"/>
      <c r="B172" s="166"/>
      <c r="C172" s="167"/>
      <c r="D172" s="384"/>
      <c r="E172" s="384"/>
      <c r="F172" s="384"/>
      <c r="G172" s="385"/>
    </row>
    <row r="173" spans="1:11" ht="25.5" customHeight="1" x14ac:dyDescent="0.25">
      <c r="A173" s="381"/>
      <c r="B173" s="166"/>
      <c r="C173" s="168"/>
      <c r="D173" s="382"/>
      <c r="E173" s="382"/>
      <c r="F173" s="382"/>
      <c r="G173" s="383"/>
    </row>
    <row r="174" spans="1:11" ht="15.75" x14ac:dyDescent="0.25">
      <c r="A174" s="171"/>
      <c r="B174" s="172"/>
      <c r="C174" s="166"/>
      <c r="D174" s="253"/>
      <c r="E174" s="173"/>
      <c r="F174" s="173"/>
      <c r="G174" s="174"/>
    </row>
    <row r="175" spans="1:11" ht="30" hidden="1" customHeight="1" x14ac:dyDescent="0.25">
      <c r="A175" s="381"/>
      <c r="B175" s="166"/>
      <c r="C175" s="167"/>
      <c r="D175" s="384"/>
      <c r="E175" s="384"/>
      <c r="F175" s="384"/>
      <c r="G175" s="385"/>
    </row>
    <row r="176" spans="1:11" ht="12.75" hidden="1" customHeight="1" x14ac:dyDescent="0.25">
      <c r="A176" s="381"/>
      <c r="B176" s="166"/>
      <c r="C176" s="168"/>
      <c r="D176" s="382"/>
      <c r="E176" s="382"/>
      <c r="F176" s="382"/>
      <c r="G176" s="383"/>
    </row>
    <row r="177" spans="1:11" ht="12.75" hidden="1" customHeight="1" x14ac:dyDescent="0.25">
      <c r="A177" s="165"/>
      <c r="B177" s="166"/>
      <c r="C177" s="168"/>
      <c r="D177" s="169"/>
      <c r="E177" s="169"/>
      <c r="F177" s="169"/>
      <c r="G177" s="170"/>
    </row>
    <row r="178" spans="1:11" ht="21.75" hidden="1" customHeight="1" x14ac:dyDescent="0.25">
      <c r="A178" s="381"/>
      <c r="B178" s="166"/>
      <c r="C178" s="167"/>
      <c r="D178" s="384"/>
      <c r="E178" s="384"/>
      <c r="F178" s="384"/>
      <c r="G178" s="385"/>
      <c r="H178" s="22"/>
    </row>
    <row r="179" spans="1:11" ht="12.75" customHeight="1" x14ac:dyDescent="0.25">
      <c r="A179" s="381"/>
      <c r="B179" s="166"/>
      <c r="C179" s="168"/>
      <c r="D179" s="382"/>
      <c r="E179" s="382"/>
      <c r="F179" s="382"/>
      <c r="G179" s="383"/>
    </row>
    <row r="180" spans="1:11" ht="12.75" customHeight="1" thickBot="1" x14ac:dyDescent="0.3">
      <c r="A180" s="175"/>
      <c r="B180" s="176"/>
      <c r="C180" s="177"/>
      <c r="D180" s="178"/>
      <c r="E180" s="178"/>
      <c r="F180" s="178"/>
      <c r="G180" s="179"/>
    </row>
    <row r="181" spans="1:11" ht="23.25" x14ac:dyDescent="0.35">
      <c r="D181" s="180"/>
      <c r="H181" s="181"/>
      <c r="K181" s="184"/>
    </row>
  </sheetData>
  <mergeCells count="363">
    <mergeCell ref="G63:G64"/>
    <mergeCell ref="F158:F159"/>
    <mergeCell ref="E156:E157"/>
    <mergeCell ref="E158:E159"/>
    <mergeCell ref="G152:G153"/>
    <mergeCell ref="C156:C157"/>
    <mergeCell ref="F143:F144"/>
    <mergeCell ref="E143:E144"/>
    <mergeCell ref="B143:B144"/>
    <mergeCell ref="G141:G142"/>
    <mergeCell ref="G143:G144"/>
    <mergeCell ref="B154:B155"/>
    <mergeCell ref="B156:B157"/>
    <mergeCell ref="B158:B159"/>
    <mergeCell ref="B145:B146"/>
    <mergeCell ref="B149:B150"/>
    <mergeCell ref="E149:E150"/>
    <mergeCell ref="F129:F130"/>
    <mergeCell ref="F133:F134"/>
    <mergeCell ref="F135:F136"/>
    <mergeCell ref="F141:F142"/>
    <mergeCell ref="F152:F153"/>
    <mergeCell ref="F154:F155"/>
    <mergeCell ref="F137:F138"/>
    <mergeCell ref="G160:G161"/>
    <mergeCell ref="G163:G164"/>
    <mergeCell ref="G165:G166"/>
    <mergeCell ref="G168:G169"/>
    <mergeCell ref="G107:G108"/>
    <mergeCell ref="G111:G112"/>
    <mergeCell ref="G113:G114"/>
    <mergeCell ref="G117:G118"/>
    <mergeCell ref="G119:G120"/>
    <mergeCell ref="G127:G128"/>
    <mergeCell ref="G129:G130"/>
    <mergeCell ref="G133:G134"/>
    <mergeCell ref="G135:G136"/>
    <mergeCell ref="G137:G138"/>
    <mergeCell ref="G139:G140"/>
    <mergeCell ref="G154:G155"/>
    <mergeCell ref="G156:G157"/>
    <mergeCell ref="G158:G159"/>
    <mergeCell ref="G131:G132"/>
    <mergeCell ref="G145:G146"/>
    <mergeCell ref="G53:G54"/>
    <mergeCell ref="F127:F128"/>
    <mergeCell ref="G55:G56"/>
    <mergeCell ref="G57:G58"/>
    <mergeCell ref="G59:G60"/>
    <mergeCell ref="G61:G62"/>
    <mergeCell ref="G65:G66"/>
    <mergeCell ref="G67:G68"/>
    <mergeCell ref="G77:G78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F73:F74"/>
    <mergeCell ref="F81:F82"/>
    <mergeCell ref="F83:F84"/>
    <mergeCell ref="F85:F86"/>
    <mergeCell ref="F87:F88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F156:F157"/>
    <mergeCell ref="F99:F100"/>
    <mergeCell ref="F101:F102"/>
    <mergeCell ref="F103:F104"/>
    <mergeCell ref="F107:F108"/>
    <mergeCell ref="F109:F110"/>
    <mergeCell ref="F111:F112"/>
    <mergeCell ref="F113:F114"/>
    <mergeCell ref="F117:F118"/>
    <mergeCell ref="F119:F120"/>
    <mergeCell ref="F139:F140"/>
    <mergeCell ref="F131:F132"/>
    <mergeCell ref="F145:F146"/>
    <mergeCell ref="F91:F92"/>
    <mergeCell ref="F93:F94"/>
    <mergeCell ref="F95:F96"/>
    <mergeCell ref="F97:F98"/>
    <mergeCell ref="F53:F54"/>
    <mergeCell ref="F55:F56"/>
    <mergeCell ref="F57:F58"/>
    <mergeCell ref="F59:F60"/>
    <mergeCell ref="F61:F62"/>
    <mergeCell ref="F65:F66"/>
    <mergeCell ref="F67:F68"/>
    <mergeCell ref="F69:F70"/>
    <mergeCell ref="F71:F7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E99:E100"/>
    <mergeCell ref="E101:E102"/>
    <mergeCell ref="E127:E128"/>
    <mergeCell ref="E129:E130"/>
    <mergeCell ref="E133:E134"/>
    <mergeCell ref="E135:E136"/>
    <mergeCell ref="E141:E142"/>
    <mergeCell ref="E152:E153"/>
    <mergeCell ref="E154:E155"/>
    <mergeCell ref="E103:E104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37:E138"/>
    <mergeCell ref="E123:E124"/>
    <mergeCell ref="E125:E126"/>
    <mergeCell ref="E139:E140"/>
    <mergeCell ref="E131:E132"/>
    <mergeCell ref="E145:E146"/>
    <mergeCell ref="E77:E78"/>
    <mergeCell ref="E81:E82"/>
    <mergeCell ref="E83:E84"/>
    <mergeCell ref="E85:E86"/>
    <mergeCell ref="E89:E90"/>
    <mergeCell ref="E91:E92"/>
    <mergeCell ref="E93:E94"/>
    <mergeCell ref="E95:E96"/>
    <mergeCell ref="E97:E98"/>
    <mergeCell ref="E55:E56"/>
    <mergeCell ref="E57:E58"/>
    <mergeCell ref="E59:E60"/>
    <mergeCell ref="E61:E62"/>
    <mergeCell ref="E65:E66"/>
    <mergeCell ref="E67:E68"/>
    <mergeCell ref="E69:E70"/>
    <mergeCell ref="E71:E72"/>
    <mergeCell ref="E73:E74"/>
    <mergeCell ref="E63:E64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C133:C134"/>
    <mergeCell ref="C135:C136"/>
    <mergeCell ref="C141:C142"/>
    <mergeCell ref="C154:C155"/>
    <mergeCell ref="C85:C86"/>
    <mergeCell ref="C91:C92"/>
    <mergeCell ref="C93:C94"/>
    <mergeCell ref="C97:C98"/>
    <mergeCell ref="C99:C100"/>
    <mergeCell ref="C101:C102"/>
    <mergeCell ref="C103:C104"/>
    <mergeCell ref="C107:C108"/>
    <mergeCell ref="C111:C112"/>
    <mergeCell ref="C137:C138"/>
    <mergeCell ref="C113:C114"/>
    <mergeCell ref="C139:C140"/>
    <mergeCell ref="B160:B161"/>
    <mergeCell ref="B137:B138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7:C68"/>
    <mergeCell ref="C81:C82"/>
    <mergeCell ref="C83:C84"/>
    <mergeCell ref="C117:C118"/>
    <mergeCell ref="B125:B126"/>
    <mergeCell ref="B127:B128"/>
    <mergeCell ref="B129:B130"/>
    <mergeCell ref="F160:F161"/>
    <mergeCell ref="F163:F164"/>
    <mergeCell ref="F165:F166"/>
    <mergeCell ref="F168:F169"/>
    <mergeCell ref="C160:C161"/>
    <mergeCell ref="C163:C164"/>
    <mergeCell ref="C165:C166"/>
    <mergeCell ref="B8:B9"/>
    <mergeCell ref="B10:B11"/>
    <mergeCell ref="B12:B13"/>
    <mergeCell ref="B20:B22"/>
    <mergeCell ref="B37:B38"/>
    <mergeCell ref="B39:B40"/>
    <mergeCell ref="B67:B68"/>
    <mergeCell ref="B93:B94"/>
    <mergeCell ref="B95:B96"/>
    <mergeCell ref="B97:B98"/>
    <mergeCell ref="B99:B100"/>
    <mergeCell ref="B103:B104"/>
    <mergeCell ref="B107:B108"/>
    <mergeCell ref="B111:B112"/>
    <mergeCell ref="B117:B118"/>
    <mergeCell ref="B119:B120"/>
    <mergeCell ref="B121:B122"/>
    <mergeCell ref="A178:A179"/>
    <mergeCell ref="D176:G176"/>
    <mergeCell ref="D178:G178"/>
    <mergeCell ref="D179:G179"/>
    <mergeCell ref="A171:G171"/>
    <mergeCell ref="B163:B164"/>
    <mergeCell ref="B165:B166"/>
    <mergeCell ref="B168:B169"/>
    <mergeCell ref="E163:E164"/>
    <mergeCell ref="E165:E166"/>
    <mergeCell ref="E168:E169"/>
    <mergeCell ref="C168:C169"/>
    <mergeCell ref="D172:G172"/>
    <mergeCell ref="D173:G173"/>
    <mergeCell ref="D175:G175"/>
    <mergeCell ref="A168:A169"/>
    <mergeCell ref="A172:A173"/>
    <mergeCell ref="A175:A176"/>
    <mergeCell ref="A67:A68"/>
    <mergeCell ref="A69:A70"/>
    <mergeCell ref="A71:A72"/>
    <mergeCell ref="A45:A46"/>
    <mergeCell ref="A160:A161"/>
    <mergeCell ref="A163:A164"/>
    <mergeCell ref="A165:A166"/>
    <mergeCell ref="A139:A140"/>
    <mergeCell ref="A156:A157"/>
    <mergeCell ref="A158:A159"/>
    <mergeCell ref="A141:A142"/>
    <mergeCell ref="A152:A153"/>
    <mergeCell ref="A143:A144"/>
    <mergeCell ref="A145:A146"/>
    <mergeCell ref="A105:A106"/>
    <mergeCell ref="A147:A148"/>
    <mergeCell ref="A149:A150"/>
    <mergeCell ref="A63:A64"/>
    <mergeCell ref="A10:A11"/>
    <mergeCell ref="A12:A13"/>
    <mergeCell ref="A73:A74"/>
    <mergeCell ref="A75:A76"/>
    <mergeCell ref="A79:A80"/>
    <mergeCell ref="A81:A82"/>
    <mergeCell ref="A83:A84"/>
    <mergeCell ref="B123:B124"/>
    <mergeCell ref="A85:A86"/>
    <mergeCell ref="A87:A88"/>
    <mergeCell ref="A89:A90"/>
    <mergeCell ref="A91:A92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59:A60"/>
    <mergeCell ref="A61:A62"/>
    <mergeCell ref="A65:A66"/>
    <mergeCell ref="A1:G1"/>
    <mergeCell ref="A2:F2"/>
    <mergeCell ref="A3:G3"/>
    <mergeCell ref="B4:E4"/>
    <mergeCell ref="A5:G5"/>
    <mergeCell ref="A99:A100"/>
    <mergeCell ref="A101:A102"/>
    <mergeCell ref="A103:A104"/>
    <mergeCell ref="A107:A108"/>
    <mergeCell ref="A47:A48"/>
    <mergeCell ref="A49:A50"/>
    <mergeCell ref="A51:A52"/>
    <mergeCell ref="A29:A30"/>
    <mergeCell ref="A31:A32"/>
    <mergeCell ref="A33:A34"/>
    <mergeCell ref="A35:A36"/>
    <mergeCell ref="A37:A38"/>
    <mergeCell ref="A39:A40"/>
    <mergeCell ref="A41:A42"/>
    <mergeCell ref="A43:A44"/>
    <mergeCell ref="A93:A94"/>
    <mergeCell ref="A95:A96"/>
    <mergeCell ref="A97:A98"/>
    <mergeCell ref="A8:A9"/>
    <mergeCell ref="B105:B106"/>
    <mergeCell ref="C105:C106"/>
    <mergeCell ref="E105:E106"/>
    <mergeCell ref="F105:F106"/>
    <mergeCell ref="G105:G106"/>
    <mergeCell ref="B133:B134"/>
    <mergeCell ref="B135:B136"/>
    <mergeCell ref="B139:B140"/>
    <mergeCell ref="A137:A138"/>
    <mergeCell ref="A111:A112"/>
    <mergeCell ref="A113:A114"/>
    <mergeCell ref="A117:A118"/>
    <mergeCell ref="A119:A120"/>
    <mergeCell ref="A121:A122"/>
    <mergeCell ref="A123:A124"/>
    <mergeCell ref="A125:A126"/>
    <mergeCell ref="A127:A128"/>
    <mergeCell ref="A129:A130"/>
    <mergeCell ref="A133:A134"/>
    <mergeCell ref="A135:A136"/>
    <mergeCell ref="A131:A132"/>
    <mergeCell ref="C119:C120"/>
    <mergeCell ref="C125:C126"/>
    <mergeCell ref="C129:C130"/>
  </mergeCells>
  <pageMargins left="0.39370078740157499" right="0.23622047244094499" top="0.31496062992126" bottom="0.196850393700787" header="0.15748031496063" footer="0.31496062992126"/>
  <pageSetup paperSize="9" scale="53" fitToWidth="0" fitToHeight="0" orientation="landscape" r:id="rId1"/>
  <rowBreaks count="7" manualBreakCount="7">
    <brk id="32" max="16383" man="1"/>
    <brk id="54" max="9" man="1"/>
    <brk id="78" max="9" man="1"/>
    <brk id="106" max="9" man="1"/>
    <brk id="124" max="16383" man="1"/>
    <brk id="150" max="9" man="1"/>
    <brk id="179" max="16383" man="1"/>
  </rowBreaks>
  <colBreaks count="1" manualBreakCount="1">
    <brk id="7" max="1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2025-11-03T14:36:01Z</cp:lastPrinted>
  <dcterms:created xsi:type="dcterms:W3CDTF">2016-01-19T07:58:00Z</dcterms:created>
  <dcterms:modified xsi:type="dcterms:W3CDTF">2025-11-04T09:06:01Z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