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6\РІЧНИЙ ПЛАН ТА ЗМІНИ ДО НЬОГО\Оприлюднення\"/>
    </mc:Choice>
  </mc:AlternateContent>
  <bookViews>
    <workbookView xWindow="-120" yWindow="-120" windowWidth="29040" windowHeight="15840"/>
  </bookViews>
  <sheets>
    <sheet name="Лист1" sheetId="1" r:id="rId1"/>
    <sheet name="Лист4" sheetId="4" r:id="rId2"/>
  </sheets>
  <definedNames>
    <definedName name="_xlnm.Print_Titles" localSheetId="0">Лист1!$11:$12</definedName>
    <definedName name="_xlnm.Print_Area" localSheetId="0">Лист1!#REF!</definedName>
  </definedNames>
  <calcPr calcId="162913" iterateDelta="1E-4"/>
  <fileRecoveryPr autoRecover="0"/>
</workbook>
</file>

<file path=xl/calcChain.xml><?xml version="1.0" encoding="utf-8"?>
<calcChain xmlns="http://schemas.openxmlformats.org/spreadsheetml/2006/main">
  <c r="D96" i="1" l="1"/>
  <c r="D26" i="1" l="1"/>
  <c r="D30" i="1"/>
  <c r="D34" i="1"/>
  <c r="D80" i="1" l="1"/>
  <c r="D82" i="1"/>
  <c r="D22" i="1" l="1"/>
  <c r="D13" i="1" l="1"/>
  <c r="D15" i="1"/>
  <c r="D74" i="1"/>
  <c r="D42" i="1"/>
  <c r="D48" i="1" l="1"/>
  <c r="D40" i="1"/>
  <c r="D17" i="1"/>
  <c r="D21" i="1" s="1"/>
</calcChain>
</file>

<file path=xl/sharedStrings.xml><?xml version="1.0" encoding="utf-8"?>
<sst xmlns="http://schemas.openxmlformats.org/spreadsheetml/2006/main" count="265" uniqueCount="192">
  <si>
    <t>(найменування замовника, код за ЄДРПОУ)</t>
  </si>
  <si>
    <t>1. Найменування замовника Державна митна служба України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</si>
  <si>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</si>
  <si>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</si>
  <si>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</si>
  <si>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</si>
  <si>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</si>
  <si>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</si>
  <si>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</si>
  <si>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</si>
  <si>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>загальний фонд КПКВ 3506010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</si>
  <si>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</si>
  <si>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</si>
  <si>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t>Лот 2- Послуги захищеного доступу до мережі Інтернет (канал2)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</si>
  <si>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>січень</t>
  </si>
  <si>
    <t xml:space="preserve">грн. (чотири мільйони шістдесят одна  тисяча п'ятсот тридцять гривень 00 коп.)                             </t>
  </si>
  <si>
    <r>
      <t xml:space="preserve"> РІЧНИЙ 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2026 рік  зі змінами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</si>
  <si>
    <t>Технічна підтримка інженерної інфраструктури серверних приміщень за кодом ДК 021:2015 – 50710000-5 Послуг з ремонту і технічного обслуговування електричного і механічного устаткування будівель</t>
  </si>
  <si>
    <t xml:space="preserve">гривень (шість  мільйонів п'ятдесят  тисяч гривень гривень 00 коп.)                                                                  </t>
  </si>
  <si>
    <r>
      <t xml:space="preserve">Код  ДК 021:2015-50710000-5 </t>
    </r>
    <r>
      <rPr>
        <sz val="10"/>
        <color indexed="8"/>
        <rFont val="Times New Roman"/>
        <family val="1"/>
        <charset val="204"/>
      </rPr>
      <t xml:space="preserve">Послуг з ремонту і технічного обслуговування електричного і механічного устаткування будівель </t>
    </r>
  </si>
  <si>
    <t>Послуги багатоканального телефонного номеру 0-800  за кодом ДК 021:2015 – 64210000-1 Послуг телефонного зв'язку та передачі даних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</si>
  <si>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</si>
  <si>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Технічна підтримка інженерної інфраструктури Модульного центру обробки даних за кодом ДК 021:2015– 50710000-5 Послуг з ремонту і технічного обслуговування електричного і механічного устаткування будівель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</si>
  <si>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</si>
  <si>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</si>
  <si>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</si>
  <si>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</si>
  <si>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20% з Договору за минулий рік)</t>
    </r>
  </si>
  <si>
    <t xml:space="preserve">грн. (чотириста вісімдесят тисяч дев'ятсот вісімдесят п'ять гривень71 коп.)                             </t>
  </si>
  <si>
    <t xml:space="preserve">грн. (чотириста дев'яносто тисяч шістсот шістдесят гривень71коп)                     </t>
  </si>
  <si>
    <t>Всього за КЕКВ 2210„Предмети, матеріали, обладнання та інвентар</t>
  </si>
  <si>
    <t>Код ДК 021:2015   30230000-0 - Комп'ютерне обладнання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</si>
  <si>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</si>
  <si>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</si>
  <si>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</si>
  <si>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</si>
  <si>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>загальний фонд КПКВ 3506010 (зміни  с/з 22/22-02-03/1325 від 27.01.2026)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</si>
  <si>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</si>
  <si>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</si>
  <si>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</si>
  <si>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</t>
    </r>
    <r>
      <rPr>
        <sz val="10"/>
        <color indexed="8"/>
        <rFont val="Times New Roman"/>
        <family val="1"/>
        <charset val="204"/>
      </rPr>
      <t xml:space="preserve">) через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</si>
  <si>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  <r>
      <rPr>
        <b/>
        <sz val="10"/>
        <color indexed="8"/>
        <rFont val="Times New Roman"/>
        <family val="1"/>
        <charset val="204"/>
      </rPr>
      <t>через УСС</t>
    </r>
  </si>
  <si>
    <t xml:space="preserve">грн. (два мільйонип'ятсот шістдесят тисяч   гривень 00 коп.)                            </t>
  </si>
  <si>
    <t>Всього за КЕКВ 2240 „Оплата послуг (крім комунальних)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</si>
  <si>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</si>
  <si>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</si>
  <si>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закупівля без використання електронної системи</t>
  </si>
  <si>
    <t>березень</t>
  </si>
  <si>
    <t>загальний фонд КПКВ 3506010 (відповідно до пп5. п13  постанови КМУ від 12.10.2022 №1178 (відсутність конкуренції  з технічні причини) загальний фонд КПКВ 3506010 (зміни  с/з 22/22-02-03/1325 від 27.01.2026)</t>
  </si>
  <si>
    <t>гривень(дев'ятсот десять тисяч чотириста тридцять  гривень 00 коп)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</si>
  <si>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</si>
  <si>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</si>
  <si>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Відкриті торги(з урахуванням особливостей) </t>
  </si>
  <si>
    <r>
      <t xml:space="preserve">загальний фонд КПКВ 3506010  </t>
    </r>
    <r>
      <rPr>
        <b/>
        <sz val="10"/>
        <rFont val="Times New Roman"/>
        <family val="1"/>
        <charset val="204"/>
      </rPr>
      <t>під очікувану вартість</t>
    </r>
    <r>
      <rPr>
        <sz val="10"/>
        <rFont val="Times New Roman"/>
        <family val="1"/>
        <charset val="204"/>
      </rPr>
      <t>(зміни  с/з 22/22-02-03/1325 від 27.01.2026)</t>
    </r>
  </si>
  <si>
    <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під очікувану вартість </t>
    </r>
    <r>
      <rPr>
        <sz val="10"/>
        <color indexed="8"/>
        <rFont val="Times New Roman"/>
        <family val="1"/>
        <charset val="204"/>
      </rPr>
      <t xml:space="preserve"> (зміни  с/з 22/22-02-03/1325 від 27.01.2026)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</si>
  <si>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>погодження Мінцифри</t>
    </r>
    <r>
      <rPr>
        <sz val="10"/>
        <color rgb="FF000000"/>
        <rFont val="Times New Roman"/>
        <family val="1"/>
        <charset val="204"/>
      </rPr>
      <t xml:space="preserve"> (зміни  с/з 22/22-02-03/1325 від 27.01.2026)        </t>
    </r>
  </si>
  <si>
    <t xml:space="preserve">грн. (дев'ятсот шістдесят тисяч гривень 00коп)                     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</si>
  <si>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</si>
  <si>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</si>
  <si>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лютий</t>
  </si>
  <si>
    <t xml:space="preserve">Абонентська плата за доступ замовника до інформаційної мережі Національного банку України. Обслуговування замовника в  системі електронної пошти Національного банку України  в разі вузлового відключення або клієнтського підключення (до п'яти клієнтів включно) за кодом ДК 021:2015  64210000-1 -Послуги телефонного зв'язку та передачі данних   </t>
  </si>
  <si>
    <t>гривень(вісімдесят тисяч шістсот сорок  гривень 00 коп)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</si>
  <si>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</si>
  <si>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Супроводження програмного забезпечення  АРМ-НБУ- інформаційній   за кодом ДК 021:2015 72220000-3 -Консультаційні послуги з питань систем та з технічних питань </t>
  </si>
  <si>
    <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</si>
  <si>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</t>
    </r>
  </si>
  <si>
    <t xml:space="preserve">грн. (двадцять сім тисяч триста шістдесят гривень 00 коп.)                           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</si>
  <si>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</si>
  <si>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</si>
  <si>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квітень</t>
  </si>
  <si>
    <t xml:space="preserve">Послуги із забезпечення зв'язку між Держмитслужбою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</t>
  </si>
  <si>
    <t xml:space="preserve">грн. (дев'ятсот сімдесят вісім  тисяч   гривень 00 коп.)                          </t>
  </si>
  <si>
    <t xml:space="preserve">  (зміни  с/з 22/22-02-03/1325 від 27.01.2026)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</si>
  <si>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пп.5 п13 постанови 1178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</si>
  <si>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</si>
  <si>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</si>
  <si>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Технічне обслуговування та ремонт комп'ютерної техніки за кодом ДК 021:2015 50310000-1 Технічне обслуговування та ремонт офісної техніки </t>
  </si>
  <si>
    <t xml:space="preserve">грн.(триста дев'яносто тисяч двісті сорок гривень 00 коп.)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</si>
  <si>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</si>
  <si>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травень</t>
  </si>
  <si>
    <t xml:space="preserve"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</t>
  </si>
  <si>
    <t xml:space="preserve">загальний фонд КПКВ 3506010 (зміни  с/з 22/22-02-03/1325 від 27.01.2026)   </t>
  </si>
  <si>
    <t xml:space="preserve">загальний фонд КПКВ 3506010  (зміни  с/з 22/22-02-03/1325 від 27.01.2026)   </t>
  </si>
  <si>
    <t xml:space="preserve">грн. (сто сорок три  тисячі сімсот гривень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</si>
  <si>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</si>
  <si>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</si>
  <si>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t>Постачання програмної продукції для захисту Програмно-технічного комплексу Державної митної служби України «Електронна пошта»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</si>
  <si>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</si>
  <si>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мільйони шістсотсорок дев'ять тисяч чотириста шістдесіт чотири гривні 00коп)                                     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</si>
  <si>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</si>
  <si>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</si>
  <si>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
</t>
  </si>
  <si>
    <t xml:space="preserve">грн. (сімсот вісімдесят дві тисячі   триста сімдесят три гривні 00 коп)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</si>
  <si>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 </t>
    </r>
    <r>
      <rPr>
        <sz val="10"/>
        <color indexed="8"/>
        <rFont val="Times New Roman"/>
        <family val="1"/>
        <charset val="204"/>
      </rPr>
      <t xml:space="preserve">(зміни  с/з 22/22-02-03/1325 від 27.01.2026)  </t>
    </r>
  </si>
  <si>
    <t xml:space="preserve">Код ДК 021:2015 48510000-6 -Пакети комунікаційного програмного забезпечення
</t>
  </si>
  <si>
    <t xml:space="preserve">листопад </t>
  </si>
  <si>
    <t xml:space="preserve">грн. (шість тисяч триста сімдесят дві гривні 00 коп.)                           </t>
  </si>
  <si>
    <t xml:space="preserve"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</si>
  <si>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</si>
  <si>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 п11  постанови КМУ від 12.10.2022 №1178) до 100 тис. до 50 без/ звіту 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</si>
  <si>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</si>
  <si>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</t>
  </si>
  <si>
    <t xml:space="preserve">грн. один мільйон дев'ятсот тридцять п'ять тисяч дев'яносто одна гривня 00 коп.)                           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</si>
  <si>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</si>
  <si>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</si>
  <si>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</si>
  <si>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власність)(зміни  с/з 22/22-02-03/1325 від 27.01.2026)  </t>
    </r>
  </si>
  <si>
    <t xml:space="preserve">грн. (два мільйони двісті двадцять сім тисяч вісімсот гривень 00 коп.)                            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</si>
  <si>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</si>
  <si>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 xml:space="preserve">відкриті торги(з урахуванням особливостей) </t>
  </si>
  <si>
    <t>листопад</t>
  </si>
  <si>
    <t xml:space="preserve"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</t>
  </si>
  <si>
    <t xml:space="preserve">грн. (чотири мільйони сто сорок три тисячі чотириста сімдесят чотири  гривні 00коп)                                      </t>
  </si>
  <si>
    <t xml:space="preserve">(зміни  с/з 22/22-02-03/1325 від 27.01.2026)  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</si>
  <si>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</si>
  <si>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</si>
  <si>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 xml:space="preserve"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</t>
  </si>
  <si>
    <t xml:space="preserve">гривень (два  мільйони шістсот п'ять  тисяч  двісті шістдесятчотири гривні 00 коп.)                                                                  </t>
  </si>
  <si>
    <t xml:space="preserve">Постачання ліцензій на технічну підтримку міжмережевих екранів за кодом ДК 021:2015  72250000-2 -Послуги, пов'язані  із системами та підтримкою </t>
  </si>
  <si>
    <t>Код ДК 021:2015  72250000-2 -Послуги, пов'язані  із системами та підтримкою</t>
  </si>
  <si>
    <t xml:space="preserve">грн. (двісті п'ятдесят тисяч  гривень 00 коп.)                           </t>
  </si>
  <si>
    <r>
      <t xml:space="preserve">Код ДК 021:2015-48760000-3 </t>
    </r>
    <r>
      <rPr>
        <sz val="10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</si>
  <si>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через УСС </t>
    </r>
  </si>
  <si>
    <r>
      <t>загальний фонд КПКВ 3506010</t>
    </r>
    <r>
      <rPr>
        <b/>
        <sz val="10"/>
        <rFont val="Times New Roman"/>
        <family val="1"/>
        <charset val="204"/>
      </rPr>
      <t xml:space="preserve">(погодження Мінцифри) </t>
    </r>
    <r>
      <rPr>
        <sz val="10"/>
        <rFont val="Times New Roman"/>
        <family val="1"/>
        <charset val="204"/>
      </rPr>
      <t xml:space="preserve">(зміни  с/з 22/22-02-03/1325 від 27.01.2026)  </t>
    </r>
  </si>
  <si>
    <t xml:space="preserve">грн. (дванадцять мільйонів шістсот сімдесят одна  тисяча  сто гривень 00коп)                     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</si>
  <si>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</si>
  <si>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</si>
  <si>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(оди  мільйон  шістсот тисяч  гривень 00 коп.)                                                                  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</si>
  <si>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</si>
  <si>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 xml:space="preserve"> (зміни  с/з 22/22-02-03/1325 від 27.01.2026)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</si>
  <si>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</si>
  <si>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</si>
  <si>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червень</t>
  </si>
  <si>
    <t xml:space="preserve">гривень (п'ятсот сорок тисяч сімсот двадцять сім  гривень 00 коп.)   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</si>
  <si>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</si>
  <si>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</si>
  <si>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 xml:space="preserve">грн. (п'ять мільйонів сімсот п'ятдесят вісім тисяч двадцять сім  гривень 00 коп.)                            </t>
  </si>
  <si>
    <t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</si>
  <si>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</si>
  <si>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</si>
  <si>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r>
      <t>Комп'ютерне обладнання за кодом ДК 021:2015   30230000-0 - Комп'ютерне обладнання (30230000-0 - Комп'ютерне обладнання (Оперативна пам’ять DDR4)</t>
    </r>
    <r>
      <rPr>
        <sz val="10"/>
        <color rgb="FFFF0000"/>
        <rFont val="Times New Roman"/>
        <family val="1"/>
        <charset val="204"/>
      </rPr>
      <t xml:space="preserve"> </t>
    </r>
  </si>
  <si>
    <r>
      <t xml:space="preserve">Комп'ютерне обладнання за кодом ДК 021:2015   30230000-0 - Комп'ютерне обладнання (30230000-0 - Комп'ютерне обладнання (Накопичувач SSD) </t>
    </r>
    <r>
      <rPr>
        <sz val="10"/>
        <color rgb="FFFF0000"/>
        <rFont val="Times New Roman"/>
        <family val="1"/>
        <charset val="204"/>
      </rPr>
      <t/>
    </r>
  </si>
  <si>
    <t xml:space="preserve">грн. (двісті тисяч гривень 00 коп.)                            </t>
  </si>
  <si>
    <t xml:space="preserve">грн. сто шістдесят п'ять гривень 00 коп.)                            </t>
  </si>
  <si>
    <t>серпень</t>
  </si>
  <si>
    <t xml:space="preserve">грн. (двісті тридцять п'ять тисяч гривень 00 коп.)   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</si>
  <si>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</si>
  <si>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t>вересень</t>
  </si>
  <si>
    <t>липень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</si>
  <si>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</si>
  <si>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(п'ятсот сорок три тисяч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</si>
  <si>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(повідомлення Мінцифри)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</si>
  <si>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</si>
  <si>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(сімдесят дві  тисячі   гривень 00коп)                     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</si>
  <si>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</si>
  <si>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Послуги з обслуговування та підтримки автономної системи (AS) та IP адрес v4, за кодом ДК 72420000-0 – Послуги у сфері розвитку Інтернету </t>
  </si>
  <si>
    <t xml:space="preserve">грн. (сімдесят вісім тисяч  гривень 00 коп.)                            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</si>
  <si>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(повідомлення Мінцифри)    </t>
    </r>
    <r>
      <rPr>
        <sz val="10"/>
        <color rgb="FF000000"/>
        <rFont val="Times New Roman"/>
        <family val="1"/>
        <charset val="204"/>
      </rPr>
      <t xml:space="preserve">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</si>
  <si>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(повідомлення Мінцифри)  </t>
    </r>
    <r>
      <rPr>
        <sz val="10"/>
        <rFont val="Times New Roman"/>
        <family val="1"/>
        <charset val="204"/>
      </rPr>
      <t>(</t>
    </r>
    <r>
      <rPr>
        <b/>
        <sz val="10"/>
        <rFont val="Times New Roman"/>
        <family val="1"/>
        <charset val="204"/>
      </rPr>
      <t>відповідно до пп5. п13  постанови КМУ від 12.10.2022 №1178</t>
    </r>
    <r>
      <rPr>
        <sz val="10"/>
        <rFont val="Times New Roman"/>
        <family val="1"/>
        <charset val="204"/>
      </rPr>
      <t xml:space="preserve"> (відсутність конкуренції з технічні причини)(зміни  с/з 22/22-02-03/1325 від 27.01.2026)  </t>
    </r>
  </si>
  <si>
    <t xml:space="preserve">грн. (двісті тридцять одна тисяча вісімсот вісімдесят  гривень 00 коп.)                             </t>
  </si>
  <si>
    <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</si>
  <si>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>Код ДК 021:2015   79410000-1 -</t>
    </r>
    <r>
      <rPr>
        <sz val="10"/>
        <color indexed="8"/>
        <rFont val="Times New Roman"/>
        <family val="1"/>
        <charset val="204"/>
      </rPr>
      <t xml:space="preserve"> Консультаційні послуги з питань підприємницької діяльності та управління</t>
    </r>
  </si>
  <si>
    <t>Послуги з проведеннянезалежної оцінки вартості копп'ютерної програми "Автоматизована система митного оформлення "Центр" Єдиної автоматизованої інформаційної системи митних органів" (АСМО "Центр") за кодом  ДК 021:2015   79410000-1 - Консультаційні послуги з питань підприємницької діяльності та управління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</si>
  <si>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</si>
  <si>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</si>
  <si>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</si>
  <si>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</t>
    </r>
    <r>
      <rPr>
        <sz val="10"/>
        <color indexed="8"/>
        <rFont val="Times New Roman"/>
        <family val="1"/>
        <charset val="204"/>
      </rPr>
      <t xml:space="preserve">й)  </t>
    </r>
  </si>
  <si>
    <t xml:space="preserve">грн. (п'ятдесят тисяч   гривень 00коп)                     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</si>
  <si>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</si>
  <si>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</si>
  <si>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Послуги з передачі програмної продукції ESET PROTECT Enterprise On-prem для захисту 12 350 об’єктів за  кодом ДК 021:2015-48760000-3 
</t>
  </si>
  <si>
    <t xml:space="preserve">загальний фонд КПКВ 3506010 (зміни  с/з 22/22-02-03/1325 від 27.01.2026) 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</si>
  <si>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</si>
  <si>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 xml:space="preserve">грн. (два мільйони п'ятсот дев'яносто п'ять тисяч триста дев'яносто дев'ять гривень 00 коп.)                            </t>
  </si>
  <si>
    <t xml:space="preserve">Надання права використання примірників та пакетів оновлень (компонентів) комп’ютерних програм «M.E.Doc» (модулі «Звітність», «Корпорація» та «Електронний документообіг» – в частині реєстрації первинної документації) та «Звіт Корпорація», а також послуги з їх технічного та консультаційного супроводу за кодом ДК 021:2015 – 72260000-5 Послуги, пов’язані з програмним забезпеченням </t>
  </si>
  <si>
    <t xml:space="preserve">грн. (один  мільйон  п'ятсот сімдесят шість   тисяч триста тридцять сім гривень 17коп.)                          </t>
  </si>
  <si>
    <t xml:space="preserve">грн. (один  мільйон  чотириста сім  тисяч двісті шістдесят сім гривень 75 коп.)                          </t>
  </si>
  <si>
    <t xml:space="preserve">грн. (тринадцять тисяч чотириста дві гривні 00коп)                     </t>
  </si>
  <si>
    <t xml:space="preserve"> спеціальний  фонд КПКВ 3506010   (довідка про зміни до кошторису № 2 від 04.02.2026)</t>
  </si>
  <si>
    <t xml:space="preserve">Послуги з постачання оновлень програмного продукту"MASTER: Комплексний облік для бюджетних установ" та 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</si>
  <si>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t xml:space="preserve">грн. (0гривень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</si>
  <si>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i/>
        <sz val="10"/>
        <color indexed="8"/>
        <rFont val="Times New Roman"/>
        <family val="1"/>
        <charset val="204"/>
      </rPr>
      <t>скореговано в одну закупівлю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</si>
  <si>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i/>
        <sz val="10"/>
        <color indexed="8"/>
        <rFont val="Times New Roman"/>
        <family val="1"/>
        <charset val="204"/>
      </rPr>
      <t xml:space="preserve"> скореговано в одну закупівлю </t>
    </r>
  </si>
  <si>
    <t xml:space="preserve">грн. (один мільйон  чотириста тридцять дві тисячі сімсот двадцять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</si>
  <si>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(повідомлення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</si>
  <si>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</si>
  <si>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>загальний фонд КПКВ 3506010 під очікувану вартість(зміни  с/з 22/22-02-03/1325 від 27.01.2026)(зміни  с/з 22/22-02-03/3124 від 27.02.2026(+456265,00 грн)</t>
  </si>
  <si>
    <t>загальний фонд КПКВ 3506010 під очікувану вартість(зміни  с/з 22/22-02-03/1325 від 27.01.2026);(зміни  с/з 22/22-02-03/3124 від 27.02.2026(+172319,00грн)</t>
  </si>
  <si>
    <t xml:space="preserve">грн. (сім  мільйонів сто п'ятдесят дев'ять тисяч двісті сорок  дев'ять гривень 83 коп.)                          </t>
  </si>
  <si>
    <t xml:space="preserve">грн. (сім  мільйонів  сорок чотири тисячі триста сімдесят три гривні 25коп.)                          </t>
  </si>
  <si>
    <t xml:space="preserve">грн. (три мільйони вісімсот сорок одна тисяча триста тридцять дев'ять гривень 29 коп)                     </t>
  </si>
  <si>
    <t>за 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</si>
</sst>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47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9"/>
      <color rgb="FF00B050"/>
      <name val="Calibri"/>
      <family val="2"/>
      <charset val="204"/>
      <scheme val="minor"/>
    </font>
    <font>
      <i/>
      <sz val="8"/>
      <color rgb="FF00B05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right" vertical="center"/>
    </xf>
    <xf numFmtId="0" fontId="8" fillId="4" borderId="1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" fontId="11" fillId="4" borderId="16" xfId="0" applyNumberFormat="1" applyFont="1" applyFill="1" applyBorder="1" applyAlignment="1">
      <alignment horizontal="center" vertical="top" wrapText="1"/>
    </xf>
    <xf numFmtId="4" fontId="16" fillId="4" borderId="14" xfId="0" applyNumberFormat="1" applyFont="1" applyFill="1" applyBorder="1" applyAlignment="1">
      <alignment horizontal="center" vertical="top" wrapText="1"/>
    </xf>
    <xf numFmtId="4" fontId="11" fillId="4" borderId="14" xfId="0" applyNumberFormat="1" applyFont="1" applyFill="1" applyBorder="1" applyAlignment="1">
      <alignment horizontal="center" vertical="top" wrapText="1"/>
    </xf>
    <xf numFmtId="0" fontId="19" fillId="4" borderId="14" xfId="0" applyFont="1" applyFill="1" applyBorder="1" applyAlignment="1">
      <alignment horizontal="center" vertical="top" wrapText="1"/>
    </xf>
    <xf numFmtId="0" fontId="8" fillId="4" borderId="21" xfId="0" applyFont="1" applyFill="1" applyBorder="1" applyAlignment="1">
      <alignment horizontal="center" vertical="top" wrapText="1"/>
    </xf>
    <xf numFmtId="0" fontId="23" fillId="4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right" vertical="center" wrapText="1"/>
    </xf>
    <xf numFmtId="164" fontId="24" fillId="4" borderId="14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top" wrapText="1"/>
    </xf>
    <xf numFmtId="0" fontId="3" fillId="6" borderId="25" xfId="0" applyFont="1" applyFill="1" applyBorder="1" applyAlignment="1">
      <alignment horizontal="left" vertical="top" wrapText="1"/>
    </xf>
    <xf numFmtId="0" fontId="6" fillId="6" borderId="25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24" xfId="0" applyNumberFormat="1" applyFont="1" applyFill="1" applyBorder="1" applyAlignment="1">
      <alignment horizontal="left" vertical="top" wrapText="1"/>
    </xf>
    <xf numFmtId="4" fontId="11" fillId="6" borderId="25" xfId="0" applyNumberFormat="1" applyFont="1" applyFill="1" applyBorder="1" applyAlignment="1">
      <alignment horizontal="center" vertical="center" wrapText="1"/>
    </xf>
    <xf numFmtId="4" fontId="24" fillId="4" borderId="31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4" fontId="11" fillId="4" borderId="32" xfId="0" applyNumberFormat="1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top" wrapText="1"/>
    </xf>
    <xf numFmtId="49" fontId="30" fillId="4" borderId="17" xfId="0" applyNumberFormat="1" applyFont="1" applyFill="1" applyBorder="1" applyAlignment="1">
      <alignment horizontal="center" vertical="center" wrapText="1"/>
    </xf>
    <xf numFmtId="4" fontId="16" fillId="4" borderId="31" xfId="0" applyNumberFormat="1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top" wrapText="1"/>
    </xf>
    <xf numFmtId="49" fontId="31" fillId="4" borderId="20" xfId="0" applyNumberFormat="1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top" wrapText="1"/>
    </xf>
    <xf numFmtId="4" fontId="24" fillId="4" borderId="14" xfId="0" applyNumberFormat="1" applyFont="1" applyFill="1" applyBorder="1" applyAlignment="1">
      <alignment horizontal="center" vertical="top" wrapText="1"/>
    </xf>
    <xf numFmtId="164" fontId="11" fillId="5" borderId="32" xfId="0" applyNumberFormat="1" applyFont="1" applyFill="1" applyBorder="1" applyAlignment="1">
      <alignment horizontal="center" vertical="center" wrapText="1"/>
    </xf>
    <xf numFmtId="4" fontId="11" fillId="5" borderId="10" xfId="0" applyNumberFormat="1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3" fillId="4" borderId="15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" fontId="11" fillId="4" borderId="36" xfId="0" applyNumberFormat="1" applyFont="1" applyFill="1" applyBorder="1" applyAlignment="1">
      <alignment horizontal="center" vertical="top" wrapText="1"/>
    </xf>
    <xf numFmtId="0" fontId="33" fillId="4" borderId="17" xfId="0" applyFont="1" applyFill="1" applyBorder="1" applyAlignment="1">
      <alignment horizontal="center" vertical="center" wrapText="1"/>
    </xf>
    <xf numFmtId="4" fontId="16" fillId="4" borderId="32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vertical="center" wrapText="1"/>
    </xf>
    <xf numFmtId="4" fontId="11" fillId="4" borderId="10" xfId="0" applyNumberFormat="1" applyFont="1" applyFill="1" applyBorder="1" applyAlignment="1">
      <alignment horizontal="center" vertical="top" wrapText="1"/>
    </xf>
    <xf numFmtId="4" fontId="11" fillId="4" borderId="32" xfId="0" applyNumberFormat="1" applyFont="1" applyFill="1" applyBorder="1" applyAlignment="1">
      <alignment horizontal="center" vertical="top" wrapText="1"/>
    </xf>
    <xf numFmtId="0" fontId="33" fillId="4" borderId="15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horizontal="left" vertical="top" wrapText="1"/>
    </xf>
    <xf numFmtId="0" fontId="34" fillId="4" borderId="20" xfId="0" applyFont="1" applyFill="1" applyBorder="1" applyAlignment="1">
      <alignment horizontal="left" vertical="top" wrapText="1"/>
    </xf>
    <xf numFmtId="0" fontId="36" fillId="4" borderId="37" xfId="0" applyFont="1" applyFill="1" applyBorder="1" applyAlignment="1">
      <alignment wrapText="1"/>
    </xf>
    <xf numFmtId="4" fontId="16" fillId="4" borderId="32" xfId="0" applyNumberFormat="1" applyFont="1" applyFill="1" applyBorder="1" applyAlignment="1">
      <alignment horizontal="center" vertical="justify" wrapText="1"/>
    </xf>
    <xf numFmtId="0" fontId="37" fillId="4" borderId="8" xfId="0" applyFont="1" applyFill="1" applyBorder="1" applyAlignment="1">
      <alignment horizontal="center" vertical="top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vertical="center" wrapText="1"/>
    </xf>
    <xf numFmtId="0" fontId="34" fillId="4" borderId="41" xfId="0" applyFont="1" applyFill="1" applyBorder="1" applyAlignment="1">
      <alignment horizontal="left" vertical="top" wrapText="1"/>
    </xf>
    <xf numFmtId="0" fontId="3" fillId="4" borderId="30" xfId="0" applyFont="1" applyFill="1" applyBorder="1" applyAlignment="1">
      <alignment vertical="top" wrapText="1"/>
    </xf>
    <xf numFmtId="0" fontId="34" fillId="4" borderId="19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horizontal="center" vertical="center" wrapText="1"/>
    </xf>
    <xf numFmtId="4" fontId="11" fillId="7" borderId="32" xfId="0" applyNumberFormat="1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top" wrapText="1"/>
    </xf>
    <xf numFmtId="4" fontId="11" fillId="5" borderId="32" xfId="0" applyNumberFormat="1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vertical="top" wrapText="1"/>
    </xf>
    <xf numFmtId="4" fontId="38" fillId="4" borderId="32" xfId="0" applyNumberFormat="1" applyFont="1" applyFill="1" applyBorder="1" applyAlignment="1">
      <alignment horizontal="center" vertical="top" wrapText="1"/>
    </xf>
    <xf numFmtId="4" fontId="11" fillId="4" borderId="17" xfId="0" applyNumberFormat="1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41" xfId="0" applyFont="1" applyFill="1" applyBorder="1" applyAlignment="1">
      <alignment horizontal="left" vertical="top" wrapText="1"/>
    </xf>
    <xf numFmtId="4" fontId="38" fillId="4" borderId="14" xfId="0" applyNumberFormat="1" applyFont="1" applyFill="1" applyBorder="1" applyAlignment="1">
      <alignment horizontal="center" vertical="top" wrapText="1"/>
    </xf>
    <xf numFmtId="0" fontId="37" fillId="4" borderId="21" xfId="0" applyFont="1" applyFill="1" applyBorder="1" applyAlignment="1">
      <alignment horizontal="center" vertical="top" wrapText="1"/>
    </xf>
    <xf numFmtId="4" fontId="11" fillId="4" borderId="8" xfId="0" applyNumberFormat="1" applyFont="1" applyFill="1" applyBorder="1" applyAlignment="1">
      <alignment horizontal="center" vertical="top" wrapText="1"/>
    </xf>
    <xf numFmtId="4" fontId="11" fillId="4" borderId="32" xfId="0" applyNumberFormat="1" applyFont="1" applyFill="1" applyBorder="1" applyAlignment="1">
      <alignment horizontal="center" vertical="justify" wrapText="1"/>
    </xf>
    <xf numFmtId="4" fontId="11" fillId="4" borderId="8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top" wrapText="1"/>
    </xf>
    <xf numFmtId="0" fontId="6" fillId="6" borderId="14" xfId="0" applyFont="1" applyFill="1" applyBorder="1" applyAlignment="1">
      <alignment horizontal="center" vertical="center" wrapText="1"/>
    </xf>
    <xf numFmtId="4" fontId="29" fillId="6" borderId="14" xfId="0" applyNumberFormat="1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top" wrapText="1"/>
    </xf>
    <xf numFmtId="49" fontId="2" fillId="6" borderId="14" xfId="0" applyNumberFormat="1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left"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" fontId="11" fillId="4" borderId="16" xfId="0" applyNumberFormat="1" applyFont="1" applyFill="1" applyBorder="1" applyAlignment="1">
      <alignment horizontal="center" vertical="center" wrapText="1"/>
    </xf>
    <xf numFmtId="0" fontId="43" fillId="4" borderId="0" xfId="0" applyFont="1" applyFill="1"/>
    <xf numFmtId="4" fontId="0" fillId="4" borderId="0" xfId="0" applyNumberFormat="1" applyFill="1"/>
    <xf numFmtId="164" fontId="11" fillId="4" borderId="14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4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4" borderId="12" xfId="0" applyNumberFormat="1" applyFont="1" applyFill="1" applyBorder="1" applyAlignment="1">
      <alignment horizontal="left" vertical="top" wrapText="1"/>
    </xf>
    <xf numFmtId="0" fontId="2" fillId="4" borderId="9" xfId="0" applyNumberFormat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lef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9" fontId="21" fillId="4" borderId="2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left" vertical="top" wrapText="1"/>
    </xf>
    <xf numFmtId="0" fontId="2" fillId="7" borderId="19" xfId="0" applyFont="1" applyFill="1" applyBorder="1" applyAlignment="1">
      <alignment horizontal="left" vertical="top" wrapText="1"/>
    </xf>
    <xf numFmtId="0" fontId="3" fillId="7" borderId="17" xfId="0" applyFont="1" applyFill="1" applyBorder="1" applyAlignment="1">
      <alignment horizontal="left" vertical="top" wrapText="1"/>
    </xf>
    <xf numFmtId="0" fontId="3" fillId="7" borderId="20" xfId="0" applyFont="1" applyFill="1" applyBorder="1" applyAlignment="1">
      <alignment horizontal="left" vertical="top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left" vertical="top" wrapText="1"/>
    </xf>
    <xf numFmtId="0" fontId="15" fillId="4" borderId="19" xfId="0" applyFont="1" applyFill="1" applyBorder="1" applyAlignment="1">
      <alignment horizontal="left" vertical="top" wrapText="1"/>
    </xf>
    <xf numFmtId="0" fontId="21" fillId="4" borderId="12" xfId="0" applyFont="1" applyFill="1" applyBorder="1" applyAlignment="1">
      <alignment horizontal="left" vertical="top" wrapText="1"/>
    </xf>
    <xf numFmtId="0" fontId="21" fillId="4" borderId="29" xfId="0" applyFont="1" applyFill="1" applyBorder="1" applyAlignment="1">
      <alignment horizontal="left" vertical="top" wrapText="1"/>
    </xf>
    <xf numFmtId="0" fontId="22" fillId="4" borderId="8" xfId="0" applyFont="1" applyFill="1" applyBorder="1" applyAlignment="1">
      <alignment horizontal="center" vertical="top" wrapText="1"/>
    </xf>
    <xf numFmtId="0" fontId="22" fillId="4" borderId="15" xfId="0" applyFont="1" applyFill="1" applyBorder="1" applyAlignment="1">
      <alignment horizontal="center" vertical="top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left" vertical="top" wrapText="1"/>
    </xf>
    <xf numFmtId="0" fontId="17" fillId="4" borderId="19" xfId="0" applyFont="1" applyFill="1" applyBorder="1" applyAlignment="1">
      <alignment horizontal="left" vertical="top" wrapText="1"/>
    </xf>
    <xf numFmtId="0" fontId="15" fillId="4" borderId="20" xfId="0" applyFont="1" applyFill="1" applyBorder="1" applyAlignment="1">
      <alignment horizontal="center" vertical="center" wrapText="1"/>
    </xf>
    <xf numFmtId="49" fontId="19" fillId="4" borderId="18" xfId="0" applyNumberFormat="1" applyFont="1" applyFill="1" applyBorder="1" applyAlignment="1">
      <alignment horizontal="center" vertical="center" wrapText="1"/>
    </xf>
    <xf numFmtId="49" fontId="19" fillId="4" borderId="22" xfId="0" applyNumberFormat="1" applyFont="1" applyFill="1" applyBorder="1" applyAlignment="1">
      <alignment horizontal="center" vertical="center" wrapText="1"/>
    </xf>
    <xf numFmtId="49" fontId="28" fillId="4" borderId="8" xfId="0" applyNumberFormat="1" applyFont="1" applyFill="1" applyBorder="1" applyAlignment="1">
      <alignment horizontal="center" vertical="center" wrapText="1"/>
    </xf>
    <xf numFmtId="49" fontId="28" fillId="4" borderId="10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left" vertical="top" wrapText="1"/>
    </xf>
    <xf numFmtId="0" fontId="22" fillId="4" borderId="20" xfId="0" applyFont="1" applyFill="1" applyBorder="1" applyAlignment="1">
      <alignment horizontal="center" vertical="top" wrapText="1"/>
    </xf>
    <xf numFmtId="0" fontId="23" fillId="4" borderId="20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left" vertical="top" wrapText="1"/>
    </xf>
    <xf numFmtId="0" fontId="22" fillId="4" borderId="17" xfId="0" applyFont="1" applyFill="1" applyBorder="1" applyAlignment="1">
      <alignment horizontal="center" vertical="top" wrapText="1"/>
    </xf>
    <xf numFmtId="0" fontId="23" fillId="4" borderId="17" xfId="0" applyFont="1" applyFill="1" applyBorder="1" applyAlignment="1">
      <alignment horizontal="center" vertical="center" wrapText="1"/>
    </xf>
    <xf numFmtId="49" fontId="21" fillId="4" borderId="23" xfId="0" applyNumberFormat="1" applyFont="1" applyFill="1" applyBorder="1" applyAlignment="1">
      <alignment horizontal="center" vertical="center" wrapText="1"/>
    </xf>
    <xf numFmtId="49" fontId="2" fillId="4" borderId="35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17" fillId="4" borderId="18" xfId="0" applyNumberFormat="1" applyFont="1" applyFill="1" applyBorder="1" applyAlignment="1">
      <alignment horizontal="center" vertical="top" wrapText="1"/>
    </xf>
    <xf numFmtId="49" fontId="2" fillId="4" borderId="23" xfId="0" applyNumberFormat="1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35" fillId="4" borderId="38" xfId="0" applyFont="1" applyFill="1" applyBorder="1" applyAlignment="1">
      <alignment horizontal="left" vertical="top" wrapText="1"/>
    </xf>
    <xf numFmtId="0" fontId="35" fillId="4" borderId="3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19" fillId="4" borderId="42" xfId="0" applyFont="1" applyFill="1" applyBorder="1" applyAlignment="1">
      <alignment horizontal="left" vertical="top" wrapText="1"/>
    </xf>
    <xf numFmtId="0" fontId="19" fillId="4" borderId="43" xfId="0" applyFont="1" applyFill="1" applyBorder="1" applyAlignment="1">
      <alignment horizontal="left" vertical="top" wrapText="1"/>
    </xf>
    <xf numFmtId="0" fontId="19" fillId="4" borderId="40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4" borderId="41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30" xfId="0" applyNumberFormat="1" applyFont="1" applyFill="1" applyBorder="1" applyAlignment="1">
      <alignment horizontal="left" vertical="top" wrapText="1"/>
    </xf>
    <xf numFmtId="0" fontId="2" fillId="4" borderId="19" xfId="0" applyNumberFormat="1" applyFont="1" applyFill="1" applyBorder="1" applyAlignment="1">
      <alignment horizontal="left" vertical="top" wrapText="1"/>
    </xf>
    <xf numFmtId="0" fontId="20" fillId="4" borderId="17" xfId="0" applyFont="1" applyFill="1" applyBorder="1" applyAlignment="1">
      <alignment horizontal="left" vertical="top" wrapText="1"/>
    </xf>
    <xf numFmtId="0" fontId="19" fillId="4" borderId="30" xfId="0" applyFont="1" applyFill="1" applyBorder="1" applyAlignment="1">
      <alignment horizontal="left" vertical="top" wrapText="1"/>
    </xf>
    <xf numFmtId="0" fontId="19" fillId="4" borderId="19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left" vertical="top" wrapText="1"/>
    </xf>
    <xf numFmtId="0" fontId="19" fillId="4" borderId="9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left" vertical="top" wrapText="1"/>
    </xf>
    <xf numFmtId="0" fontId="15" fillId="4" borderId="8" xfId="0" applyFont="1" applyFill="1" applyBorder="1" applyAlignment="1">
      <alignment horizontal="center" vertical="center" wrapText="1"/>
    </xf>
    <xf numFmtId="0" fontId="2" fillId="4" borderId="29" xfId="0" applyNumberFormat="1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top" wrapText="1"/>
    </xf>
    <xf numFmtId="0" fontId="15" fillId="4" borderId="20" xfId="0" applyFont="1" applyFill="1" applyBorder="1" applyAlignment="1">
      <alignment horizontal="center" vertical="top" wrapText="1"/>
    </xf>
    <xf numFmtId="49" fontId="17" fillId="4" borderId="18" xfId="0" applyNumberFormat="1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34" xfId="0" applyFont="1" applyFill="1" applyBorder="1" applyAlignment="1">
      <alignment horizontal="left" vertical="top" wrapText="1"/>
    </xf>
    <xf numFmtId="0" fontId="34" fillId="4" borderId="15" xfId="0" applyFont="1" applyFill="1" applyBorder="1" applyAlignment="1">
      <alignment horizontal="left" vertical="top" wrapText="1"/>
    </xf>
    <xf numFmtId="0" fontId="34" fillId="4" borderId="10" xfId="0" applyFont="1" applyFill="1" applyBorder="1" applyAlignment="1">
      <alignment horizontal="left" vertical="top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14" fillId="4" borderId="0" xfId="0" applyFont="1" applyFill="1"/>
    <xf numFmtId="4" fontId="14" fillId="4" borderId="43" xfId="0" applyNumberFormat="1" applyFont="1" applyFill="1" applyBorder="1"/>
    <xf numFmtId="0" fontId="0" fillId="4" borderId="45" xfId="0" applyFill="1" applyBorder="1"/>
    <xf numFmtId="4" fontId="14" fillId="4" borderId="0" xfId="0" applyNumberFormat="1" applyFont="1" applyFill="1"/>
    <xf numFmtId="0" fontId="41" fillId="4" borderId="0" xfId="0" applyFont="1" applyFill="1"/>
    <xf numFmtId="0" fontId="45" fillId="4" borderId="0" xfId="0" applyFont="1" applyFill="1" applyAlignment="1">
      <alignment wrapText="1"/>
    </xf>
    <xf numFmtId="0" fontId="42" fillId="4" borderId="0" xfId="0" applyFont="1" applyFill="1"/>
    <xf numFmtId="4" fontId="44" fillId="4" borderId="43" xfId="0" applyNumberFormat="1" applyFont="1" applyFill="1" applyBorder="1"/>
    <xf numFmtId="4" fontId="0" fillId="4" borderId="45" xfId="0" applyNumberFormat="1" applyFill="1" applyBorder="1"/>
    <xf numFmtId="4" fontId="14" fillId="4" borderId="45" xfId="0" applyNumberFormat="1" applyFont="1" applyFill="1" applyBorder="1"/>
    <xf numFmtId="4" fontId="41" fillId="4" borderId="0" xfId="0" applyNumberFormat="1" applyFont="1" applyFill="1"/>
    <xf numFmtId="4" fontId="44" fillId="4" borderId="0" xfId="0" applyNumberFormat="1" applyFont="1" applyFill="1"/>
    <xf numFmtId="4" fontId="42" fillId="4" borderId="0" xfId="0" applyNumberFormat="1" applyFont="1" applyFill="1"/>
    <xf numFmtId="0" fontId="46" fillId="4" borderId="0" xfId="0" applyFont="1" applyFill="1" applyAlignment="1">
      <alignment wrapText="1"/>
    </xf>
    <xf numFmtId="0" fontId="42" fillId="4" borderId="43" xfId="0" applyFont="1" applyFill="1" applyBorder="1"/>
    <xf numFmtId="0" fontId="42" fillId="4" borderId="45" xfId="0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abSelected="1" view="pageBreakPreview" topLeftCell="A71" zoomScale="145" zoomScaleSheetLayoutView="145" workbookViewId="0">
      <selection activeCell="D24" sqref="D24"/>
    </sheetView>
  </sheetViews>
  <sheetFormatPr defaultRowHeight="15" x14ac:dyDescent="0.25"/>
  <cols>
    <col min="1" max="1" width="50.42578125" customWidth="1"/>
    <col min="2" max="2" width="31.42578125" customWidth="1"/>
    <col min="3" max="3" width="12.42578125" customWidth="1"/>
    <col min="4" max="4" width="28.85546875" customWidth="1"/>
    <col min="5" max="5" width="14.5703125" customWidth="1"/>
    <col min="6" max="6" width="12.42578125" bestFit="1" customWidth="1"/>
    <col min="7" max="7" width="30.28515625" customWidth="1"/>
    <col min="8" max="8" width="13.5703125" style="117" hidden="1" customWidth="1"/>
    <col min="9" max="9" width="15.28515625" style="117" hidden="1" customWidth="1"/>
    <col min="10" max="10" width="11.5703125" style="117" hidden="1" customWidth="1"/>
    <col min="11" max="11" width="19.5703125" style="117" hidden="1" customWidth="1"/>
    <col min="12" max="12" width="22" bestFit="1" customWidth="1"/>
  </cols>
  <sheetData>
    <row r="1" spans="1:9" x14ac:dyDescent="0.25">
      <c r="E1" s="156"/>
      <c r="F1" s="156"/>
      <c r="G1" s="156"/>
    </row>
    <row r="2" spans="1:9" x14ac:dyDescent="0.25">
      <c r="E2" s="159"/>
      <c r="F2" s="159"/>
      <c r="G2" s="159"/>
    </row>
    <row r="3" spans="1:9" x14ac:dyDescent="0.25">
      <c r="E3" s="160"/>
      <c r="F3" s="160"/>
      <c r="G3" s="160"/>
    </row>
    <row r="4" spans="1:9" x14ac:dyDescent="0.25">
      <c r="E4" s="3"/>
      <c r="F4" s="3"/>
      <c r="G4" s="32">
        <v>7</v>
      </c>
    </row>
    <row r="5" spans="1:9" ht="55.5" customHeight="1" x14ac:dyDescent="0.25">
      <c r="A5" s="162" t="s">
        <v>16</v>
      </c>
      <c r="B5" s="162"/>
      <c r="C5" s="162"/>
      <c r="D5" s="162"/>
      <c r="E5" s="162"/>
      <c r="F5" s="162"/>
      <c r="G5" s="162"/>
    </row>
    <row r="6" spans="1:9" ht="20.25" x14ac:dyDescent="0.25">
      <c r="A6" s="158"/>
      <c r="B6" s="158"/>
      <c r="C6" s="158"/>
      <c r="D6" s="158"/>
      <c r="E6" s="158"/>
      <c r="F6" s="158"/>
      <c r="G6" s="18"/>
    </row>
    <row r="7" spans="1:9" ht="18.75" x14ac:dyDescent="0.25">
      <c r="A7" s="161" t="s">
        <v>1</v>
      </c>
      <c r="B7" s="161"/>
      <c r="C7" s="161"/>
      <c r="D7" s="161"/>
      <c r="E7" s="161"/>
      <c r="F7" s="161"/>
      <c r="G7" s="161"/>
    </row>
    <row r="8" spans="1:9" ht="18.75" x14ac:dyDescent="0.25">
      <c r="A8" s="161" t="s">
        <v>2</v>
      </c>
      <c r="B8" s="161"/>
      <c r="C8" s="161"/>
      <c r="D8" s="161"/>
      <c r="E8" s="161"/>
      <c r="F8" s="161"/>
      <c r="G8" s="161"/>
    </row>
    <row r="9" spans="1:9" x14ac:dyDescent="0.25">
      <c r="A9" s="157" t="s">
        <v>0</v>
      </c>
      <c r="B9" s="157"/>
      <c r="C9" s="157"/>
      <c r="D9" s="157"/>
      <c r="E9" s="157"/>
      <c r="F9" s="157"/>
      <c r="G9" s="157"/>
    </row>
    <row r="10" spans="1:9" ht="15.75" thickBot="1" x14ac:dyDescent="0.3">
      <c r="A10" s="17"/>
      <c r="B10" s="17"/>
      <c r="C10" s="17"/>
      <c r="D10" s="17"/>
      <c r="E10" s="17"/>
      <c r="F10" s="17"/>
      <c r="G10" s="17"/>
    </row>
    <row r="11" spans="1:9" ht="66" customHeight="1" thickBot="1" x14ac:dyDescent="0.3">
      <c r="A11" s="9" t="s">
        <v>3</v>
      </c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</row>
    <row r="12" spans="1:9" ht="19.5" customHeight="1" thickBot="1" x14ac:dyDescent="0.3">
      <c r="A12" s="4">
        <v>3</v>
      </c>
      <c r="B12" s="5">
        <v>4</v>
      </c>
      <c r="C12" s="5">
        <v>5</v>
      </c>
      <c r="D12" s="6">
        <v>6</v>
      </c>
      <c r="E12" s="5">
        <v>7</v>
      </c>
      <c r="F12" s="7">
        <v>8</v>
      </c>
      <c r="G12" s="6">
        <v>9</v>
      </c>
      <c r="H12" s="269"/>
      <c r="I12" s="115"/>
    </row>
    <row r="13" spans="1:9" ht="42" customHeight="1" x14ac:dyDescent="0.25">
      <c r="A13" s="123" t="s">
        <v>141</v>
      </c>
      <c r="B13" s="131" t="s">
        <v>31</v>
      </c>
      <c r="C13" s="21">
        <v>2210</v>
      </c>
      <c r="D13" s="24">
        <f>200000</f>
        <v>200000</v>
      </c>
      <c r="E13" s="125" t="s">
        <v>32</v>
      </c>
      <c r="F13" s="167" t="s">
        <v>79</v>
      </c>
      <c r="G13" s="22" t="s">
        <v>10</v>
      </c>
      <c r="H13" s="269"/>
    </row>
    <row r="14" spans="1:9" ht="51" customHeight="1" x14ac:dyDescent="0.25">
      <c r="A14" s="124"/>
      <c r="B14" s="132"/>
      <c r="C14" s="20"/>
      <c r="D14" s="19" t="s">
        <v>142</v>
      </c>
      <c r="E14" s="126"/>
      <c r="F14" s="125"/>
      <c r="G14" s="23" t="s">
        <v>35</v>
      </c>
    </row>
    <row r="15" spans="1:9" ht="41.25" customHeight="1" x14ac:dyDescent="0.25">
      <c r="A15" s="123" t="s">
        <v>140</v>
      </c>
      <c r="B15" s="131" t="s">
        <v>31</v>
      </c>
      <c r="C15" s="21">
        <v>2210</v>
      </c>
      <c r="D15" s="24">
        <f>165000</f>
        <v>165000</v>
      </c>
      <c r="E15" s="125" t="s">
        <v>32</v>
      </c>
      <c r="F15" s="249" t="s">
        <v>144</v>
      </c>
      <c r="G15" s="22" t="s">
        <v>10</v>
      </c>
    </row>
    <row r="16" spans="1:9" ht="53.25" customHeight="1" x14ac:dyDescent="0.25">
      <c r="A16" s="124"/>
      <c r="B16" s="132"/>
      <c r="C16" s="56"/>
      <c r="D16" s="19" t="s">
        <v>143</v>
      </c>
      <c r="E16" s="126"/>
      <c r="F16" s="125"/>
      <c r="G16" s="23" t="s">
        <v>35</v>
      </c>
    </row>
    <row r="17" spans="1:11" ht="33" customHeight="1" x14ac:dyDescent="0.25">
      <c r="A17" s="141" t="s">
        <v>33</v>
      </c>
      <c r="B17" s="131" t="s">
        <v>34</v>
      </c>
      <c r="C17" s="142">
        <v>2210</v>
      </c>
      <c r="D17" s="25">
        <f>235000</f>
        <v>235000</v>
      </c>
      <c r="E17" s="147" t="s">
        <v>41</v>
      </c>
      <c r="F17" s="144" t="s">
        <v>69</v>
      </c>
      <c r="G17" s="146" t="s">
        <v>36</v>
      </c>
    </row>
    <row r="18" spans="1:11" ht="33" customHeight="1" x14ac:dyDescent="0.25">
      <c r="A18" s="141"/>
      <c r="B18" s="132"/>
      <c r="C18" s="143"/>
      <c r="D18" s="27" t="s">
        <v>145</v>
      </c>
      <c r="E18" s="128"/>
      <c r="F18" s="145"/>
      <c r="G18" s="130"/>
    </row>
    <row r="19" spans="1:11" ht="35.25" customHeight="1" x14ac:dyDescent="0.25">
      <c r="A19" s="148" t="s">
        <v>37</v>
      </c>
      <c r="B19" s="131" t="s">
        <v>38</v>
      </c>
      <c r="C19" s="206" t="s">
        <v>39</v>
      </c>
      <c r="D19" s="26">
        <v>2560000</v>
      </c>
      <c r="E19" s="208" t="s">
        <v>40</v>
      </c>
      <c r="F19" s="209" t="s">
        <v>47</v>
      </c>
      <c r="G19" s="146" t="s">
        <v>146</v>
      </c>
    </row>
    <row r="20" spans="1:11" ht="51" customHeight="1" thickBot="1" x14ac:dyDescent="0.3">
      <c r="A20" s="148"/>
      <c r="B20" s="132"/>
      <c r="C20" s="207"/>
      <c r="D20" s="19" t="s">
        <v>42</v>
      </c>
      <c r="E20" s="208"/>
      <c r="F20" s="209"/>
      <c r="G20" s="130"/>
    </row>
    <row r="21" spans="1:11" ht="32.25" customHeight="1" thickBot="1" x14ac:dyDescent="0.3">
      <c r="A21" s="39" t="s">
        <v>30</v>
      </c>
      <c r="B21" s="35"/>
      <c r="C21" s="36"/>
      <c r="D21" s="40">
        <f>D19+D17+D13+D15</f>
        <v>3160000</v>
      </c>
      <c r="E21" s="37"/>
      <c r="F21" s="37"/>
      <c r="G21" s="38"/>
      <c r="H21" s="270"/>
      <c r="I21" s="271"/>
      <c r="J21" s="271"/>
      <c r="K21" s="271"/>
    </row>
    <row r="22" spans="1:11" ht="20.25" customHeight="1" x14ac:dyDescent="0.25">
      <c r="A22" s="137" t="s">
        <v>11</v>
      </c>
      <c r="B22" s="139" t="s">
        <v>12</v>
      </c>
      <c r="C22" s="133">
        <v>2240</v>
      </c>
      <c r="D22" s="55">
        <f>4061530</f>
        <v>4061530</v>
      </c>
      <c r="E22" s="127" t="s">
        <v>51</v>
      </c>
      <c r="F22" s="135" t="s">
        <v>14</v>
      </c>
      <c r="G22" s="129" t="s">
        <v>55</v>
      </c>
      <c r="H22" s="269"/>
    </row>
    <row r="23" spans="1:11" ht="45" customHeight="1" thickBot="1" x14ac:dyDescent="0.3">
      <c r="A23" s="138"/>
      <c r="B23" s="140"/>
      <c r="C23" s="134"/>
      <c r="D23" s="19" t="s">
        <v>15</v>
      </c>
      <c r="E23" s="128"/>
      <c r="F23" s="136"/>
      <c r="G23" s="130"/>
      <c r="I23" s="269"/>
    </row>
    <row r="24" spans="1:11" ht="45" customHeight="1" x14ac:dyDescent="0.25">
      <c r="A24" s="149" t="s">
        <v>11</v>
      </c>
      <c r="B24" s="151" t="s">
        <v>12</v>
      </c>
      <c r="C24" s="30">
        <v>2240</v>
      </c>
      <c r="D24" s="53">
        <v>480985.71</v>
      </c>
      <c r="E24" s="152" t="s">
        <v>52</v>
      </c>
      <c r="F24" s="31" t="s">
        <v>14</v>
      </c>
      <c r="G24" s="154" t="s">
        <v>27</v>
      </c>
      <c r="I24" s="272"/>
      <c r="K24" s="115"/>
    </row>
    <row r="25" spans="1:11" ht="40.5" customHeight="1" thickBot="1" x14ac:dyDescent="0.3">
      <c r="A25" s="150"/>
      <c r="B25" s="140"/>
      <c r="C25" s="30"/>
      <c r="D25" s="19" t="s">
        <v>28</v>
      </c>
      <c r="E25" s="153"/>
      <c r="F25" s="31"/>
      <c r="G25" s="155"/>
      <c r="H25" s="115"/>
      <c r="I25" s="272"/>
    </row>
    <row r="26" spans="1:11" s="8" customFormat="1" ht="60.75" customHeight="1" x14ac:dyDescent="0.25">
      <c r="A26" s="166" t="s">
        <v>13</v>
      </c>
      <c r="B26" s="151" t="s">
        <v>12</v>
      </c>
      <c r="C26" s="142">
        <v>2240</v>
      </c>
      <c r="D26" s="116">
        <f>3959970-118630.71</f>
        <v>3841339.29</v>
      </c>
      <c r="E26" s="127" t="s">
        <v>51</v>
      </c>
      <c r="F26" s="165" t="s">
        <v>14</v>
      </c>
      <c r="G26" s="129" t="s">
        <v>55</v>
      </c>
      <c r="H26" s="273"/>
      <c r="I26" s="115"/>
      <c r="J26" s="117"/>
      <c r="K26" s="274"/>
    </row>
    <row r="27" spans="1:11" s="8" customFormat="1" ht="34.5" customHeight="1" thickBot="1" x14ac:dyDescent="0.3">
      <c r="A27" s="138"/>
      <c r="B27" s="140"/>
      <c r="C27" s="143"/>
      <c r="D27" s="19" t="s">
        <v>190</v>
      </c>
      <c r="E27" s="128"/>
      <c r="F27" s="136"/>
      <c r="G27" s="130"/>
      <c r="H27" s="117"/>
      <c r="I27" s="275"/>
      <c r="J27" s="115"/>
      <c r="K27" s="117"/>
    </row>
    <row r="28" spans="1:11" s="8" customFormat="1" ht="34.5" customHeight="1" x14ac:dyDescent="0.25">
      <c r="A28" s="149" t="s">
        <v>13</v>
      </c>
      <c r="B28" s="151" t="s">
        <v>12</v>
      </c>
      <c r="C28" s="21">
        <v>2240</v>
      </c>
      <c r="D28" s="33">
        <v>490660.71</v>
      </c>
      <c r="E28" s="163" t="s">
        <v>25</v>
      </c>
      <c r="F28" s="31" t="s">
        <v>14</v>
      </c>
      <c r="G28" s="154" t="s">
        <v>27</v>
      </c>
      <c r="H28" s="117"/>
      <c r="I28" s="117"/>
      <c r="J28" s="117"/>
      <c r="K28" s="117"/>
    </row>
    <row r="29" spans="1:11" s="8" customFormat="1" ht="34.5" customHeight="1" thickBot="1" x14ac:dyDescent="0.3">
      <c r="A29" s="150"/>
      <c r="B29" s="140"/>
      <c r="C29" s="21"/>
      <c r="D29" s="19" t="s">
        <v>29</v>
      </c>
      <c r="E29" s="164"/>
      <c r="F29" s="31"/>
      <c r="G29" s="155"/>
      <c r="H29" s="276"/>
      <c r="I29" s="277"/>
      <c r="J29" s="278"/>
      <c r="K29" s="271"/>
    </row>
    <row r="30" spans="1:11" s="8" customFormat="1" ht="34.5" customHeight="1" x14ac:dyDescent="0.25">
      <c r="A30" s="191" t="s">
        <v>23</v>
      </c>
      <c r="B30" s="193" t="s">
        <v>24</v>
      </c>
      <c r="C30" s="195">
        <v>2240</v>
      </c>
      <c r="D30" s="113">
        <f>8279322-1576337.17+456265</f>
        <v>7159249.8300000001</v>
      </c>
      <c r="E30" s="127" t="s">
        <v>51</v>
      </c>
      <c r="F30" s="198" t="s">
        <v>14</v>
      </c>
      <c r="G30" s="154" t="s">
        <v>186</v>
      </c>
      <c r="H30" s="279"/>
      <c r="I30" s="117"/>
      <c r="J30" s="115"/>
      <c r="K30" s="117"/>
    </row>
    <row r="31" spans="1:11" s="8" customFormat="1" ht="34.5" customHeight="1" thickBot="1" x14ac:dyDescent="0.3">
      <c r="A31" s="211"/>
      <c r="B31" s="212"/>
      <c r="C31" s="213"/>
      <c r="D31" s="28" t="s">
        <v>188</v>
      </c>
      <c r="E31" s="128"/>
      <c r="F31" s="200"/>
      <c r="G31" s="155"/>
      <c r="H31" s="114"/>
      <c r="I31" s="115"/>
      <c r="J31" s="117"/>
      <c r="K31" s="117"/>
    </row>
    <row r="32" spans="1:11" s="8" customFormat="1" ht="34.5" customHeight="1" x14ac:dyDescent="0.25">
      <c r="A32" s="189" t="s">
        <v>23</v>
      </c>
      <c r="B32" s="193" t="s">
        <v>24</v>
      </c>
      <c r="C32" s="29">
        <v>2240</v>
      </c>
      <c r="D32" s="41">
        <v>1576337.17</v>
      </c>
      <c r="E32" s="152" t="s">
        <v>52</v>
      </c>
      <c r="F32" s="147" t="s">
        <v>14</v>
      </c>
      <c r="G32" s="154" t="s">
        <v>27</v>
      </c>
      <c r="H32" s="280"/>
      <c r="I32" s="115"/>
      <c r="J32" s="117"/>
      <c r="K32" s="117"/>
    </row>
    <row r="33" spans="1:11" s="8" customFormat="1" ht="34.5" customHeight="1" thickBot="1" x14ac:dyDescent="0.3">
      <c r="A33" s="190"/>
      <c r="B33" s="212"/>
      <c r="C33" s="29"/>
      <c r="D33" s="28" t="s">
        <v>175</v>
      </c>
      <c r="E33" s="153"/>
      <c r="F33" s="200"/>
      <c r="G33" s="155"/>
      <c r="H33" s="275"/>
      <c r="I33" s="281"/>
      <c r="J33" s="117"/>
      <c r="K33" s="282"/>
    </row>
    <row r="34" spans="1:11" s="8" customFormat="1" ht="34.5" customHeight="1" x14ac:dyDescent="0.25">
      <c r="A34" s="191" t="s">
        <v>26</v>
      </c>
      <c r="B34" s="193" t="s">
        <v>24</v>
      </c>
      <c r="C34" s="195">
        <v>2240</v>
      </c>
      <c r="D34" s="113">
        <f>8279322-1407267.75+172319</f>
        <v>7044373.25</v>
      </c>
      <c r="E34" s="127" t="s">
        <v>51</v>
      </c>
      <c r="F34" s="198" t="s">
        <v>14</v>
      </c>
      <c r="G34" s="154" t="s">
        <v>187</v>
      </c>
      <c r="H34" s="117"/>
      <c r="I34" s="115"/>
      <c r="J34" s="117"/>
      <c r="K34" s="115"/>
    </row>
    <row r="35" spans="1:11" s="8" customFormat="1" ht="34.5" customHeight="1" thickBot="1" x14ac:dyDescent="0.3">
      <c r="A35" s="192"/>
      <c r="B35" s="194"/>
      <c r="C35" s="196"/>
      <c r="D35" s="34" t="s">
        <v>189</v>
      </c>
      <c r="E35" s="197"/>
      <c r="F35" s="199"/>
      <c r="G35" s="217"/>
      <c r="H35" s="115"/>
      <c r="I35" s="117"/>
      <c r="J35" s="117"/>
      <c r="K35" s="117"/>
    </row>
    <row r="36" spans="1:11" s="8" customFormat="1" ht="40.5" customHeight="1" x14ac:dyDescent="0.25">
      <c r="A36" s="214" t="s">
        <v>26</v>
      </c>
      <c r="B36" s="215" t="s">
        <v>24</v>
      </c>
      <c r="C36" s="216">
        <v>2240</v>
      </c>
      <c r="D36" s="41">
        <v>1407267.75</v>
      </c>
      <c r="E36" s="210" t="s">
        <v>25</v>
      </c>
      <c r="F36" s="127" t="s">
        <v>14</v>
      </c>
      <c r="G36" s="154" t="s">
        <v>27</v>
      </c>
      <c r="H36" s="280"/>
      <c r="I36" s="115"/>
      <c r="J36" s="117"/>
      <c r="K36" s="115"/>
    </row>
    <row r="37" spans="1:11" s="8" customFormat="1" ht="35.25" customHeight="1" thickBot="1" x14ac:dyDescent="0.3">
      <c r="A37" s="190"/>
      <c r="B37" s="212"/>
      <c r="C37" s="213"/>
      <c r="D37" s="28" t="s">
        <v>176</v>
      </c>
      <c r="E37" s="164"/>
      <c r="F37" s="200"/>
      <c r="G37" s="155"/>
      <c r="H37" s="283"/>
      <c r="I37" s="284"/>
      <c r="J37" s="284"/>
      <c r="K37" s="282"/>
    </row>
    <row r="38" spans="1:11" s="8" customFormat="1" ht="34.5" customHeight="1" x14ac:dyDescent="0.25">
      <c r="A38" s="181" t="s">
        <v>17</v>
      </c>
      <c r="B38" s="183" t="s">
        <v>19</v>
      </c>
      <c r="C38" s="89">
        <v>2240</v>
      </c>
      <c r="D38" s="90">
        <v>6050000</v>
      </c>
      <c r="E38" s="185" t="s">
        <v>51</v>
      </c>
      <c r="F38" s="83" t="s">
        <v>14</v>
      </c>
      <c r="G38" s="187" t="s">
        <v>54</v>
      </c>
      <c r="H38" s="117"/>
      <c r="I38" s="117"/>
      <c r="J38" s="117"/>
      <c r="K38" s="117"/>
    </row>
    <row r="39" spans="1:11" s="8" customFormat="1" ht="34.5" customHeight="1" thickBot="1" x14ac:dyDescent="0.3">
      <c r="A39" s="182"/>
      <c r="B39" s="184"/>
      <c r="C39" s="91">
        <v>2240</v>
      </c>
      <c r="D39" s="92" t="s">
        <v>18</v>
      </c>
      <c r="E39" s="186"/>
      <c r="F39" s="84"/>
      <c r="G39" s="188"/>
      <c r="H39" s="117"/>
      <c r="I39" s="117"/>
      <c r="J39" s="117"/>
      <c r="K39" s="117"/>
    </row>
    <row r="40" spans="1:11" s="8" customFormat="1" ht="34.5" customHeight="1" x14ac:dyDescent="0.25">
      <c r="A40" s="176" t="s">
        <v>20</v>
      </c>
      <c r="B40" s="174" t="s">
        <v>21</v>
      </c>
      <c r="C40" s="178">
        <v>2240</v>
      </c>
      <c r="D40" s="54">
        <f>880000+80000</f>
        <v>960000</v>
      </c>
      <c r="E40" s="127" t="s">
        <v>50</v>
      </c>
      <c r="F40" s="170" t="s">
        <v>14</v>
      </c>
      <c r="G40" s="172" t="s">
        <v>53</v>
      </c>
      <c r="H40" s="117"/>
      <c r="I40" s="117"/>
      <c r="J40" s="117"/>
      <c r="K40" s="117"/>
    </row>
    <row r="41" spans="1:11" s="8" customFormat="1" ht="34.5" customHeight="1" thickBot="1" x14ac:dyDescent="0.3">
      <c r="A41" s="177"/>
      <c r="B41" s="175"/>
      <c r="C41" s="179"/>
      <c r="D41" s="28" t="s">
        <v>56</v>
      </c>
      <c r="E41" s="180"/>
      <c r="F41" s="171"/>
      <c r="G41" s="173"/>
      <c r="H41" s="117"/>
      <c r="I41" s="117"/>
      <c r="J41" s="117"/>
      <c r="K41" s="117"/>
    </row>
    <row r="42" spans="1:11" s="8" customFormat="1" ht="34.5" customHeight="1" x14ac:dyDescent="0.25">
      <c r="A42" s="176" t="s">
        <v>22</v>
      </c>
      <c r="B42" s="174" t="s">
        <v>19</v>
      </c>
      <c r="C42" s="42">
        <v>2240</v>
      </c>
      <c r="D42" s="93">
        <f>2605263.6+0.4</f>
        <v>2605264</v>
      </c>
      <c r="E42" s="127" t="s">
        <v>50</v>
      </c>
      <c r="F42" s="57" t="s">
        <v>59</v>
      </c>
      <c r="G42" s="168" t="s">
        <v>172</v>
      </c>
      <c r="H42" s="117"/>
      <c r="I42" s="117"/>
      <c r="J42" s="117"/>
      <c r="K42" s="117"/>
    </row>
    <row r="43" spans="1:11" s="8" customFormat="1" ht="44.25" customHeight="1" thickBot="1" x14ac:dyDescent="0.3">
      <c r="A43" s="177"/>
      <c r="B43" s="175"/>
      <c r="C43" s="44">
        <v>2240</v>
      </c>
      <c r="D43" s="45" t="s">
        <v>117</v>
      </c>
      <c r="E43" s="180"/>
      <c r="F43" s="46"/>
      <c r="G43" s="169"/>
      <c r="H43" s="117"/>
      <c r="I43" s="117"/>
      <c r="J43" s="117"/>
      <c r="K43" s="117"/>
    </row>
    <row r="44" spans="1:11" s="8" customFormat="1" ht="38.25" customHeight="1" x14ac:dyDescent="0.25">
      <c r="A44" s="201" t="s">
        <v>67</v>
      </c>
      <c r="B44" s="47" t="s">
        <v>44</v>
      </c>
      <c r="C44" s="48" t="s">
        <v>45</v>
      </c>
      <c r="D44" s="49">
        <v>910430</v>
      </c>
      <c r="E44" s="152" t="s">
        <v>46</v>
      </c>
      <c r="F44" s="127" t="s">
        <v>132</v>
      </c>
      <c r="G44" s="204" t="s">
        <v>48</v>
      </c>
      <c r="H44" s="117"/>
      <c r="I44" s="117"/>
      <c r="J44" s="117"/>
      <c r="K44" s="117"/>
    </row>
    <row r="45" spans="1:11" s="8" customFormat="1" ht="63" customHeight="1" thickBot="1" x14ac:dyDescent="0.3">
      <c r="A45" s="202"/>
      <c r="B45" s="50"/>
      <c r="C45" s="51"/>
      <c r="D45" s="52" t="s">
        <v>49</v>
      </c>
      <c r="E45" s="203"/>
      <c r="F45" s="180"/>
      <c r="G45" s="205"/>
      <c r="H45" s="117"/>
      <c r="I45" s="117"/>
      <c r="J45" s="117"/>
      <c r="K45" s="117"/>
    </row>
    <row r="46" spans="1:11" s="8" customFormat="1" ht="38.25" customHeight="1" x14ac:dyDescent="0.25">
      <c r="A46" s="176" t="s">
        <v>63</v>
      </c>
      <c r="B46" s="174" t="s">
        <v>62</v>
      </c>
      <c r="C46" s="178">
        <v>2240</v>
      </c>
      <c r="D46" s="76">
        <v>27360</v>
      </c>
      <c r="E46" s="152" t="s">
        <v>58</v>
      </c>
      <c r="F46" s="127" t="s">
        <v>59</v>
      </c>
      <c r="G46" s="154" t="s">
        <v>64</v>
      </c>
      <c r="H46" s="117"/>
      <c r="I46" s="117"/>
      <c r="J46" s="117"/>
      <c r="K46" s="117"/>
    </row>
    <row r="47" spans="1:11" s="8" customFormat="1" ht="56.25" customHeight="1" thickBot="1" x14ac:dyDescent="0.3">
      <c r="A47" s="177"/>
      <c r="B47" s="175"/>
      <c r="C47" s="179"/>
      <c r="D47" s="52" t="s">
        <v>66</v>
      </c>
      <c r="E47" s="203"/>
      <c r="F47" s="180"/>
      <c r="G47" s="219"/>
      <c r="H47" s="117"/>
      <c r="I47" s="117"/>
      <c r="J47" s="117"/>
      <c r="K47" s="117"/>
    </row>
    <row r="48" spans="1:11" s="8" customFormat="1" ht="38.25" customHeight="1" x14ac:dyDescent="0.25">
      <c r="A48" s="220" t="s">
        <v>60</v>
      </c>
      <c r="B48" s="221" t="s">
        <v>57</v>
      </c>
      <c r="C48" s="222">
        <v>2240</v>
      </c>
      <c r="D48" s="75">
        <f>34560+46080</f>
        <v>80640</v>
      </c>
      <c r="E48" s="223" t="s">
        <v>58</v>
      </c>
      <c r="F48" s="197" t="s">
        <v>59</v>
      </c>
      <c r="G48" s="218" t="s">
        <v>65</v>
      </c>
      <c r="H48" s="117"/>
      <c r="I48" s="117"/>
      <c r="J48" s="117"/>
      <c r="K48" s="117"/>
    </row>
    <row r="49" spans="1:11" s="8" customFormat="1" ht="58.5" customHeight="1" thickBot="1" x14ac:dyDescent="0.3">
      <c r="A49" s="220"/>
      <c r="B49" s="221"/>
      <c r="C49" s="222"/>
      <c r="D49" s="63" t="s">
        <v>61</v>
      </c>
      <c r="E49" s="223"/>
      <c r="F49" s="197"/>
      <c r="G49" s="218"/>
      <c r="H49" s="117"/>
      <c r="I49" s="117"/>
      <c r="J49" s="117"/>
      <c r="K49" s="117"/>
    </row>
    <row r="50" spans="1:11" s="8" customFormat="1" ht="58.5" customHeight="1" x14ac:dyDescent="0.25">
      <c r="A50" s="176" t="s">
        <v>70</v>
      </c>
      <c r="B50" s="47" t="s">
        <v>68</v>
      </c>
      <c r="C50" s="178">
        <v>2240</v>
      </c>
      <c r="D50" s="66">
        <v>978000</v>
      </c>
      <c r="E50" s="152" t="s">
        <v>46</v>
      </c>
      <c r="F50" s="127" t="s">
        <v>132</v>
      </c>
      <c r="G50" s="59" t="s">
        <v>73</v>
      </c>
      <c r="H50" s="117"/>
      <c r="I50" s="117"/>
      <c r="J50" s="117"/>
      <c r="K50" s="117"/>
    </row>
    <row r="51" spans="1:11" s="8" customFormat="1" ht="30.75" customHeight="1" thickBot="1" x14ac:dyDescent="0.3">
      <c r="A51" s="177"/>
      <c r="B51" s="67"/>
      <c r="C51" s="179"/>
      <c r="D51" s="28" t="s">
        <v>71</v>
      </c>
      <c r="E51" s="203"/>
      <c r="F51" s="180"/>
      <c r="G51" s="68" t="s">
        <v>72</v>
      </c>
      <c r="H51" s="117"/>
      <c r="I51" s="117"/>
      <c r="J51" s="117"/>
      <c r="K51" s="117"/>
    </row>
    <row r="52" spans="1:11" s="8" customFormat="1" ht="42.75" customHeight="1" x14ac:dyDescent="0.25">
      <c r="A52" s="176" t="s">
        <v>76</v>
      </c>
      <c r="B52" s="47" t="s">
        <v>74</v>
      </c>
      <c r="C52" s="70">
        <v>2240</v>
      </c>
      <c r="D52" s="71">
        <v>390240</v>
      </c>
      <c r="E52" s="224" t="s">
        <v>75</v>
      </c>
      <c r="F52" s="127" t="s">
        <v>69</v>
      </c>
      <c r="G52" s="154" t="s">
        <v>81</v>
      </c>
      <c r="H52" s="117"/>
      <c r="I52" s="117"/>
      <c r="J52" s="117"/>
      <c r="K52" s="117"/>
    </row>
    <row r="53" spans="1:11" s="8" customFormat="1" ht="30.75" customHeight="1" thickBot="1" x14ac:dyDescent="0.3">
      <c r="A53" s="177"/>
      <c r="B53" s="67"/>
      <c r="C53" s="72"/>
      <c r="D53" s="52" t="s">
        <v>77</v>
      </c>
      <c r="E53" s="225"/>
      <c r="F53" s="180"/>
      <c r="G53" s="219"/>
      <c r="H53" s="117"/>
      <c r="I53" s="117"/>
      <c r="J53" s="117"/>
      <c r="K53" s="117"/>
    </row>
    <row r="54" spans="1:11" s="8" customFormat="1" ht="58.5" customHeight="1" x14ac:dyDescent="0.25">
      <c r="A54" s="176" t="s">
        <v>80</v>
      </c>
      <c r="B54" s="47" t="s">
        <v>78</v>
      </c>
      <c r="C54" s="70">
        <v>2240</v>
      </c>
      <c r="D54" s="73">
        <v>143700</v>
      </c>
      <c r="E54" s="127" t="s">
        <v>75</v>
      </c>
      <c r="F54" s="127" t="s">
        <v>47</v>
      </c>
      <c r="G54" s="154" t="s">
        <v>82</v>
      </c>
      <c r="H54" s="117"/>
      <c r="I54" s="117"/>
      <c r="J54" s="117"/>
      <c r="K54" s="117"/>
    </row>
    <row r="55" spans="1:11" s="8" customFormat="1" ht="24" customHeight="1" thickBot="1" x14ac:dyDescent="0.3">
      <c r="A55" s="177"/>
      <c r="B55" s="67"/>
      <c r="C55" s="74"/>
      <c r="D55" s="52" t="s">
        <v>83</v>
      </c>
      <c r="E55" s="180"/>
      <c r="F55" s="180"/>
      <c r="G55" s="219"/>
      <c r="H55" s="117"/>
      <c r="I55" s="117"/>
      <c r="J55" s="117"/>
      <c r="K55" s="117"/>
    </row>
    <row r="56" spans="1:11" s="8" customFormat="1" ht="39" customHeight="1" x14ac:dyDescent="0.25">
      <c r="A56" s="176" t="s">
        <v>86</v>
      </c>
      <c r="B56" s="78" t="s">
        <v>87</v>
      </c>
      <c r="C56" s="178">
        <v>2240</v>
      </c>
      <c r="D56" s="71">
        <v>3649464</v>
      </c>
      <c r="E56" s="224" t="s">
        <v>84</v>
      </c>
      <c r="F56" s="127" t="s">
        <v>85</v>
      </c>
      <c r="G56" s="229" t="s">
        <v>93</v>
      </c>
      <c r="H56" s="117"/>
      <c r="I56" s="117"/>
      <c r="J56" s="117"/>
      <c r="K56" s="117"/>
    </row>
    <row r="57" spans="1:11" s="8" customFormat="1" ht="41.25" customHeight="1" thickBot="1" x14ac:dyDescent="0.3">
      <c r="A57" s="177"/>
      <c r="B57" s="79"/>
      <c r="C57" s="179"/>
      <c r="D57" s="28" t="s">
        <v>88</v>
      </c>
      <c r="E57" s="225"/>
      <c r="F57" s="180"/>
      <c r="G57" s="230"/>
      <c r="H57" s="117"/>
      <c r="I57" s="117"/>
      <c r="J57" s="117"/>
      <c r="K57" s="117"/>
    </row>
    <row r="58" spans="1:11" s="8" customFormat="1" ht="42.75" customHeight="1" x14ac:dyDescent="0.25">
      <c r="A58" s="231" t="s">
        <v>91</v>
      </c>
      <c r="B58" s="80" t="s">
        <v>89</v>
      </c>
      <c r="C58" s="61">
        <v>2240</v>
      </c>
      <c r="D58" s="81">
        <v>782373</v>
      </c>
      <c r="E58" s="224" t="s">
        <v>90</v>
      </c>
      <c r="F58" s="127" t="s">
        <v>147</v>
      </c>
      <c r="G58" s="229" t="s">
        <v>98</v>
      </c>
      <c r="H58" s="117"/>
      <c r="I58" s="117"/>
      <c r="J58" s="117"/>
      <c r="K58" s="117"/>
    </row>
    <row r="59" spans="1:11" s="8" customFormat="1" ht="27" customHeight="1" thickBot="1" x14ac:dyDescent="0.3">
      <c r="A59" s="232"/>
      <c r="B59" s="79"/>
      <c r="C59" s="62"/>
      <c r="D59" s="28" t="s">
        <v>92</v>
      </c>
      <c r="E59" s="225"/>
      <c r="F59" s="180"/>
      <c r="G59" s="230"/>
      <c r="H59" s="117"/>
      <c r="I59" s="117"/>
      <c r="J59" s="117"/>
      <c r="K59" s="117"/>
    </row>
    <row r="60" spans="1:11" s="8" customFormat="1" ht="38.25" customHeight="1" x14ac:dyDescent="0.25">
      <c r="A60" s="176" t="s">
        <v>97</v>
      </c>
      <c r="B60" s="174" t="s">
        <v>94</v>
      </c>
      <c r="C60" s="233">
        <v>2240</v>
      </c>
      <c r="D60" s="71">
        <v>4767</v>
      </c>
      <c r="E60" s="152" t="s">
        <v>46</v>
      </c>
      <c r="F60" s="127" t="s">
        <v>95</v>
      </c>
      <c r="G60" s="229" t="s">
        <v>99</v>
      </c>
      <c r="H60" s="117"/>
      <c r="I60" s="117"/>
      <c r="J60" s="117"/>
      <c r="K60" s="117"/>
    </row>
    <row r="61" spans="1:11" s="8" customFormat="1" ht="39" customHeight="1" thickBot="1" x14ac:dyDescent="0.3">
      <c r="A61" s="177"/>
      <c r="B61" s="175"/>
      <c r="C61" s="234"/>
      <c r="D61" s="28" t="s">
        <v>96</v>
      </c>
      <c r="E61" s="203"/>
      <c r="F61" s="180"/>
      <c r="G61" s="230"/>
      <c r="H61" s="117"/>
      <c r="I61" s="117"/>
      <c r="J61" s="117"/>
      <c r="K61" s="117"/>
    </row>
    <row r="62" spans="1:11" s="8" customFormat="1" ht="33.75" customHeight="1" x14ac:dyDescent="0.25">
      <c r="A62" s="220" t="s">
        <v>101</v>
      </c>
      <c r="B62" s="221" t="s">
        <v>100</v>
      </c>
      <c r="C62" s="65">
        <v>2240</v>
      </c>
      <c r="D62" s="69">
        <v>1935091</v>
      </c>
      <c r="E62" s="153" t="s">
        <v>46</v>
      </c>
      <c r="F62" s="197" t="s">
        <v>59</v>
      </c>
      <c r="G62" s="226" t="s">
        <v>103</v>
      </c>
      <c r="H62" s="117"/>
      <c r="I62" s="117"/>
      <c r="J62" s="117"/>
      <c r="K62" s="117"/>
    </row>
    <row r="63" spans="1:11" s="8" customFormat="1" ht="36.75" customHeight="1" thickBot="1" x14ac:dyDescent="0.3">
      <c r="A63" s="220"/>
      <c r="B63" s="221"/>
      <c r="C63" s="77"/>
      <c r="D63" s="82" t="s">
        <v>102</v>
      </c>
      <c r="E63" s="251"/>
      <c r="F63" s="197"/>
      <c r="G63" s="226"/>
      <c r="H63" s="117"/>
      <c r="I63" s="117"/>
      <c r="J63" s="117"/>
      <c r="K63" s="117"/>
    </row>
    <row r="64" spans="1:11" s="8" customFormat="1" ht="63" customHeight="1" x14ac:dyDescent="0.25">
      <c r="A64" s="176" t="s">
        <v>105</v>
      </c>
      <c r="B64" s="47" t="s">
        <v>104</v>
      </c>
      <c r="C64" s="61">
        <v>2240</v>
      </c>
      <c r="D64" s="73">
        <v>2227800</v>
      </c>
      <c r="E64" s="152" t="s">
        <v>46</v>
      </c>
      <c r="F64" s="57" t="s">
        <v>59</v>
      </c>
      <c r="G64" s="227" t="s">
        <v>106</v>
      </c>
      <c r="H64" s="117"/>
      <c r="I64" s="117"/>
      <c r="J64" s="117"/>
      <c r="K64" s="117"/>
    </row>
    <row r="65" spans="1:11" s="8" customFormat="1" ht="48.75" customHeight="1" thickBot="1" x14ac:dyDescent="0.3">
      <c r="A65" s="220"/>
      <c r="B65" s="64"/>
      <c r="C65" s="65"/>
      <c r="D65" s="63" t="s">
        <v>107</v>
      </c>
      <c r="E65" s="223"/>
      <c r="F65" s="88"/>
      <c r="G65" s="228"/>
      <c r="H65" s="117"/>
      <c r="I65" s="117"/>
      <c r="J65" s="117"/>
      <c r="K65" s="117"/>
    </row>
    <row r="66" spans="1:11" s="8" customFormat="1" ht="51" customHeight="1" x14ac:dyDescent="0.25">
      <c r="A66" s="235" t="s">
        <v>111</v>
      </c>
      <c r="B66" s="86" t="s">
        <v>108</v>
      </c>
      <c r="C66" s="178">
        <v>2240</v>
      </c>
      <c r="D66" s="81">
        <v>4143474</v>
      </c>
      <c r="E66" s="237" t="s">
        <v>191</v>
      </c>
      <c r="F66" s="238"/>
      <c r="G66" s="172" t="s">
        <v>171</v>
      </c>
      <c r="H66" s="117"/>
      <c r="I66" s="117"/>
      <c r="J66" s="117"/>
      <c r="K66" s="117"/>
    </row>
    <row r="67" spans="1:11" s="8" customFormat="1" ht="38.25" customHeight="1" thickBot="1" x14ac:dyDescent="0.3">
      <c r="A67" s="236"/>
      <c r="B67" s="87"/>
      <c r="C67" s="179"/>
      <c r="D67" s="28" t="s">
        <v>112</v>
      </c>
      <c r="E67" s="239"/>
      <c r="F67" s="240"/>
      <c r="G67" s="173"/>
      <c r="H67" s="117"/>
      <c r="I67" s="117"/>
      <c r="J67" s="117"/>
      <c r="K67" s="117"/>
    </row>
    <row r="68" spans="1:11" s="8" customFormat="1" ht="37.5" customHeight="1" x14ac:dyDescent="0.25">
      <c r="A68" s="176" t="s">
        <v>116</v>
      </c>
      <c r="B68" s="94" t="s">
        <v>114</v>
      </c>
      <c r="C68" s="70">
        <v>2240</v>
      </c>
      <c r="D68" s="73">
        <v>2595399</v>
      </c>
      <c r="E68" s="127" t="s">
        <v>75</v>
      </c>
      <c r="F68" s="127" t="s">
        <v>148</v>
      </c>
      <c r="G68" s="154" t="s">
        <v>115</v>
      </c>
      <c r="H68" s="117"/>
      <c r="I68" s="117"/>
      <c r="J68" s="117"/>
      <c r="K68" s="117"/>
    </row>
    <row r="69" spans="1:11" s="8" customFormat="1" ht="39.75" customHeight="1" thickBot="1" x14ac:dyDescent="0.3">
      <c r="A69" s="177"/>
      <c r="B69" s="67"/>
      <c r="C69" s="74"/>
      <c r="D69" s="52" t="s">
        <v>173</v>
      </c>
      <c r="E69" s="180"/>
      <c r="F69" s="180"/>
      <c r="G69" s="219"/>
      <c r="H69" s="117"/>
      <c r="I69" s="117"/>
      <c r="J69" s="117"/>
      <c r="K69" s="117"/>
    </row>
    <row r="70" spans="1:11" s="8" customFormat="1" ht="26.25" customHeight="1" x14ac:dyDescent="0.25">
      <c r="A70" s="242" t="s">
        <v>118</v>
      </c>
      <c r="B70" s="254" t="s">
        <v>119</v>
      </c>
      <c r="C70" s="178">
        <v>2240</v>
      </c>
      <c r="D70" s="95">
        <v>250000</v>
      </c>
      <c r="E70" s="127" t="s">
        <v>90</v>
      </c>
      <c r="F70" s="127" t="s">
        <v>148</v>
      </c>
      <c r="G70" s="154" t="s">
        <v>185</v>
      </c>
      <c r="H70" s="117"/>
      <c r="I70" s="117"/>
      <c r="J70" s="117"/>
      <c r="K70" s="117"/>
    </row>
    <row r="71" spans="1:11" s="8" customFormat="1" ht="32.25" customHeight="1" thickBot="1" x14ac:dyDescent="0.3">
      <c r="A71" s="243"/>
      <c r="B71" s="255"/>
      <c r="C71" s="179"/>
      <c r="D71" s="52" t="s">
        <v>120</v>
      </c>
      <c r="E71" s="180"/>
      <c r="F71" s="180"/>
      <c r="G71" s="219"/>
      <c r="H71" s="117"/>
      <c r="I71" s="117"/>
      <c r="J71" s="117"/>
      <c r="K71" s="117"/>
    </row>
    <row r="72" spans="1:11" s="8" customFormat="1" ht="26.25" customHeight="1" x14ac:dyDescent="0.25">
      <c r="A72" s="176" t="s">
        <v>170</v>
      </c>
      <c r="B72" s="174" t="s">
        <v>121</v>
      </c>
      <c r="C72" s="178">
        <v>2240</v>
      </c>
      <c r="D72" s="96">
        <v>12671100</v>
      </c>
      <c r="E72" s="127" t="s">
        <v>122</v>
      </c>
      <c r="F72" s="127" t="s">
        <v>69</v>
      </c>
      <c r="G72" s="172" t="s">
        <v>123</v>
      </c>
      <c r="H72" s="117"/>
      <c r="I72" s="117"/>
      <c r="J72" s="117"/>
      <c r="K72" s="117"/>
    </row>
    <row r="73" spans="1:11" s="8" customFormat="1" ht="42.75" customHeight="1" thickBot="1" x14ac:dyDescent="0.3">
      <c r="A73" s="177"/>
      <c r="B73" s="175"/>
      <c r="C73" s="179"/>
      <c r="D73" s="28" t="s">
        <v>124</v>
      </c>
      <c r="E73" s="180"/>
      <c r="F73" s="180"/>
      <c r="G73" s="173"/>
      <c r="H73" s="117"/>
      <c r="I73" s="117"/>
      <c r="J73" s="117"/>
      <c r="K73" s="117"/>
    </row>
    <row r="74" spans="1:11" s="8" customFormat="1" ht="54" customHeight="1" x14ac:dyDescent="0.25">
      <c r="A74" s="245" t="s">
        <v>128</v>
      </c>
      <c r="B74" s="47" t="s">
        <v>125</v>
      </c>
      <c r="C74" s="61">
        <v>2240</v>
      </c>
      <c r="D74" s="43">
        <f>20573+1579427</f>
        <v>1600000</v>
      </c>
      <c r="E74" s="127" t="s">
        <v>51</v>
      </c>
      <c r="F74" s="127" t="s">
        <v>147</v>
      </c>
      <c r="G74" s="60" t="s">
        <v>126</v>
      </c>
      <c r="H74" s="117"/>
      <c r="I74" s="117"/>
      <c r="J74" s="117"/>
      <c r="K74" s="117"/>
    </row>
    <row r="75" spans="1:11" s="8" customFormat="1" ht="30.75" customHeight="1" thickBot="1" x14ac:dyDescent="0.3">
      <c r="A75" s="246"/>
      <c r="B75" s="67"/>
      <c r="C75" s="62"/>
      <c r="D75" s="28" t="s">
        <v>127</v>
      </c>
      <c r="E75" s="180"/>
      <c r="F75" s="180"/>
      <c r="G75" s="68" t="s">
        <v>129</v>
      </c>
      <c r="H75" s="117"/>
      <c r="I75" s="117"/>
      <c r="J75" s="117"/>
      <c r="K75" s="117"/>
    </row>
    <row r="76" spans="1:11" s="8" customFormat="1" ht="55.5" customHeight="1" x14ac:dyDescent="0.25">
      <c r="A76" s="176" t="s">
        <v>130</v>
      </c>
      <c r="B76" s="97" t="s">
        <v>131</v>
      </c>
      <c r="C76" s="57">
        <v>2240</v>
      </c>
      <c r="D76" s="43">
        <v>540727</v>
      </c>
      <c r="E76" s="127" t="s">
        <v>51</v>
      </c>
      <c r="F76" s="57" t="s">
        <v>148</v>
      </c>
      <c r="G76" s="168" t="s">
        <v>184</v>
      </c>
      <c r="H76" s="117"/>
      <c r="I76" s="117"/>
      <c r="J76" s="117"/>
      <c r="K76" s="117"/>
    </row>
    <row r="77" spans="1:11" s="8" customFormat="1" ht="41.25" customHeight="1" thickBot="1" x14ac:dyDescent="0.3">
      <c r="A77" s="177"/>
      <c r="B77" s="98"/>
      <c r="C77" s="58"/>
      <c r="D77" s="28" t="s">
        <v>133</v>
      </c>
      <c r="E77" s="180"/>
      <c r="F77" s="46"/>
      <c r="G77" s="169"/>
      <c r="H77" s="117"/>
      <c r="I77" s="117"/>
      <c r="J77" s="117"/>
      <c r="K77" s="117"/>
    </row>
    <row r="78" spans="1:11" s="8" customFormat="1" ht="30.75" customHeight="1" x14ac:dyDescent="0.25">
      <c r="A78" s="247" t="s">
        <v>137</v>
      </c>
      <c r="B78" s="131" t="s">
        <v>100</v>
      </c>
      <c r="C78" s="142">
        <v>2240</v>
      </c>
      <c r="D78" s="24">
        <v>5758027</v>
      </c>
      <c r="E78" s="144" t="s">
        <v>135</v>
      </c>
      <c r="F78" s="147" t="s">
        <v>47</v>
      </c>
      <c r="G78" s="168" t="s">
        <v>134</v>
      </c>
      <c r="H78" s="117"/>
      <c r="I78" s="117"/>
      <c r="J78" s="117"/>
      <c r="K78" s="117"/>
    </row>
    <row r="79" spans="1:11" s="8" customFormat="1" ht="50.25" customHeight="1" thickBot="1" x14ac:dyDescent="0.3">
      <c r="A79" s="248"/>
      <c r="B79" s="132"/>
      <c r="C79" s="143"/>
      <c r="D79" s="19" t="s">
        <v>136</v>
      </c>
      <c r="E79" s="145"/>
      <c r="F79" s="128"/>
      <c r="G79" s="169"/>
      <c r="H79" s="117"/>
      <c r="I79" s="117"/>
      <c r="J79" s="117"/>
      <c r="K79" s="117"/>
    </row>
    <row r="80" spans="1:11" s="8" customFormat="1" ht="30.75" customHeight="1" x14ac:dyDescent="0.25">
      <c r="A80" s="123" t="s">
        <v>139</v>
      </c>
      <c r="B80" s="253" t="s">
        <v>138</v>
      </c>
      <c r="C80" s="142">
        <v>2240</v>
      </c>
      <c r="D80" s="99">
        <f>666400-666400</f>
        <v>0</v>
      </c>
      <c r="E80" s="128" t="s">
        <v>75</v>
      </c>
      <c r="F80" s="147" t="s">
        <v>59</v>
      </c>
      <c r="G80" s="168" t="s">
        <v>181</v>
      </c>
      <c r="H80" s="117"/>
      <c r="I80" s="117"/>
      <c r="J80" s="117"/>
      <c r="K80" s="117"/>
    </row>
    <row r="81" spans="1:11" s="8" customFormat="1" ht="33.75" customHeight="1" thickBot="1" x14ac:dyDescent="0.3">
      <c r="A81" s="252"/>
      <c r="B81" s="221"/>
      <c r="C81" s="222"/>
      <c r="D81" s="82" t="s">
        <v>180</v>
      </c>
      <c r="E81" s="147"/>
      <c r="F81" s="197"/>
      <c r="G81" s="241"/>
      <c r="H81" s="117"/>
      <c r="I81" s="117"/>
      <c r="J81" s="117"/>
      <c r="K81" s="117"/>
    </row>
    <row r="82" spans="1:11" s="8" customFormat="1" ht="30.75" customHeight="1" x14ac:dyDescent="0.25">
      <c r="A82" s="242" t="s">
        <v>179</v>
      </c>
      <c r="B82" s="244" t="s">
        <v>138</v>
      </c>
      <c r="C82" s="178">
        <v>2240</v>
      </c>
      <c r="D82" s="95">
        <f>766320+666400</f>
        <v>1432720</v>
      </c>
      <c r="E82" s="224" t="s">
        <v>75</v>
      </c>
      <c r="F82" s="127" t="s">
        <v>47</v>
      </c>
      <c r="G82" s="168" t="s">
        <v>182</v>
      </c>
      <c r="H82" s="117"/>
      <c r="I82" s="117"/>
      <c r="J82" s="117"/>
      <c r="K82" s="117"/>
    </row>
    <row r="83" spans="1:11" s="8" customFormat="1" ht="55.5" customHeight="1" thickBot="1" x14ac:dyDescent="0.3">
      <c r="A83" s="243"/>
      <c r="B83" s="175"/>
      <c r="C83" s="179"/>
      <c r="D83" s="100" t="s">
        <v>183</v>
      </c>
      <c r="E83" s="225"/>
      <c r="F83" s="180"/>
      <c r="G83" s="241"/>
      <c r="H83" s="117"/>
      <c r="I83" s="117"/>
      <c r="J83" s="117"/>
      <c r="K83" s="117"/>
    </row>
    <row r="84" spans="1:11" s="8" customFormat="1" ht="27.75" customHeight="1" x14ac:dyDescent="0.25">
      <c r="A84" s="176" t="s">
        <v>174</v>
      </c>
      <c r="B84" s="244" t="s">
        <v>138</v>
      </c>
      <c r="C84" s="70">
        <v>2240</v>
      </c>
      <c r="D84" s="73">
        <v>543000</v>
      </c>
      <c r="E84" s="152" t="s">
        <v>149</v>
      </c>
      <c r="F84" s="127" t="s">
        <v>59</v>
      </c>
      <c r="G84" s="112" t="s">
        <v>151</v>
      </c>
      <c r="H84" s="117"/>
      <c r="I84" s="117"/>
      <c r="J84" s="117"/>
      <c r="K84" s="117"/>
    </row>
    <row r="85" spans="1:11" s="8" customFormat="1" ht="66" customHeight="1" thickBot="1" x14ac:dyDescent="0.3">
      <c r="A85" s="177"/>
      <c r="B85" s="175"/>
      <c r="C85" s="72"/>
      <c r="D85" s="52" t="s">
        <v>150</v>
      </c>
      <c r="E85" s="203"/>
      <c r="F85" s="180"/>
      <c r="G85" s="111" t="s">
        <v>113</v>
      </c>
      <c r="H85" s="117"/>
      <c r="I85" s="117"/>
      <c r="J85" s="117"/>
      <c r="K85" s="117"/>
    </row>
    <row r="86" spans="1:11" s="8" customFormat="1" ht="32.25" customHeight="1" x14ac:dyDescent="0.25">
      <c r="A86" s="250" t="s">
        <v>152</v>
      </c>
      <c r="B86" s="131" t="s">
        <v>154</v>
      </c>
      <c r="C86" s="21">
        <v>2240</v>
      </c>
      <c r="D86" s="101">
        <v>172800</v>
      </c>
      <c r="E86" s="251" t="s">
        <v>46</v>
      </c>
      <c r="F86" s="147" t="s">
        <v>69</v>
      </c>
      <c r="G86" s="256" t="s">
        <v>158</v>
      </c>
      <c r="H86" s="117"/>
      <c r="I86" s="117"/>
      <c r="J86" s="117"/>
      <c r="K86" s="117"/>
    </row>
    <row r="87" spans="1:11" s="8" customFormat="1" ht="69.75" customHeight="1" thickBot="1" x14ac:dyDescent="0.3">
      <c r="A87" s="166"/>
      <c r="B87" s="221"/>
      <c r="C87" s="21"/>
      <c r="D87" s="34" t="s">
        <v>153</v>
      </c>
      <c r="E87" s="223"/>
      <c r="F87" s="197"/>
      <c r="G87" s="257"/>
      <c r="H87" s="117"/>
      <c r="I87" s="117"/>
      <c r="J87" s="117"/>
      <c r="K87" s="117"/>
    </row>
    <row r="88" spans="1:11" s="8" customFormat="1" ht="26.25" customHeight="1" x14ac:dyDescent="0.25">
      <c r="A88" s="176" t="s">
        <v>155</v>
      </c>
      <c r="B88" s="47" t="s">
        <v>160</v>
      </c>
      <c r="C88" s="258">
        <v>2240</v>
      </c>
      <c r="D88" s="71">
        <v>78000</v>
      </c>
      <c r="E88" s="260" t="s">
        <v>46</v>
      </c>
      <c r="F88" s="170" t="s">
        <v>110</v>
      </c>
      <c r="G88" s="262" t="s">
        <v>157</v>
      </c>
      <c r="H88" s="117"/>
      <c r="I88" s="117"/>
      <c r="J88" s="117"/>
      <c r="K88" s="117"/>
    </row>
    <row r="89" spans="1:11" s="8" customFormat="1" ht="26.25" customHeight="1" thickBot="1" x14ac:dyDescent="0.3">
      <c r="A89" s="177"/>
      <c r="B89" s="67"/>
      <c r="C89" s="259"/>
      <c r="D89" s="28" t="s">
        <v>156</v>
      </c>
      <c r="E89" s="261"/>
      <c r="F89" s="171"/>
      <c r="G89" s="219"/>
      <c r="H89" s="117"/>
      <c r="I89" s="117"/>
      <c r="J89" s="117"/>
      <c r="K89" s="117"/>
    </row>
    <row r="90" spans="1:11" s="8" customFormat="1" ht="26.25" customHeight="1" x14ac:dyDescent="0.25">
      <c r="A90" s="176" t="s">
        <v>162</v>
      </c>
      <c r="B90" s="174" t="s">
        <v>161</v>
      </c>
      <c r="C90" s="178">
        <v>2240</v>
      </c>
      <c r="D90" s="71">
        <v>231880</v>
      </c>
      <c r="E90" s="127" t="s">
        <v>166</v>
      </c>
      <c r="F90" s="127" t="s">
        <v>47</v>
      </c>
      <c r="G90" s="168" t="s">
        <v>163</v>
      </c>
      <c r="H90" s="117"/>
      <c r="I90" s="117"/>
      <c r="J90" s="117"/>
      <c r="K90" s="117"/>
    </row>
    <row r="91" spans="1:11" s="8" customFormat="1" ht="52.5" customHeight="1" thickBot="1" x14ac:dyDescent="0.3">
      <c r="A91" s="177"/>
      <c r="B91" s="175"/>
      <c r="C91" s="179"/>
      <c r="D91" s="28" t="s">
        <v>159</v>
      </c>
      <c r="E91" s="180"/>
      <c r="F91" s="180"/>
      <c r="G91" s="169"/>
      <c r="H91" s="117"/>
      <c r="I91" s="117"/>
      <c r="J91" s="117"/>
      <c r="K91" s="117"/>
    </row>
    <row r="92" spans="1:11" s="8" customFormat="1" ht="42" customHeight="1" x14ac:dyDescent="0.25">
      <c r="A92" s="176" t="s">
        <v>165</v>
      </c>
      <c r="B92" s="47" t="s">
        <v>164</v>
      </c>
      <c r="C92" s="178">
        <v>2240</v>
      </c>
      <c r="D92" s="102">
        <v>50000</v>
      </c>
      <c r="E92" s="127" t="s">
        <v>166</v>
      </c>
      <c r="F92" s="170" t="s">
        <v>79</v>
      </c>
      <c r="G92" s="168" t="s">
        <v>163</v>
      </c>
      <c r="H92" s="117"/>
      <c r="I92" s="117"/>
      <c r="J92" s="117"/>
      <c r="K92" s="117"/>
    </row>
    <row r="93" spans="1:11" s="8" customFormat="1" ht="17.25" customHeight="1" thickBot="1" x14ac:dyDescent="0.3">
      <c r="A93" s="177"/>
      <c r="B93" s="85"/>
      <c r="C93" s="179"/>
      <c r="D93" s="28" t="s">
        <v>167</v>
      </c>
      <c r="E93" s="180"/>
      <c r="F93" s="171"/>
      <c r="G93" s="169"/>
      <c r="H93" s="117"/>
      <c r="I93" s="117"/>
      <c r="J93" s="117"/>
      <c r="K93" s="117"/>
    </row>
    <row r="94" spans="1:11" s="8" customFormat="1" ht="30.75" customHeight="1" x14ac:dyDescent="0.25">
      <c r="A94" s="263" t="s">
        <v>168</v>
      </c>
      <c r="B94" s="265" t="s">
        <v>169</v>
      </c>
      <c r="C94" s="21">
        <v>2240</v>
      </c>
      <c r="D94" s="103">
        <v>13402</v>
      </c>
      <c r="E94" s="197" t="s">
        <v>109</v>
      </c>
      <c r="F94" s="127" t="s">
        <v>59</v>
      </c>
      <c r="G94" s="267" t="s">
        <v>178</v>
      </c>
      <c r="H94" s="117"/>
      <c r="I94" s="117"/>
      <c r="J94" s="117"/>
      <c r="K94" s="117"/>
    </row>
    <row r="95" spans="1:11" s="8" customFormat="1" ht="35.25" customHeight="1" x14ac:dyDescent="0.25">
      <c r="A95" s="264"/>
      <c r="B95" s="266"/>
      <c r="C95" s="56"/>
      <c r="D95" s="34" t="s">
        <v>177</v>
      </c>
      <c r="E95" s="128"/>
      <c r="F95" s="128"/>
      <c r="G95" s="268"/>
      <c r="H95" s="117"/>
      <c r="I95" s="117"/>
      <c r="J95" s="117"/>
      <c r="K95" s="117"/>
    </row>
    <row r="96" spans="1:11" s="8" customFormat="1" ht="34.5" customHeight="1" x14ac:dyDescent="0.25">
      <c r="A96" s="110" t="s">
        <v>43</v>
      </c>
      <c r="B96" s="104"/>
      <c r="C96" s="105"/>
      <c r="D96" s="106">
        <f>D26+D22+D38+D40+D42+D36+D34+D32+D30+D28+D24+D44+D46+D48+D50+D52+D54+D56+D58+D60+D62+D64+D66+D68+D70+D72+D74+D76+D78+D80+D82+D84+D86+D88+D90+D92+D94</f>
        <v>76887401.710000008</v>
      </c>
      <c r="E96" s="107"/>
      <c r="F96" s="108"/>
      <c r="G96" s="109"/>
      <c r="H96" s="117"/>
      <c r="I96" s="117"/>
      <c r="J96" s="117"/>
      <c r="K96" s="117"/>
    </row>
    <row r="97" spans="1:11" s="8" customFormat="1" ht="25.5" customHeight="1" x14ac:dyDescent="0.25">
      <c r="A97" s="122"/>
      <c r="B97" s="122"/>
      <c r="C97" s="14"/>
      <c r="D97" s="15"/>
      <c r="E97" s="14"/>
      <c r="F97" s="16"/>
      <c r="G97" s="16"/>
      <c r="H97" s="117"/>
      <c r="I97" s="117"/>
      <c r="J97" s="117"/>
      <c r="K97" s="117"/>
    </row>
    <row r="98" spans="1:11" ht="15.75" x14ac:dyDescent="0.25">
      <c r="A98" s="121"/>
      <c r="B98" s="121"/>
      <c r="C98" s="121"/>
      <c r="D98" s="121"/>
      <c r="E98" s="121"/>
      <c r="F98" s="121"/>
      <c r="G98" s="121"/>
    </row>
    <row r="99" spans="1:11" ht="12.75" customHeight="1" x14ac:dyDescent="0.25">
      <c r="A99" s="12"/>
      <c r="B99" s="12"/>
      <c r="C99" s="1"/>
      <c r="D99" s="13"/>
      <c r="E99" s="13"/>
      <c r="F99" s="13"/>
      <c r="G99" s="13"/>
    </row>
    <row r="100" spans="1:11" ht="21.75" customHeight="1" x14ac:dyDescent="0.25">
      <c r="A100" s="118"/>
      <c r="B100" s="12"/>
      <c r="C100" s="2"/>
      <c r="D100" s="120"/>
      <c r="E100" s="120"/>
      <c r="F100" s="120"/>
      <c r="G100" s="120"/>
    </row>
    <row r="101" spans="1:11" ht="12.75" customHeight="1" x14ac:dyDescent="0.25">
      <c r="A101" s="118"/>
      <c r="B101" s="12"/>
      <c r="C101" s="1"/>
      <c r="D101" s="119"/>
      <c r="E101" s="119"/>
      <c r="F101" s="119"/>
      <c r="G101" s="119"/>
    </row>
    <row r="102" spans="1:11" ht="12.75" customHeight="1" x14ac:dyDescent="0.25">
      <c r="A102" s="12"/>
      <c r="B102" s="12"/>
      <c r="C102" s="1"/>
      <c r="D102" s="13"/>
      <c r="E102" s="13"/>
      <c r="F102" s="13"/>
      <c r="G102" s="13"/>
    </row>
  </sheetData>
  <mergeCells count="215">
    <mergeCell ref="A92:A93"/>
    <mergeCell ref="C92:C93"/>
    <mergeCell ref="E92:E93"/>
    <mergeCell ref="F92:F93"/>
    <mergeCell ref="G92:G93"/>
    <mergeCell ref="A94:A95"/>
    <mergeCell ref="B94:B95"/>
    <mergeCell ref="E94:E95"/>
    <mergeCell ref="G94:G95"/>
    <mergeCell ref="F94:F95"/>
    <mergeCell ref="G86:G87"/>
    <mergeCell ref="A88:A89"/>
    <mergeCell ref="C88:C89"/>
    <mergeCell ref="E88:E89"/>
    <mergeCell ref="F88:F89"/>
    <mergeCell ref="G88:G89"/>
    <mergeCell ref="F90:F91"/>
    <mergeCell ref="A90:A91"/>
    <mergeCell ref="B90:B91"/>
    <mergeCell ref="C90:C91"/>
    <mergeCell ref="G90:G91"/>
    <mergeCell ref="E90:E91"/>
    <mergeCell ref="F15:F16"/>
    <mergeCell ref="F56:F57"/>
    <mergeCell ref="A84:A85"/>
    <mergeCell ref="E84:E85"/>
    <mergeCell ref="F84:F85"/>
    <mergeCell ref="B84:B85"/>
    <mergeCell ref="A86:A87"/>
    <mergeCell ref="B86:B87"/>
    <mergeCell ref="E86:E87"/>
    <mergeCell ref="F86:F87"/>
    <mergeCell ref="A80:A81"/>
    <mergeCell ref="B80:B81"/>
    <mergeCell ref="C80:C81"/>
    <mergeCell ref="E80:E81"/>
    <mergeCell ref="F80:F81"/>
    <mergeCell ref="A70:A71"/>
    <mergeCell ref="B70:B71"/>
    <mergeCell ref="C70:C71"/>
    <mergeCell ref="E70:E71"/>
    <mergeCell ref="F70:F71"/>
    <mergeCell ref="A62:A63"/>
    <mergeCell ref="B62:B63"/>
    <mergeCell ref="E62:E63"/>
    <mergeCell ref="F62:F63"/>
    <mergeCell ref="G80:G81"/>
    <mergeCell ref="A82:A83"/>
    <mergeCell ref="B82:B83"/>
    <mergeCell ref="C82:C83"/>
    <mergeCell ref="E82:E83"/>
    <mergeCell ref="F82:F83"/>
    <mergeCell ref="G82:G83"/>
    <mergeCell ref="F74:F75"/>
    <mergeCell ref="E74:E75"/>
    <mergeCell ref="A74:A75"/>
    <mergeCell ref="E76:E77"/>
    <mergeCell ref="A76:A77"/>
    <mergeCell ref="A78:A79"/>
    <mergeCell ref="B78:B79"/>
    <mergeCell ref="C78:C79"/>
    <mergeCell ref="E78:E79"/>
    <mergeCell ref="F78:F79"/>
    <mergeCell ref="G78:G79"/>
    <mergeCell ref="G76:G77"/>
    <mergeCell ref="G70:G71"/>
    <mergeCell ref="A72:A73"/>
    <mergeCell ref="E72:E73"/>
    <mergeCell ref="G72:G73"/>
    <mergeCell ref="F72:F73"/>
    <mergeCell ref="B72:B73"/>
    <mergeCell ref="C72:C73"/>
    <mergeCell ref="A66:A67"/>
    <mergeCell ref="C66:C67"/>
    <mergeCell ref="G66:G67"/>
    <mergeCell ref="E66:F67"/>
    <mergeCell ref="A68:A69"/>
    <mergeCell ref="F68:F69"/>
    <mergeCell ref="G68:G69"/>
    <mergeCell ref="E68:E69"/>
    <mergeCell ref="G62:G63"/>
    <mergeCell ref="E64:E65"/>
    <mergeCell ref="G64:G65"/>
    <mergeCell ref="A64:A65"/>
    <mergeCell ref="A56:A57"/>
    <mergeCell ref="E56:E57"/>
    <mergeCell ref="G56:G57"/>
    <mergeCell ref="C56:C57"/>
    <mergeCell ref="A58:A59"/>
    <mergeCell ref="E58:E59"/>
    <mergeCell ref="F58:F59"/>
    <mergeCell ref="G58:G59"/>
    <mergeCell ref="A60:A61"/>
    <mergeCell ref="C60:C61"/>
    <mergeCell ref="B60:B61"/>
    <mergeCell ref="G60:G61"/>
    <mergeCell ref="E60:E61"/>
    <mergeCell ref="F60:F61"/>
    <mergeCell ref="A50:A51"/>
    <mergeCell ref="C50:C51"/>
    <mergeCell ref="E50:E51"/>
    <mergeCell ref="F50:F51"/>
    <mergeCell ref="A52:A53"/>
    <mergeCell ref="E52:E53"/>
    <mergeCell ref="G52:G53"/>
    <mergeCell ref="F52:F53"/>
    <mergeCell ref="A54:A55"/>
    <mergeCell ref="F54:F55"/>
    <mergeCell ref="G54:G55"/>
    <mergeCell ref="E54:E55"/>
    <mergeCell ref="G48:G49"/>
    <mergeCell ref="A46:A47"/>
    <mergeCell ref="B46:B47"/>
    <mergeCell ref="C46:C47"/>
    <mergeCell ref="F46:F47"/>
    <mergeCell ref="G46:G47"/>
    <mergeCell ref="A48:A49"/>
    <mergeCell ref="B48:B49"/>
    <mergeCell ref="C48:C49"/>
    <mergeCell ref="E48:E49"/>
    <mergeCell ref="F48:F49"/>
    <mergeCell ref="A44:A45"/>
    <mergeCell ref="E44:E45"/>
    <mergeCell ref="G44:G45"/>
    <mergeCell ref="F44:F45"/>
    <mergeCell ref="E46:E47"/>
    <mergeCell ref="B19:B20"/>
    <mergeCell ref="C19:C20"/>
    <mergeCell ref="E19:E20"/>
    <mergeCell ref="F19:F20"/>
    <mergeCell ref="G19:G20"/>
    <mergeCell ref="F36:F37"/>
    <mergeCell ref="G36:G37"/>
    <mergeCell ref="E36:E37"/>
    <mergeCell ref="A30:A31"/>
    <mergeCell ref="B30:B31"/>
    <mergeCell ref="C30:C31"/>
    <mergeCell ref="E30:E31"/>
    <mergeCell ref="A36:A37"/>
    <mergeCell ref="B36:B37"/>
    <mergeCell ref="C36:C37"/>
    <mergeCell ref="G34:G35"/>
    <mergeCell ref="G32:G33"/>
    <mergeCell ref="F32:F33"/>
    <mergeCell ref="B32:B33"/>
    <mergeCell ref="A32:A33"/>
    <mergeCell ref="E32:E33"/>
    <mergeCell ref="A34:A35"/>
    <mergeCell ref="B34:B35"/>
    <mergeCell ref="C34:C35"/>
    <mergeCell ref="E34:E35"/>
    <mergeCell ref="F34:F35"/>
    <mergeCell ref="F30:F31"/>
    <mergeCell ref="A42:A43"/>
    <mergeCell ref="E42:E43"/>
    <mergeCell ref="G42:G43"/>
    <mergeCell ref="F40:F41"/>
    <mergeCell ref="G40:G41"/>
    <mergeCell ref="B42:B43"/>
    <mergeCell ref="A40:A41"/>
    <mergeCell ref="B40:B41"/>
    <mergeCell ref="C40:C41"/>
    <mergeCell ref="E40:E41"/>
    <mergeCell ref="A38:A39"/>
    <mergeCell ref="B38:B39"/>
    <mergeCell ref="E38:E39"/>
    <mergeCell ref="G38:G39"/>
    <mergeCell ref="G30:G31"/>
    <mergeCell ref="E1:G1"/>
    <mergeCell ref="A9:G9"/>
    <mergeCell ref="A6:F6"/>
    <mergeCell ref="E2:G2"/>
    <mergeCell ref="E3:G3"/>
    <mergeCell ref="A8:G8"/>
    <mergeCell ref="A5:G5"/>
    <mergeCell ref="A7:G7"/>
    <mergeCell ref="E28:E29"/>
    <mergeCell ref="G24:G25"/>
    <mergeCell ref="G28:G29"/>
    <mergeCell ref="B28:B29"/>
    <mergeCell ref="A28:A29"/>
    <mergeCell ref="B26:B27"/>
    <mergeCell ref="C26:C27"/>
    <mergeCell ref="F26:F27"/>
    <mergeCell ref="A26:A27"/>
    <mergeCell ref="G26:G27"/>
    <mergeCell ref="E26:E27"/>
    <mergeCell ref="A15:A16"/>
    <mergeCell ref="B15:B16"/>
    <mergeCell ref="E15:E16"/>
    <mergeCell ref="F13:F14"/>
    <mergeCell ref="A100:A101"/>
    <mergeCell ref="D101:G101"/>
    <mergeCell ref="D100:G100"/>
    <mergeCell ref="A98:G98"/>
    <mergeCell ref="A97:B97"/>
    <mergeCell ref="A13:A14"/>
    <mergeCell ref="E13:E14"/>
    <mergeCell ref="E22:E23"/>
    <mergeCell ref="G22:G23"/>
    <mergeCell ref="B13:B14"/>
    <mergeCell ref="C22:C23"/>
    <mergeCell ref="F22:F23"/>
    <mergeCell ref="A22:A23"/>
    <mergeCell ref="B22:B23"/>
    <mergeCell ref="A17:A18"/>
    <mergeCell ref="B17:B18"/>
    <mergeCell ref="C17:C18"/>
    <mergeCell ref="F17:F18"/>
    <mergeCell ref="G17:G18"/>
    <mergeCell ref="E17:E18"/>
    <mergeCell ref="A19:A20"/>
    <mergeCell ref="A24:A25"/>
    <mergeCell ref="B24:B25"/>
    <mergeCell ref="E24:E25"/>
  </mergeCells>
  <phoneticPr fontId="0" type="noConversion"/>
  <pageMargins left="0.4" right="0.23622047244094491" top="0.28000000000000003" bottom="0.31" header="0.18" footer="0.24"/>
  <pageSetup paperSize="9" scale="74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Лист4</vt:lpstr>
      <vt:lpstr>Лист1!Заголовки_для_друку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2026-03-10T09:46:23Z</cp:lastPrinted>
  <dcterms:created xsi:type="dcterms:W3CDTF">2016-01-19T07:58:56Z</dcterms:created>
  <dcterms:modified xsi:type="dcterms:W3CDTF">2026-03-11T11:13:20Z</dcterms:modified>
</cp:coreProperties>
</file>