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1" l="1"/>
  <c r="D44" i="1" l="1"/>
  <c r="D15" i="1"/>
  <c r="D21" i="1"/>
  <c r="D13" i="1"/>
  <c r="D28" i="1" l="1"/>
  <c r="D32" i="1"/>
  <c r="D36" i="1"/>
  <c r="D84" i="1" l="1"/>
  <c r="D86" i="1"/>
  <c r="D24" i="1" l="1"/>
  <c r="D78" i="1" l="1"/>
  <c r="D52" i="1" l="1"/>
  <c r="D42" i="1"/>
  <c r="D17" i="1"/>
  <c r="D23" i="1" s="1"/>
</calcChain>
</file>

<file path=xl/sharedStrings.xml><?xml version="1.0" encoding="utf-8"?>
<sst xmlns="http://schemas.openxmlformats.org/spreadsheetml/2006/main" count="280" uniqueCount="203">
  <si>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</si>
  <si>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</si>
  <si>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</si>
  <si>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</si>
  <si>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</si>
  <si>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</si>
  <si>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</si>
  <si>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</si>
  <si>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</si>
  <si>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</si>
  <si>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</si>
  <si>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</si>
  <si>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</si>
  <si>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</si>
  <si>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</si>
  <si>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</si>
  <si>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</si>
  <si>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</si>
  <si>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</si>
  <si>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</si>
  <si>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</si>
  <si>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</si>
  <si>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</si>
  <si>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</si>
  <si>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</si>
  <si>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</si>
  <si>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</si>
  <si>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</si>
  <si>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</si>
  <si>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</si>
  <si>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</si>
  <si>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</si>
  <si>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</si>
  <si>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</si>
  <si>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</si>
  <si>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</si>
  <si>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</si>
  <si>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</si>
  <si>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</si>
  <si>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</si>
  <si>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 xml:space="preserve">грн. (два мільйонип'ятсот шістдесят тисяч   гривень 00 коп.)                            </t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</si>
  <si>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</si>
  <si>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</si>
  <si>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</si>
  <si>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</si>
  <si>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</si>
  <si>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загальний фонд КПКВ 3506010 (відповідно до пп5. п13  постанови КМУ від 12.10.2022 №1178 (відсутність конкуренції  з технічні причини) загальний фонд КПКВ 3506010 (зміни  с/з 22/22-02-03/1325 від 27.01.2026)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</si>
  <si>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</si>
  <si>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</si>
  <si>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</si>
  <si>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</si>
  <si>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</si>
  <si>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</si>
  <si>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</si>
  <si>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</si>
  <si>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</si>
  <si>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</si>
  <si>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</si>
  <si>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</si>
  <si>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</si>
  <si>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</si>
  <si>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</si>
  <si>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</si>
  <si>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</si>
  <si>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</si>
  <si>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</si>
  <si>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</si>
  <si>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</si>
  <si>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</si>
  <si>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</si>
  <si>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</si>
  <si>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</si>
  <si>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</si>
  <si>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</si>
  <si>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</si>
  <si>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</si>
  <si>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</si>
  <si>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</si>
  <si>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</si>
  <si>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</si>
  <si>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</si>
  <si>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</si>
  <si>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</si>
  <si>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</si>
  <si>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</si>
  <si>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</si>
  <si>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</si>
  <si>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</si>
  <si>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</si>
  <si>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</si>
  <si>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</si>
  <si>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</si>
  <si>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</si>
  <si>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</si>
  <si>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</si>
  <si>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</si>
  <si>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</si>
  <si>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</si>
  <si>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</si>
  <si>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</si>
  <si>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</si>
  <si>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</si>
  <si>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</si>
  <si>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</si>
  <si>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</si>
  <si>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</si>
  <si>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</si>
  <si>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</si>
  <si>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</si>
  <si>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</si>
  <si>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</si>
  <si>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</si>
  <si>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</si>
  <si>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</si>
  <si>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</si>
  <si>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>Код ДК 021:2015  72250000-2 -Послуги, пов'язані  із системами та підтримкою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</si>
  <si>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</si>
  <si>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</si>
  <si>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</si>
  <si>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 xml:space="preserve">(зміни  с/з 22/22-02-03/1325 від 27.01.2026)  </t>
    </r>
  </si>
  <si>
    <t xml:space="preserve">грн. (дванадцять мільйонів шістсот сімдесят одна  тисяча  сто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</si>
  <si>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</si>
  <si>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</si>
  <si>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</si>
  <si>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</si>
  <si>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</si>
  <si>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</si>
  <si>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</si>
  <si>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</si>
  <si>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</si>
  <si>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</si>
  <si>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</si>
  <si>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(п'ять мільйонів сімсот п'ятдесят вісім тисяч двадцять сім  гривень 00 коп.)                            </t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</si>
  <si>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</si>
  <si>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</si>
  <si>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</si>
  <si>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</si>
  <si>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</si>
  <si>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</si>
  <si>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</si>
  <si>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</si>
  <si>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</si>
  <si>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</si>
  <si>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</si>
  <si>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</si>
  <si>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</si>
  <si>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</si>
  <si>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</si>
  <si>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</si>
  <si>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</si>
  <si>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</si>
  <si>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</si>
  <si>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</si>
  <si>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</si>
  <si>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</si>
  <si>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</si>
  <si>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</si>
  <si>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</si>
  <si>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</si>
  <si>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</si>
  <si>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</si>
  <si>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</si>
  <si>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</si>
  <si>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</si>
  <si>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</si>
  <si>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</si>
  <si>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</si>
  <si>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</si>
  <si>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</si>
  <si>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</si>
  <si>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</si>
  <si>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</si>
  <si>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</si>
  <si>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</si>
  <si>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</si>
  <si>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i/>
        <sz val="10"/>
        <color indexed="8"/>
        <rFont val="Times New Roman"/>
        <family val="1"/>
        <charset val="204"/>
      </rPr>
      <t>скореговано в одну закупівлю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</si>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</sst>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164" fontId="24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8" fillId="4" borderId="8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24" fillId="4" borderId="3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4" fillId="4" borderId="14" xfId="0" applyNumberFormat="1" applyFont="1" applyFill="1" applyBorder="1" applyAlignment="1">
      <alignment horizontal="center" vertical="top" wrapText="1"/>
    </xf>
    <xf numFmtId="164" fontId="11" fillId="5" borderId="32" xfId="0" applyNumberFormat="1" applyFont="1" applyFill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vertical="top" wrapText="1"/>
    </xf>
    <xf numFmtId="0" fontId="34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4" fontId="11" fillId="5" borderId="32" xfId="0" applyNumberFormat="1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38" fillId="4" borderId="14" xfId="0" applyNumberFormat="1" applyFont="1" applyFill="1" applyBorder="1" applyAlignment="1">
      <alignment horizontal="center" vertical="top" wrapText="1"/>
    </xf>
    <xf numFmtId="0" fontId="37" fillId="4" borderId="21" xfId="0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9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11" fillId="4" borderId="16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164" fontId="11" fillId="4" borderId="14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8" borderId="45" xfId="0" applyNumberFormat="1" applyFill="1" applyBorder="1"/>
    <xf numFmtId="0" fontId="0" fillId="8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left" vertical="top" wrapText="1"/>
    </xf>
    <xf numFmtId="49" fontId="28" fillId="4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29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15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2" xfId="0" applyNumberFormat="1" applyFont="1" applyFill="1" applyBorder="1" applyAlignment="1">
      <alignment horizontal="center" vertical="center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49" fontId="21" fillId="4" borderId="23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left" vertical="top" wrapText="1"/>
    </xf>
    <xf numFmtId="0" fontId="19" fillId="4" borderId="43" xfId="0" applyFont="1" applyFill="1" applyBorder="1" applyAlignment="1">
      <alignment horizontal="left" vertical="top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4" fillId="4" borderId="15" xfId="0" applyFont="1" applyFill="1" applyBorder="1" applyAlignment="1">
      <alignment horizontal="left" vertical="top" wrapText="1"/>
    </xf>
    <xf numFmtId="0" fontId="34" fillId="4" borderId="10" xfId="0" applyFont="1" applyFill="1" applyBorder="1" applyAlignment="1">
      <alignment horizontal="left" vertical="top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view="pageBreakPreview" topLeftCell="A56" zoomScale="145" zoomScaleSheetLayoutView="145" workbookViewId="0">
      <selection activeCell="B98" sqref="B98:B99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181"/>
      <c r="F1" s="181"/>
      <c r="G1" s="181"/>
    </row>
    <row r="2" spans="1:9" x14ac:dyDescent="0.25">
      <c r="E2" s="184"/>
      <c r="F2" s="184"/>
      <c r="G2" s="184"/>
    </row>
    <row r="3" spans="1:9" x14ac:dyDescent="0.25">
      <c r="E3" s="185"/>
      <c r="F3" s="185"/>
      <c r="G3" s="185"/>
    </row>
    <row r="4" spans="1:9" x14ac:dyDescent="0.25">
      <c r="E4" s="3"/>
      <c r="F4" s="3"/>
      <c r="G4" s="33">
        <v>9</v>
      </c>
    </row>
    <row r="5" spans="1:9" ht="55.5" customHeight="1" x14ac:dyDescent="0.25">
      <c r="A5" s="187" t="s">
        <v>16</v>
      </c>
      <c r="B5" s="187"/>
      <c r="C5" s="187"/>
      <c r="D5" s="187"/>
      <c r="E5" s="187"/>
      <c r="F5" s="187"/>
      <c r="G5" s="187"/>
    </row>
    <row r="6" spans="1:9" ht="20.25" x14ac:dyDescent="0.25">
      <c r="A6" s="183"/>
      <c r="B6" s="183"/>
      <c r="C6" s="183"/>
      <c r="D6" s="183"/>
      <c r="E6" s="183"/>
      <c r="F6" s="183"/>
      <c r="G6" s="18"/>
    </row>
    <row r="7" spans="1:9" ht="18.75" x14ac:dyDescent="0.25">
      <c r="A7" s="186" t="s">
        <v>1</v>
      </c>
      <c r="B7" s="186"/>
      <c r="C7" s="186"/>
      <c r="D7" s="186"/>
      <c r="E7" s="186"/>
      <c r="F7" s="186"/>
      <c r="G7" s="186"/>
    </row>
    <row r="8" spans="1:9" ht="18.75" x14ac:dyDescent="0.25">
      <c r="A8" s="186" t="s">
        <v>2</v>
      </c>
      <c r="B8" s="186"/>
      <c r="C8" s="186"/>
      <c r="D8" s="186"/>
      <c r="E8" s="186"/>
      <c r="F8" s="186"/>
      <c r="G8" s="186"/>
    </row>
    <row r="9" spans="1:9" x14ac:dyDescent="0.25">
      <c r="A9" s="182" t="s">
        <v>0</v>
      </c>
      <c r="B9" s="182"/>
      <c r="C9" s="182"/>
      <c r="D9" s="182"/>
      <c r="E9" s="182"/>
      <c r="F9" s="182"/>
      <c r="G9" s="182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6"/>
    </row>
    <row r="13" spans="1:9" ht="42" customHeight="1" x14ac:dyDescent="0.25">
      <c r="A13" s="148" t="s">
        <v>137</v>
      </c>
      <c r="B13" s="156" t="s">
        <v>193</v>
      </c>
      <c r="C13" s="21">
        <v>2210</v>
      </c>
      <c r="D13" s="25">
        <f>200000-200000</f>
        <v>0</v>
      </c>
      <c r="E13" s="150" t="s">
        <v>31</v>
      </c>
      <c r="F13" s="192" t="s">
        <v>77</v>
      </c>
      <c r="G13" s="22" t="s">
        <v>10</v>
      </c>
      <c r="H13" s="23"/>
    </row>
    <row r="14" spans="1:9" ht="51" customHeight="1" x14ac:dyDescent="0.25">
      <c r="A14" s="149"/>
      <c r="B14" s="157"/>
      <c r="C14" s="20"/>
      <c r="D14" s="19" t="s">
        <v>186</v>
      </c>
      <c r="E14" s="151"/>
      <c r="F14" s="150"/>
      <c r="G14" s="24" t="s">
        <v>185</v>
      </c>
    </row>
    <row r="15" spans="1:9" ht="41.25" customHeight="1" x14ac:dyDescent="0.25">
      <c r="A15" s="148" t="s">
        <v>136</v>
      </c>
      <c r="B15" s="156" t="s">
        <v>194</v>
      </c>
      <c r="C15" s="21">
        <v>2210</v>
      </c>
      <c r="D15" s="25">
        <f>165000-165000</f>
        <v>0</v>
      </c>
      <c r="E15" s="150" t="s">
        <v>31</v>
      </c>
      <c r="F15" s="266" t="s">
        <v>138</v>
      </c>
      <c r="G15" s="22" t="s">
        <v>10</v>
      </c>
    </row>
    <row r="16" spans="1:9" ht="53.25" customHeight="1" x14ac:dyDescent="0.25">
      <c r="A16" s="149"/>
      <c r="B16" s="157"/>
      <c r="C16" s="60"/>
      <c r="D16" s="19" t="s">
        <v>188</v>
      </c>
      <c r="E16" s="151"/>
      <c r="F16" s="150"/>
      <c r="G16" s="24" t="s">
        <v>201</v>
      </c>
    </row>
    <row r="17" spans="1:11" ht="33" customHeight="1" x14ac:dyDescent="0.25">
      <c r="A17" s="166" t="s">
        <v>32</v>
      </c>
      <c r="B17" s="156" t="s">
        <v>33</v>
      </c>
      <c r="C17" s="167">
        <v>2210</v>
      </c>
      <c r="D17" s="26">
        <f>235000</f>
        <v>235000</v>
      </c>
      <c r="E17" s="172" t="s">
        <v>39</v>
      </c>
      <c r="F17" s="169" t="s">
        <v>67</v>
      </c>
      <c r="G17" s="171" t="s">
        <v>34</v>
      </c>
    </row>
    <row r="18" spans="1:11" ht="33" customHeight="1" x14ac:dyDescent="0.25">
      <c r="A18" s="166"/>
      <c r="B18" s="157"/>
      <c r="C18" s="168"/>
      <c r="D18" s="28" t="s">
        <v>139</v>
      </c>
      <c r="E18" s="153"/>
      <c r="F18" s="170"/>
      <c r="G18" s="155"/>
    </row>
    <row r="19" spans="1:11" ht="35.25" customHeight="1" x14ac:dyDescent="0.25">
      <c r="A19" s="173" t="s">
        <v>35</v>
      </c>
      <c r="B19" s="156" t="s">
        <v>36</v>
      </c>
      <c r="C19" s="231" t="s">
        <v>37</v>
      </c>
      <c r="D19" s="27">
        <v>2560000</v>
      </c>
      <c r="E19" s="233" t="s">
        <v>38</v>
      </c>
      <c r="F19" s="234" t="s">
        <v>45</v>
      </c>
      <c r="G19" s="171" t="s">
        <v>140</v>
      </c>
    </row>
    <row r="20" spans="1:11" ht="51" customHeight="1" thickBot="1" x14ac:dyDescent="0.3">
      <c r="A20" s="173"/>
      <c r="B20" s="157"/>
      <c r="C20" s="232"/>
      <c r="D20" s="19" t="s">
        <v>40</v>
      </c>
      <c r="E20" s="233"/>
      <c r="F20" s="234"/>
      <c r="G20" s="155"/>
    </row>
    <row r="21" spans="1:11" ht="51" customHeight="1" x14ac:dyDescent="0.25">
      <c r="A21" s="141" t="s">
        <v>187</v>
      </c>
      <c r="B21" s="138" t="s">
        <v>193</v>
      </c>
      <c r="C21" s="142" t="s">
        <v>189</v>
      </c>
      <c r="D21" s="25">
        <f>200000+15400+165000</f>
        <v>380400</v>
      </c>
      <c r="E21" s="150" t="s">
        <v>31</v>
      </c>
      <c r="F21" s="192" t="s">
        <v>45</v>
      </c>
      <c r="G21" s="22" t="s">
        <v>10</v>
      </c>
    </row>
    <row r="22" spans="1:11" ht="51" customHeight="1" thickBot="1" x14ac:dyDescent="0.3">
      <c r="A22" s="141"/>
      <c r="B22" s="138"/>
      <c r="C22" s="142"/>
      <c r="D22" s="19" t="s">
        <v>197</v>
      </c>
      <c r="E22" s="151"/>
      <c r="F22" s="150"/>
      <c r="G22" s="24" t="s">
        <v>200</v>
      </c>
    </row>
    <row r="23" spans="1:11" ht="32.25" customHeight="1" thickBot="1" x14ac:dyDescent="0.3">
      <c r="A23" s="42" t="s">
        <v>30</v>
      </c>
      <c r="B23" s="38"/>
      <c r="C23" s="39"/>
      <c r="D23" s="43">
        <f>D19+D17+D13+D15</f>
        <v>2795000</v>
      </c>
      <c r="E23" s="40"/>
      <c r="F23" s="40"/>
      <c r="G23" s="41"/>
      <c r="H23" s="132"/>
      <c r="I23" s="133"/>
      <c r="J23" s="133"/>
      <c r="K23" s="133"/>
    </row>
    <row r="24" spans="1:11" ht="20.25" customHeight="1" x14ac:dyDescent="0.25">
      <c r="A24" s="162" t="s">
        <v>11</v>
      </c>
      <c r="B24" s="164" t="s">
        <v>12</v>
      </c>
      <c r="C24" s="158">
        <v>2240</v>
      </c>
      <c r="D24" s="59">
        <f>4061530</f>
        <v>4061530</v>
      </c>
      <c r="E24" s="152" t="s">
        <v>49</v>
      </c>
      <c r="F24" s="160" t="s">
        <v>14</v>
      </c>
      <c r="G24" s="154" t="s">
        <v>53</v>
      </c>
      <c r="H24" s="23"/>
    </row>
    <row r="25" spans="1:11" ht="45" customHeight="1" thickBot="1" x14ac:dyDescent="0.3">
      <c r="A25" s="163"/>
      <c r="B25" s="165"/>
      <c r="C25" s="159"/>
      <c r="D25" s="19" t="s">
        <v>15</v>
      </c>
      <c r="E25" s="153"/>
      <c r="F25" s="161"/>
      <c r="G25" s="155"/>
      <c r="I25" s="23"/>
    </row>
    <row r="26" spans="1:11" ht="45" customHeight="1" x14ac:dyDescent="0.25">
      <c r="A26" s="174" t="s">
        <v>11</v>
      </c>
      <c r="B26" s="176" t="s">
        <v>12</v>
      </c>
      <c r="C26" s="31">
        <v>2240</v>
      </c>
      <c r="D26" s="57">
        <v>480985.71</v>
      </c>
      <c r="E26" s="177" t="s">
        <v>50</v>
      </c>
      <c r="F26" s="32" t="s">
        <v>14</v>
      </c>
      <c r="G26" s="179" t="s">
        <v>27</v>
      </c>
      <c r="I26" s="44"/>
      <c r="K26" s="36"/>
    </row>
    <row r="27" spans="1:11" ht="40.5" customHeight="1" thickBot="1" x14ac:dyDescent="0.3">
      <c r="A27" s="175"/>
      <c r="B27" s="165"/>
      <c r="C27" s="31"/>
      <c r="D27" s="19" t="s">
        <v>28</v>
      </c>
      <c r="E27" s="178"/>
      <c r="F27" s="32"/>
      <c r="G27" s="180"/>
      <c r="H27" s="36"/>
      <c r="I27" s="44"/>
    </row>
    <row r="28" spans="1:11" s="8" customFormat="1" ht="60.75" customHeight="1" x14ac:dyDescent="0.25">
      <c r="A28" s="191" t="s">
        <v>13</v>
      </c>
      <c r="B28" s="176" t="s">
        <v>12</v>
      </c>
      <c r="C28" s="167">
        <v>2240</v>
      </c>
      <c r="D28" s="125">
        <f>3959970-118630.71</f>
        <v>3841339.29</v>
      </c>
      <c r="E28" s="152" t="s">
        <v>49</v>
      </c>
      <c r="F28" s="190" t="s">
        <v>14</v>
      </c>
      <c r="G28" s="154" t="s">
        <v>53</v>
      </c>
      <c r="H28" s="123"/>
      <c r="I28" s="124"/>
      <c r="K28" s="126"/>
    </row>
    <row r="29" spans="1:11" s="8" customFormat="1" ht="34.5" customHeight="1" thickBot="1" x14ac:dyDescent="0.3">
      <c r="A29" s="163"/>
      <c r="B29" s="165"/>
      <c r="C29" s="168"/>
      <c r="D29" s="19" t="s">
        <v>184</v>
      </c>
      <c r="E29" s="153"/>
      <c r="F29" s="161"/>
      <c r="G29" s="155"/>
      <c r="I29" s="118"/>
      <c r="J29" s="35"/>
    </row>
    <row r="30" spans="1:11" s="8" customFormat="1" ht="34.5" customHeight="1" x14ac:dyDescent="0.25">
      <c r="A30" s="174" t="s">
        <v>13</v>
      </c>
      <c r="B30" s="176" t="s">
        <v>12</v>
      </c>
      <c r="C30" s="21">
        <v>2240</v>
      </c>
      <c r="D30" s="34">
        <v>490660.71</v>
      </c>
      <c r="E30" s="188" t="s">
        <v>25</v>
      </c>
      <c r="F30" s="32" t="s">
        <v>14</v>
      </c>
      <c r="G30" s="179" t="s">
        <v>27</v>
      </c>
    </row>
    <row r="31" spans="1:11" s="8" customFormat="1" ht="34.5" customHeight="1" thickBot="1" x14ac:dyDescent="0.3">
      <c r="A31" s="175"/>
      <c r="B31" s="165"/>
      <c r="C31" s="21"/>
      <c r="D31" s="19" t="s">
        <v>29</v>
      </c>
      <c r="E31" s="189"/>
      <c r="F31" s="32"/>
      <c r="G31" s="180"/>
      <c r="H31" s="128"/>
      <c r="I31" s="129"/>
      <c r="J31" s="131"/>
      <c r="K31" s="130"/>
    </row>
    <row r="32" spans="1:11" s="8" customFormat="1" ht="34.5" customHeight="1" x14ac:dyDescent="0.25">
      <c r="A32" s="216" t="s">
        <v>23</v>
      </c>
      <c r="B32" s="218" t="s">
        <v>24</v>
      </c>
      <c r="C32" s="220">
        <v>2240</v>
      </c>
      <c r="D32" s="120">
        <f>8279322-1576337.17+456265</f>
        <v>7159249.8300000001</v>
      </c>
      <c r="E32" s="152" t="s">
        <v>49</v>
      </c>
      <c r="F32" s="223" t="s">
        <v>14</v>
      </c>
      <c r="G32" s="179" t="s">
        <v>180</v>
      </c>
      <c r="H32" s="117"/>
      <c r="J32" s="35"/>
    </row>
    <row r="33" spans="1:11" s="8" customFormat="1" ht="34.5" customHeight="1" thickBot="1" x14ac:dyDescent="0.3">
      <c r="A33" s="236"/>
      <c r="B33" s="237"/>
      <c r="C33" s="238"/>
      <c r="D33" s="29" t="s">
        <v>182</v>
      </c>
      <c r="E33" s="153"/>
      <c r="F33" s="225"/>
      <c r="G33" s="180"/>
      <c r="H33" s="122"/>
      <c r="I33" s="35"/>
    </row>
    <row r="34" spans="1:11" s="8" customFormat="1" ht="34.5" customHeight="1" x14ac:dyDescent="0.25">
      <c r="A34" s="214" t="s">
        <v>23</v>
      </c>
      <c r="B34" s="218" t="s">
        <v>24</v>
      </c>
      <c r="C34" s="30">
        <v>2240</v>
      </c>
      <c r="D34" s="45">
        <v>1576337.17</v>
      </c>
      <c r="E34" s="177" t="s">
        <v>50</v>
      </c>
      <c r="F34" s="172" t="s">
        <v>14</v>
      </c>
      <c r="G34" s="179" t="s">
        <v>27</v>
      </c>
      <c r="H34" s="121"/>
      <c r="I34" s="35"/>
      <c r="K34" s="127"/>
    </row>
    <row r="35" spans="1:11" s="8" customFormat="1" ht="34.5" customHeight="1" thickBot="1" x14ac:dyDescent="0.3">
      <c r="A35" s="215"/>
      <c r="B35" s="237"/>
      <c r="C35" s="30"/>
      <c r="D35" s="29" t="s">
        <v>169</v>
      </c>
      <c r="E35" s="178"/>
      <c r="F35" s="225"/>
      <c r="G35" s="180"/>
      <c r="H35" s="118"/>
      <c r="I35" s="119"/>
      <c r="K35" s="136"/>
    </row>
    <row r="36" spans="1:11" s="8" customFormat="1" ht="34.5" customHeight="1" x14ac:dyDescent="0.25">
      <c r="A36" s="216" t="s">
        <v>26</v>
      </c>
      <c r="B36" s="218" t="s">
        <v>24</v>
      </c>
      <c r="C36" s="220">
        <v>2240</v>
      </c>
      <c r="D36" s="120">
        <f>8279322-1407267.75+172319</f>
        <v>7044373.25</v>
      </c>
      <c r="E36" s="152" t="s">
        <v>49</v>
      </c>
      <c r="F36" s="223" t="s">
        <v>14</v>
      </c>
      <c r="G36" s="179" t="s">
        <v>181</v>
      </c>
      <c r="I36" s="35"/>
      <c r="K36" s="35"/>
    </row>
    <row r="37" spans="1:11" s="8" customFormat="1" ht="34.5" customHeight="1" thickBot="1" x14ac:dyDescent="0.3">
      <c r="A37" s="217"/>
      <c r="B37" s="219"/>
      <c r="C37" s="221"/>
      <c r="D37" s="37" t="s">
        <v>183</v>
      </c>
      <c r="E37" s="222"/>
      <c r="F37" s="224"/>
      <c r="G37" s="242"/>
      <c r="H37" s="35"/>
    </row>
    <row r="38" spans="1:11" s="8" customFormat="1" ht="40.5" customHeight="1" x14ac:dyDescent="0.25">
      <c r="A38" s="239" t="s">
        <v>26</v>
      </c>
      <c r="B38" s="240" t="s">
        <v>24</v>
      </c>
      <c r="C38" s="241">
        <v>2240</v>
      </c>
      <c r="D38" s="45">
        <v>1407267.75</v>
      </c>
      <c r="E38" s="235" t="s">
        <v>25</v>
      </c>
      <c r="F38" s="152" t="s">
        <v>14</v>
      </c>
      <c r="G38" s="179" t="s">
        <v>27</v>
      </c>
      <c r="H38" s="121"/>
      <c r="I38" s="35"/>
      <c r="K38" s="35"/>
    </row>
    <row r="39" spans="1:11" s="8" customFormat="1" ht="35.25" customHeight="1" thickBot="1" x14ac:dyDescent="0.3">
      <c r="A39" s="215"/>
      <c r="B39" s="237"/>
      <c r="C39" s="238"/>
      <c r="D39" s="29" t="s">
        <v>170</v>
      </c>
      <c r="E39" s="189"/>
      <c r="F39" s="225"/>
      <c r="G39" s="180"/>
      <c r="H39" s="134"/>
      <c r="I39" s="135"/>
      <c r="J39" s="135"/>
      <c r="K39" s="136"/>
    </row>
    <row r="40" spans="1:11" s="8" customFormat="1" ht="34.5" customHeight="1" x14ac:dyDescent="0.25">
      <c r="A40" s="206" t="s">
        <v>17</v>
      </c>
      <c r="B40" s="208" t="s">
        <v>19</v>
      </c>
      <c r="C40" s="93">
        <v>2240</v>
      </c>
      <c r="D40" s="94">
        <v>6050000</v>
      </c>
      <c r="E40" s="210" t="s">
        <v>49</v>
      </c>
      <c r="F40" s="87" t="s">
        <v>14</v>
      </c>
      <c r="G40" s="212" t="s">
        <v>52</v>
      </c>
    </row>
    <row r="41" spans="1:11" s="8" customFormat="1" ht="34.5" customHeight="1" thickBot="1" x14ac:dyDescent="0.3">
      <c r="A41" s="207"/>
      <c r="B41" s="209"/>
      <c r="C41" s="95">
        <v>2240</v>
      </c>
      <c r="D41" s="96" t="s">
        <v>18</v>
      </c>
      <c r="E41" s="211"/>
      <c r="F41" s="88"/>
      <c r="G41" s="213"/>
    </row>
    <row r="42" spans="1:11" s="8" customFormat="1" ht="34.5" customHeight="1" x14ac:dyDescent="0.25">
      <c r="A42" s="201" t="s">
        <v>20</v>
      </c>
      <c r="B42" s="199" t="s">
        <v>21</v>
      </c>
      <c r="C42" s="203">
        <v>2240</v>
      </c>
      <c r="D42" s="58">
        <f>880000+80000</f>
        <v>960000</v>
      </c>
      <c r="E42" s="152" t="s">
        <v>48</v>
      </c>
      <c r="F42" s="195" t="s">
        <v>14</v>
      </c>
      <c r="G42" s="197" t="s">
        <v>51</v>
      </c>
    </row>
    <row r="43" spans="1:11" s="8" customFormat="1" ht="34.5" customHeight="1" thickBot="1" x14ac:dyDescent="0.3">
      <c r="A43" s="202"/>
      <c r="B43" s="200"/>
      <c r="C43" s="204"/>
      <c r="D43" s="29" t="s">
        <v>54</v>
      </c>
      <c r="E43" s="205"/>
      <c r="F43" s="196"/>
      <c r="G43" s="198"/>
    </row>
    <row r="44" spans="1:11" s="8" customFormat="1" ht="34.5" customHeight="1" x14ac:dyDescent="0.25">
      <c r="A44" s="201" t="s">
        <v>22</v>
      </c>
      <c r="B44" s="199" t="s">
        <v>19</v>
      </c>
      <c r="C44" s="46">
        <v>2240</v>
      </c>
      <c r="D44" s="97">
        <f>2605263.6+0.4-15000</f>
        <v>2590264</v>
      </c>
      <c r="E44" s="152" t="s">
        <v>48</v>
      </c>
      <c r="F44" s="61" t="s">
        <v>57</v>
      </c>
      <c r="G44" s="193" t="s">
        <v>166</v>
      </c>
    </row>
    <row r="45" spans="1:11" s="8" customFormat="1" ht="44.25" customHeight="1" thickBot="1" x14ac:dyDescent="0.3">
      <c r="A45" s="202"/>
      <c r="B45" s="200"/>
      <c r="C45" s="48">
        <v>2240</v>
      </c>
      <c r="D45" s="49" t="s">
        <v>198</v>
      </c>
      <c r="E45" s="205"/>
      <c r="F45" s="50"/>
      <c r="G45" s="194"/>
    </row>
    <row r="46" spans="1:11" s="8" customFormat="1" ht="44.25" customHeight="1" x14ac:dyDescent="0.25">
      <c r="A46" s="139" t="s">
        <v>196</v>
      </c>
      <c r="B46" s="138" t="s">
        <v>193</v>
      </c>
      <c r="C46" s="140" t="s">
        <v>191</v>
      </c>
      <c r="D46" s="47">
        <v>15000</v>
      </c>
      <c r="E46" s="152" t="s">
        <v>192</v>
      </c>
      <c r="F46" s="137" t="s">
        <v>45</v>
      </c>
      <c r="G46" s="193" t="s">
        <v>202</v>
      </c>
    </row>
    <row r="47" spans="1:11" s="8" customFormat="1" ht="44.25" customHeight="1" thickBot="1" x14ac:dyDescent="0.3">
      <c r="A47" s="139"/>
      <c r="B47" s="138"/>
      <c r="C47" s="48">
        <v>2240</v>
      </c>
      <c r="D47" s="49" t="s">
        <v>195</v>
      </c>
      <c r="E47" s="205"/>
      <c r="F47" s="50"/>
      <c r="G47" s="194"/>
    </row>
    <row r="48" spans="1:11" s="8" customFormat="1" ht="38.25" customHeight="1" x14ac:dyDescent="0.25">
      <c r="A48" s="226" t="s">
        <v>65</v>
      </c>
      <c r="B48" s="51" t="s">
        <v>42</v>
      </c>
      <c r="C48" s="52" t="s">
        <v>43</v>
      </c>
      <c r="D48" s="53">
        <v>910430</v>
      </c>
      <c r="E48" s="177" t="s">
        <v>44</v>
      </c>
      <c r="F48" s="152" t="s">
        <v>128</v>
      </c>
      <c r="G48" s="229" t="s">
        <v>46</v>
      </c>
    </row>
    <row r="49" spans="1:7" s="8" customFormat="1" ht="63" customHeight="1" thickBot="1" x14ac:dyDescent="0.3">
      <c r="A49" s="227"/>
      <c r="B49" s="54"/>
      <c r="C49" s="55"/>
      <c r="D49" s="56" t="s">
        <v>47</v>
      </c>
      <c r="E49" s="228"/>
      <c r="F49" s="205"/>
      <c r="G49" s="230"/>
    </row>
    <row r="50" spans="1:7" s="8" customFormat="1" ht="38.25" customHeight="1" x14ac:dyDescent="0.25">
      <c r="A50" s="201" t="s">
        <v>61</v>
      </c>
      <c r="B50" s="199" t="s">
        <v>60</v>
      </c>
      <c r="C50" s="203">
        <v>2240</v>
      </c>
      <c r="D50" s="80">
        <v>27360</v>
      </c>
      <c r="E50" s="177" t="s">
        <v>56</v>
      </c>
      <c r="F50" s="152" t="s">
        <v>57</v>
      </c>
      <c r="G50" s="179" t="s">
        <v>62</v>
      </c>
    </row>
    <row r="51" spans="1:7" s="8" customFormat="1" ht="56.25" customHeight="1" thickBot="1" x14ac:dyDescent="0.3">
      <c r="A51" s="202"/>
      <c r="B51" s="200"/>
      <c r="C51" s="204"/>
      <c r="D51" s="56" t="s">
        <v>64</v>
      </c>
      <c r="E51" s="228"/>
      <c r="F51" s="205"/>
      <c r="G51" s="244"/>
    </row>
    <row r="52" spans="1:7" s="8" customFormat="1" ht="38.25" customHeight="1" x14ac:dyDescent="0.25">
      <c r="A52" s="245" t="s">
        <v>58</v>
      </c>
      <c r="B52" s="246" t="s">
        <v>55</v>
      </c>
      <c r="C52" s="247">
        <v>2240</v>
      </c>
      <c r="D52" s="79">
        <f>34560+46080</f>
        <v>80640</v>
      </c>
      <c r="E52" s="248" t="s">
        <v>56</v>
      </c>
      <c r="F52" s="222" t="s">
        <v>57</v>
      </c>
      <c r="G52" s="243" t="s">
        <v>63</v>
      </c>
    </row>
    <row r="53" spans="1:7" s="8" customFormat="1" ht="58.5" customHeight="1" thickBot="1" x14ac:dyDescent="0.3">
      <c r="A53" s="245"/>
      <c r="B53" s="246"/>
      <c r="C53" s="247"/>
      <c r="D53" s="67" t="s">
        <v>59</v>
      </c>
      <c r="E53" s="248"/>
      <c r="F53" s="222"/>
      <c r="G53" s="243"/>
    </row>
    <row r="54" spans="1:7" s="8" customFormat="1" ht="58.5" customHeight="1" x14ac:dyDescent="0.25">
      <c r="A54" s="201" t="s">
        <v>68</v>
      </c>
      <c r="B54" s="51" t="s">
        <v>66</v>
      </c>
      <c r="C54" s="203">
        <v>2240</v>
      </c>
      <c r="D54" s="70">
        <v>978000</v>
      </c>
      <c r="E54" s="177" t="s">
        <v>44</v>
      </c>
      <c r="F54" s="152" t="s">
        <v>128</v>
      </c>
      <c r="G54" s="63" t="s">
        <v>71</v>
      </c>
    </row>
    <row r="55" spans="1:7" s="8" customFormat="1" ht="30.75" customHeight="1" thickBot="1" x14ac:dyDescent="0.3">
      <c r="A55" s="202"/>
      <c r="B55" s="71"/>
      <c r="C55" s="204"/>
      <c r="D55" s="29" t="s">
        <v>69</v>
      </c>
      <c r="E55" s="228"/>
      <c r="F55" s="205"/>
      <c r="G55" s="72" t="s">
        <v>70</v>
      </c>
    </row>
    <row r="56" spans="1:7" s="8" customFormat="1" ht="42.75" customHeight="1" x14ac:dyDescent="0.25">
      <c r="A56" s="201" t="s">
        <v>74</v>
      </c>
      <c r="B56" s="51" t="s">
        <v>72</v>
      </c>
      <c r="C56" s="74">
        <v>2240</v>
      </c>
      <c r="D56" s="75">
        <v>390240</v>
      </c>
      <c r="E56" s="249" t="s">
        <v>73</v>
      </c>
      <c r="F56" s="152" t="s">
        <v>67</v>
      </c>
      <c r="G56" s="179" t="s">
        <v>78</v>
      </c>
    </row>
    <row r="57" spans="1:7" s="8" customFormat="1" ht="30.75" customHeight="1" thickBot="1" x14ac:dyDescent="0.3">
      <c r="A57" s="202"/>
      <c r="B57" s="71"/>
      <c r="C57" s="76"/>
      <c r="D57" s="56" t="s">
        <v>75</v>
      </c>
      <c r="E57" s="250"/>
      <c r="F57" s="205"/>
      <c r="G57" s="244"/>
    </row>
    <row r="58" spans="1:7" s="8" customFormat="1" ht="58.5" customHeight="1" x14ac:dyDescent="0.25">
      <c r="A58" s="201" t="s">
        <v>199</v>
      </c>
      <c r="B58" s="51" t="s">
        <v>76</v>
      </c>
      <c r="C58" s="74">
        <v>2240</v>
      </c>
      <c r="D58" s="77">
        <v>143700</v>
      </c>
      <c r="E58" s="152" t="s">
        <v>73</v>
      </c>
      <c r="F58" s="152" t="s">
        <v>45</v>
      </c>
      <c r="G58" s="179" t="s">
        <v>79</v>
      </c>
    </row>
    <row r="59" spans="1:7" s="8" customFormat="1" ht="24" customHeight="1" thickBot="1" x14ac:dyDescent="0.3">
      <c r="A59" s="202"/>
      <c r="B59" s="71"/>
      <c r="C59" s="78"/>
      <c r="D59" s="56" t="s">
        <v>80</v>
      </c>
      <c r="E59" s="205"/>
      <c r="F59" s="205"/>
      <c r="G59" s="244"/>
    </row>
    <row r="60" spans="1:7" s="8" customFormat="1" ht="39" customHeight="1" x14ac:dyDescent="0.25">
      <c r="A60" s="201" t="s">
        <v>83</v>
      </c>
      <c r="B60" s="82" t="s">
        <v>84</v>
      </c>
      <c r="C60" s="203">
        <v>2240</v>
      </c>
      <c r="D60" s="75">
        <v>3649464</v>
      </c>
      <c r="E60" s="249" t="s">
        <v>81</v>
      </c>
      <c r="F60" s="152" t="s">
        <v>82</v>
      </c>
      <c r="G60" s="251" t="s">
        <v>90</v>
      </c>
    </row>
    <row r="61" spans="1:7" s="8" customFormat="1" ht="41.25" customHeight="1" thickBot="1" x14ac:dyDescent="0.3">
      <c r="A61" s="202"/>
      <c r="B61" s="83"/>
      <c r="C61" s="204"/>
      <c r="D61" s="29" t="s">
        <v>85</v>
      </c>
      <c r="E61" s="250"/>
      <c r="F61" s="205"/>
      <c r="G61" s="252"/>
    </row>
    <row r="62" spans="1:7" s="8" customFormat="1" ht="42.75" customHeight="1" x14ac:dyDescent="0.25">
      <c r="A62" s="253" t="s">
        <v>88</v>
      </c>
      <c r="B62" s="84" t="s">
        <v>86</v>
      </c>
      <c r="C62" s="65">
        <v>2240</v>
      </c>
      <c r="D62" s="85">
        <v>782373</v>
      </c>
      <c r="E62" s="249" t="s">
        <v>87</v>
      </c>
      <c r="F62" s="152" t="s">
        <v>141</v>
      </c>
      <c r="G62" s="251" t="s">
        <v>94</v>
      </c>
    </row>
    <row r="63" spans="1:7" s="8" customFormat="1" ht="27" customHeight="1" thickBot="1" x14ac:dyDescent="0.3">
      <c r="A63" s="254"/>
      <c r="B63" s="83"/>
      <c r="C63" s="66"/>
      <c r="D63" s="29" t="s">
        <v>89</v>
      </c>
      <c r="E63" s="250"/>
      <c r="F63" s="205"/>
      <c r="G63" s="252"/>
    </row>
    <row r="64" spans="1:7" s="8" customFormat="1" ht="38.25" customHeight="1" x14ac:dyDescent="0.25">
      <c r="A64" s="201" t="s">
        <v>93</v>
      </c>
      <c r="B64" s="199" t="s">
        <v>190</v>
      </c>
      <c r="C64" s="255">
        <v>2240</v>
      </c>
      <c r="D64" s="75">
        <v>4767</v>
      </c>
      <c r="E64" s="177" t="s">
        <v>44</v>
      </c>
      <c r="F64" s="152" t="s">
        <v>91</v>
      </c>
      <c r="G64" s="251" t="s">
        <v>95</v>
      </c>
    </row>
    <row r="65" spans="1:7" s="8" customFormat="1" ht="39" customHeight="1" thickBot="1" x14ac:dyDescent="0.3">
      <c r="A65" s="202"/>
      <c r="B65" s="200"/>
      <c r="C65" s="256"/>
      <c r="D65" s="29" t="s">
        <v>92</v>
      </c>
      <c r="E65" s="228"/>
      <c r="F65" s="205"/>
      <c r="G65" s="252"/>
    </row>
    <row r="66" spans="1:7" s="8" customFormat="1" ht="33.75" customHeight="1" x14ac:dyDescent="0.25">
      <c r="A66" s="245" t="s">
        <v>97</v>
      </c>
      <c r="B66" s="246" t="s">
        <v>96</v>
      </c>
      <c r="C66" s="69">
        <v>2240</v>
      </c>
      <c r="D66" s="73">
        <v>1935091</v>
      </c>
      <c r="E66" s="178" t="s">
        <v>44</v>
      </c>
      <c r="F66" s="222" t="s">
        <v>57</v>
      </c>
      <c r="G66" s="263" t="s">
        <v>99</v>
      </c>
    </row>
    <row r="67" spans="1:7" s="8" customFormat="1" ht="36.75" customHeight="1" thickBot="1" x14ac:dyDescent="0.3">
      <c r="A67" s="245"/>
      <c r="B67" s="246"/>
      <c r="C67" s="81"/>
      <c r="D67" s="86" t="s">
        <v>98</v>
      </c>
      <c r="E67" s="269"/>
      <c r="F67" s="222"/>
      <c r="G67" s="263"/>
    </row>
    <row r="68" spans="1:7" s="8" customFormat="1" ht="63" customHeight="1" x14ac:dyDescent="0.25">
      <c r="A68" s="201" t="s">
        <v>101</v>
      </c>
      <c r="B68" s="51" t="s">
        <v>100</v>
      </c>
      <c r="C68" s="65">
        <v>2240</v>
      </c>
      <c r="D68" s="77">
        <v>2227800</v>
      </c>
      <c r="E68" s="177" t="s">
        <v>44</v>
      </c>
      <c r="F68" s="61" t="s">
        <v>57</v>
      </c>
      <c r="G68" s="264" t="s">
        <v>102</v>
      </c>
    </row>
    <row r="69" spans="1:7" s="8" customFormat="1" ht="48.75" customHeight="1" thickBot="1" x14ac:dyDescent="0.3">
      <c r="A69" s="245"/>
      <c r="B69" s="68"/>
      <c r="C69" s="69"/>
      <c r="D69" s="67" t="s">
        <v>103</v>
      </c>
      <c r="E69" s="248"/>
      <c r="F69" s="92"/>
      <c r="G69" s="265"/>
    </row>
    <row r="70" spans="1:7" s="8" customFormat="1" ht="51" customHeight="1" x14ac:dyDescent="0.25">
      <c r="A70" s="257" t="s">
        <v>108</v>
      </c>
      <c r="B70" s="90" t="s">
        <v>104</v>
      </c>
      <c r="C70" s="203">
        <v>2240</v>
      </c>
      <c r="D70" s="85">
        <v>4143474</v>
      </c>
      <c r="E70" s="259" t="s">
        <v>107</v>
      </c>
      <c r="F70" s="260"/>
      <c r="G70" s="197" t="s">
        <v>165</v>
      </c>
    </row>
    <row r="71" spans="1:7" s="8" customFormat="1" ht="38.25" customHeight="1" thickBot="1" x14ac:dyDescent="0.3">
      <c r="A71" s="258"/>
      <c r="B71" s="91"/>
      <c r="C71" s="204"/>
      <c r="D71" s="29" t="s">
        <v>109</v>
      </c>
      <c r="E71" s="261"/>
      <c r="F71" s="262"/>
      <c r="G71" s="198"/>
    </row>
    <row r="72" spans="1:7" s="8" customFormat="1" ht="37.5" customHeight="1" x14ac:dyDescent="0.25">
      <c r="A72" s="201" t="s">
        <v>113</v>
      </c>
      <c r="B72" s="98" t="s">
        <v>111</v>
      </c>
      <c r="C72" s="74">
        <v>2240</v>
      </c>
      <c r="D72" s="77">
        <v>2595399</v>
      </c>
      <c r="E72" s="152" t="s">
        <v>73</v>
      </c>
      <c r="F72" s="152" t="s">
        <v>142</v>
      </c>
      <c r="G72" s="179" t="s">
        <v>112</v>
      </c>
    </row>
    <row r="73" spans="1:7" s="8" customFormat="1" ht="39.75" customHeight="1" thickBot="1" x14ac:dyDescent="0.3">
      <c r="A73" s="202"/>
      <c r="B73" s="71"/>
      <c r="C73" s="78"/>
      <c r="D73" s="56" t="s">
        <v>167</v>
      </c>
      <c r="E73" s="205"/>
      <c r="F73" s="205"/>
      <c r="G73" s="244"/>
    </row>
    <row r="74" spans="1:7" s="8" customFormat="1" ht="26.25" customHeight="1" x14ac:dyDescent="0.25">
      <c r="A74" s="272" t="s">
        <v>114</v>
      </c>
      <c r="B74" s="274" t="s">
        <v>115</v>
      </c>
      <c r="C74" s="203">
        <v>2240</v>
      </c>
      <c r="D74" s="99">
        <v>250000</v>
      </c>
      <c r="E74" s="152" t="s">
        <v>87</v>
      </c>
      <c r="F74" s="152" t="s">
        <v>142</v>
      </c>
      <c r="G74" s="179" t="s">
        <v>179</v>
      </c>
    </row>
    <row r="75" spans="1:7" s="8" customFormat="1" ht="32.25" customHeight="1" thickBot="1" x14ac:dyDescent="0.3">
      <c r="A75" s="273"/>
      <c r="B75" s="275"/>
      <c r="C75" s="204"/>
      <c r="D75" s="56" t="s">
        <v>116</v>
      </c>
      <c r="E75" s="205"/>
      <c r="F75" s="205"/>
      <c r="G75" s="244"/>
    </row>
    <row r="76" spans="1:7" s="8" customFormat="1" ht="26.25" customHeight="1" x14ac:dyDescent="0.25">
      <c r="A76" s="201" t="s">
        <v>164</v>
      </c>
      <c r="B76" s="199" t="s">
        <v>117</v>
      </c>
      <c r="C76" s="203">
        <v>2240</v>
      </c>
      <c r="D76" s="100">
        <v>12671100</v>
      </c>
      <c r="E76" s="152" t="s">
        <v>118</v>
      </c>
      <c r="F76" s="152" t="s">
        <v>67</v>
      </c>
      <c r="G76" s="197" t="s">
        <v>119</v>
      </c>
    </row>
    <row r="77" spans="1:7" s="8" customFormat="1" ht="42.75" customHeight="1" thickBot="1" x14ac:dyDescent="0.3">
      <c r="A77" s="202"/>
      <c r="B77" s="200"/>
      <c r="C77" s="204"/>
      <c r="D77" s="29" t="s">
        <v>120</v>
      </c>
      <c r="E77" s="205"/>
      <c r="F77" s="205"/>
      <c r="G77" s="198"/>
    </row>
    <row r="78" spans="1:7" s="8" customFormat="1" ht="54" customHeight="1" x14ac:dyDescent="0.25">
      <c r="A78" s="290" t="s">
        <v>124</v>
      </c>
      <c r="B78" s="51" t="s">
        <v>121</v>
      </c>
      <c r="C78" s="65">
        <v>2240</v>
      </c>
      <c r="D78" s="47">
        <f>20573+1579427</f>
        <v>1600000</v>
      </c>
      <c r="E78" s="152" t="s">
        <v>49</v>
      </c>
      <c r="F78" s="152" t="s">
        <v>141</v>
      </c>
      <c r="G78" s="64" t="s">
        <v>122</v>
      </c>
    </row>
    <row r="79" spans="1:7" s="8" customFormat="1" ht="30.75" customHeight="1" thickBot="1" x14ac:dyDescent="0.3">
      <c r="A79" s="291"/>
      <c r="B79" s="71"/>
      <c r="C79" s="66"/>
      <c r="D79" s="29" t="s">
        <v>123</v>
      </c>
      <c r="E79" s="205"/>
      <c r="F79" s="205"/>
      <c r="G79" s="72" t="s">
        <v>125</v>
      </c>
    </row>
    <row r="80" spans="1:7" s="8" customFormat="1" ht="55.5" customHeight="1" x14ac:dyDescent="0.25">
      <c r="A80" s="201" t="s">
        <v>126</v>
      </c>
      <c r="B80" s="101" t="s">
        <v>127</v>
      </c>
      <c r="C80" s="61">
        <v>2240</v>
      </c>
      <c r="D80" s="47">
        <v>540727</v>
      </c>
      <c r="E80" s="152" t="s">
        <v>49</v>
      </c>
      <c r="F80" s="61" t="s">
        <v>142</v>
      </c>
      <c r="G80" s="193" t="s">
        <v>178</v>
      </c>
    </row>
    <row r="81" spans="1:7" s="8" customFormat="1" ht="41.25" customHeight="1" thickBot="1" x14ac:dyDescent="0.3">
      <c r="A81" s="202"/>
      <c r="B81" s="102"/>
      <c r="C81" s="62"/>
      <c r="D81" s="29" t="s">
        <v>129</v>
      </c>
      <c r="E81" s="205"/>
      <c r="F81" s="50"/>
      <c r="G81" s="194"/>
    </row>
    <row r="82" spans="1:7" s="8" customFormat="1" ht="30.75" customHeight="1" x14ac:dyDescent="0.25">
      <c r="A82" s="292" t="s">
        <v>133</v>
      </c>
      <c r="B82" s="156" t="s">
        <v>96</v>
      </c>
      <c r="C82" s="167">
        <v>2240</v>
      </c>
      <c r="D82" s="25">
        <v>5758027</v>
      </c>
      <c r="E82" s="169" t="s">
        <v>131</v>
      </c>
      <c r="F82" s="172" t="s">
        <v>45</v>
      </c>
      <c r="G82" s="193" t="s">
        <v>130</v>
      </c>
    </row>
    <row r="83" spans="1:7" s="8" customFormat="1" ht="50.25" customHeight="1" thickBot="1" x14ac:dyDescent="0.3">
      <c r="A83" s="293"/>
      <c r="B83" s="157"/>
      <c r="C83" s="168"/>
      <c r="D83" s="19" t="s">
        <v>132</v>
      </c>
      <c r="E83" s="170"/>
      <c r="F83" s="153"/>
      <c r="G83" s="194"/>
    </row>
    <row r="84" spans="1:7" s="8" customFormat="1" ht="30.75" hidden="1" customHeight="1" x14ac:dyDescent="0.25">
      <c r="A84" s="148" t="s">
        <v>135</v>
      </c>
      <c r="B84" s="271" t="s">
        <v>134</v>
      </c>
      <c r="C84" s="167">
        <v>2240</v>
      </c>
      <c r="D84" s="103">
        <f>666400-666400</f>
        <v>0</v>
      </c>
      <c r="E84" s="153" t="s">
        <v>73</v>
      </c>
      <c r="F84" s="172" t="s">
        <v>57</v>
      </c>
      <c r="G84" s="193" t="s">
        <v>175</v>
      </c>
    </row>
    <row r="85" spans="1:7" s="8" customFormat="1" ht="33.75" hidden="1" customHeight="1" thickBot="1" x14ac:dyDescent="0.3">
      <c r="A85" s="270"/>
      <c r="B85" s="246"/>
      <c r="C85" s="247"/>
      <c r="D85" s="86" t="s">
        <v>174</v>
      </c>
      <c r="E85" s="172"/>
      <c r="F85" s="222"/>
      <c r="G85" s="289"/>
    </row>
    <row r="86" spans="1:7" s="8" customFormat="1" ht="30.75" customHeight="1" x14ac:dyDescent="0.25">
      <c r="A86" s="272" t="s">
        <v>173</v>
      </c>
      <c r="B86" s="267" t="s">
        <v>134</v>
      </c>
      <c r="C86" s="203">
        <v>2240</v>
      </c>
      <c r="D86" s="99">
        <f>766320+666400</f>
        <v>1432720</v>
      </c>
      <c r="E86" s="249" t="s">
        <v>73</v>
      </c>
      <c r="F86" s="152" t="s">
        <v>45</v>
      </c>
      <c r="G86" s="193" t="s">
        <v>176</v>
      </c>
    </row>
    <row r="87" spans="1:7" s="8" customFormat="1" ht="55.5" customHeight="1" thickBot="1" x14ac:dyDescent="0.3">
      <c r="A87" s="273"/>
      <c r="B87" s="200"/>
      <c r="C87" s="204"/>
      <c r="D87" s="104" t="s">
        <v>177</v>
      </c>
      <c r="E87" s="250"/>
      <c r="F87" s="205"/>
      <c r="G87" s="289"/>
    </row>
    <row r="88" spans="1:7" s="8" customFormat="1" ht="27.75" customHeight="1" x14ac:dyDescent="0.25">
      <c r="A88" s="201" t="s">
        <v>168</v>
      </c>
      <c r="B88" s="267" t="s">
        <v>134</v>
      </c>
      <c r="C88" s="74">
        <v>2240</v>
      </c>
      <c r="D88" s="77">
        <v>543000</v>
      </c>
      <c r="E88" s="177" t="s">
        <v>143</v>
      </c>
      <c r="F88" s="152" t="s">
        <v>57</v>
      </c>
      <c r="G88" s="116" t="s">
        <v>145</v>
      </c>
    </row>
    <row r="89" spans="1:7" s="8" customFormat="1" ht="66" customHeight="1" thickBot="1" x14ac:dyDescent="0.3">
      <c r="A89" s="202"/>
      <c r="B89" s="200"/>
      <c r="C89" s="76"/>
      <c r="D89" s="56" t="s">
        <v>144</v>
      </c>
      <c r="E89" s="228"/>
      <c r="F89" s="205"/>
      <c r="G89" s="115" t="s">
        <v>110</v>
      </c>
    </row>
    <row r="90" spans="1:7" s="8" customFormat="1" ht="32.25" customHeight="1" x14ac:dyDescent="0.25">
      <c r="A90" s="268" t="s">
        <v>146</v>
      </c>
      <c r="B90" s="156" t="s">
        <v>148</v>
      </c>
      <c r="C90" s="21">
        <v>2240</v>
      </c>
      <c r="D90" s="105">
        <v>172800</v>
      </c>
      <c r="E90" s="269" t="s">
        <v>44</v>
      </c>
      <c r="F90" s="172" t="s">
        <v>67</v>
      </c>
      <c r="G90" s="282" t="s">
        <v>152</v>
      </c>
    </row>
    <row r="91" spans="1:7" s="8" customFormat="1" ht="69.75" customHeight="1" thickBot="1" x14ac:dyDescent="0.3">
      <c r="A91" s="191"/>
      <c r="B91" s="246"/>
      <c r="C91" s="21"/>
      <c r="D91" s="37" t="s">
        <v>147</v>
      </c>
      <c r="E91" s="248"/>
      <c r="F91" s="222"/>
      <c r="G91" s="283"/>
    </row>
    <row r="92" spans="1:7" s="8" customFormat="1" ht="26.25" customHeight="1" x14ac:dyDescent="0.25">
      <c r="A92" s="201" t="s">
        <v>149</v>
      </c>
      <c r="B92" s="51" t="s">
        <v>154</v>
      </c>
      <c r="C92" s="284">
        <v>2240</v>
      </c>
      <c r="D92" s="75">
        <v>78000</v>
      </c>
      <c r="E92" s="286" t="s">
        <v>44</v>
      </c>
      <c r="F92" s="195" t="s">
        <v>106</v>
      </c>
      <c r="G92" s="288" t="s">
        <v>151</v>
      </c>
    </row>
    <row r="93" spans="1:7" s="8" customFormat="1" ht="26.25" customHeight="1" thickBot="1" x14ac:dyDescent="0.3">
      <c r="A93" s="202"/>
      <c r="B93" s="71"/>
      <c r="C93" s="285"/>
      <c r="D93" s="29" t="s">
        <v>150</v>
      </c>
      <c r="E93" s="287"/>
      <c r="F93" s="196"/>
      <c r="G93" s="244"/>
    </row>
    <row r="94" spans="1:7" s="8" customFormat="1" ht="26.25" customHeight="1" x14ac:dyDescent="0.25">
      <c r="A94" s="201" t="s">
        <v>156</v>
      </c>
      <c r="B94" s="199" t="s">
        <v>155</v>
      </c>
      <c r="C94" s="203">
        <v>2240</v>
      </c>
      <c r="D94" s="75">
        <v>231880</v>
      </c>
      <c r="E94" s="152" t="s">
        <v>160</v>
      </c>
      <c r="F94" s="152" t="s">
        <v>45</v>
      </c>
      <c r="G94" s="193" t="s">
        <v>157</v>
      </c>
    </row>
    <row r="95" spans="1:7" s="8" customFormat="1" ht="52.5" customHeight="1" thickBot="1" x14ac:dyDescent="0.3">
      <c r="A95" s="202"/>
      <c r="B95" s="200"/>
      <c r="C95" s="204"/>
      <c r="D95" s="29" t="s">
        <v>153</v>
      </c>
      <c r="E95" s="205"/>
      <c r="F95" s="205"/>
      <c r="G95" s="194"/>
    </row>
    <row r="96" spans="1:7" s="8" customFormat="1" ht="42" customHeight="1" x14ac:dyDescent="0.25">
      <c r="A96" s="201" t="s">
        <v>159</v>
      </c>
      <c r="B96" s="51" t="s">
        <v>158</v>
      </c>
      <c r="C96" s="203">
        <v>2240</v>
      </c>
      <c r="D96" s="106">
        <v>50000</v>
      </c>
      <c r="E96" s="152" t="s">
        <v>160</v>
      </c>
      <c r="F96" s="195" t="s">
        <v>77</v>
      </c>
      <c r="G96" s="193" t="s">
        <v>157</v>
      </c>
    </row>
    <row r="97" spans="1:7" s="8" customFormat="1" ht="17.25" customHeight="1" thickBot="1" x14ac:dyDescent="0.3">
      <c r="A97" s="202"/>
      <c r="B97" s="89"/>
      <c r="C97" s="204"/>
      <c r="D97" s="29" t="s">
        <v>161</v>
      </c>
      <c r="E97" s="205"/>
      <c r="F97" s="196"/>
      <c r="G97" s="194"/>
    </row>
    <row r="98" spans="1:7" s="8" customFormat="1" ht="30.75" customHeight="1" x14ac:dyDescent="0.25">
      <c r="A98" s="276" t="s">
        <v>162</v>
      </c>
      <c r="B98" s="278" t="s">
        <v>163</v>
      </c>
      <c r="C98" s="21">
        <v>2240</v>
      </c>
      <c r="D98" s="107">
        <v>13402</v>
      </c>
      <c r="E98" s="222" t="s">
        <v>105</v>
      </c>
      <c r="F98" s="152" t="s">
        <v>57</v>
      </c>
      <c r="G98" s="280" t="s">
        <v>172</v>
      </c>
    </row>
    <row r="99" spans="1:7" s="8" customFormat="1" ht="35.25" customHeight="1" x14ac:dyDescent="0.25">
      <c r="A99" s="277"/>
      <c r="B99" s="279"/>
      <c r="C99" s="60"/>
      <c r="D99" s="37" t="s">
        <v>171</v>
      </c>
      <c r="E99" s="153"/>
      <c r="F99" s="153"/>
      <c r="G99" s="281"/>
    </row>
    <row r="100" spans="1:7" s="8" customFormat="1" ht="34.5" customHeight="1" x14ac:dyDescent="0.25">
      <c r="A100" s="114" t="s">
        <v>41</v>
      </c>
      <c r="B100" s="108"/>
      <c r="C100" s="109"/>
      <c r="D100" s="110">
        <f>D28+D24+D40+D42+D44+D38+D36+D34+D32+D30+D26+D48+D50+D52+D54+D56+D58+D60+D62+D64+D66+D68+D70+D72+D74+D76+D78+D80+D82+D84+D86+D88+D90+D92+D94+D96+D98+D46</f>
        <v>76887401.710000008</v>
      </c>
      <c r="E100" s="111"/>
      <c r="F100" s="112"/>
      <c r="G100" s="113"/>
    </row>
    <row r="101" spans="1:7" s="8" customFormat="1" ht="25.5" customHeight="1" x14ac:dyDescent="0.25">
      <c r="A101" s="147"/>
      <c r="B101" s="147"/>
      <c r="C101" s="14"/>
      <c r="D101" s="15"/>
      <c r="E101" s="14"/>
      <c r="F101" s="16"/>
      <c r="G101" s="16"/>
    </row>
    <row r="102" spans="1:7" ht="15.75" x14ac:dyDescent="0.25">
      <c r="A102" s="146"/>
      <c r="B102" s="146"/>
      <c r="C102" s="146"/>
      <c r="D102" s="146"/>
      <c r="E102" s="146"/>
      <c r="F102" s="146"/>
      <c r="G102" s="146"/>
    </row>
    <row r="103" spans="1:7" ht="12.75" customHeight="1" x14ac:dyDescent="0.25">
      <c r="A103" s="12"/>
      <c r="B103" s="12"/>
      <c r="C103" s="1"/>
      <c r="D103" s="13"/>
      <c r="E103" s="13"/>
      <c r="F103" s="13"/>
      <c r="G103" s="13"/>
    </row>
    <row r="104" spans="1:7" ht="21.75" customHeight="1" x14ac:dyDescent="0.25">
      <c r="A104" s="143"/>
      <c r="B104" s="12"/>
      <c r="C104" s="2"/>
      <c r="D104" s="145"/>
      <c r="E104" s="145"/>
      <c r="F104" s="145"/>
      <c r="G104" s="145"/>
    </row>
    <row r="105" spans="1:7" ht="12.75" customHeight="1" x14ac:dyDescent="0.25">
      <c r="A105" s="143"/>
      <c r="B105" s="12"/>
      <c r="C105" s="1"/>
      <c r="D105" s="144"/>
      <c r="E105" s="144"/>
      <c r="F105" s="144"/>
      <c r="G105" s="144"/>
    </row>
    <row r="106" spans="1:7" ht="12.75" customHeight="1" x14ac:dyDescent="0.25">
      <c r="A106" s="12"/>
      <c r="B106" s="12"/>
      <c r="C106" s="1"/>
      <c r="D106" s="13"/>
      <c r="E106" s="13"/>
      <c r="F106" s="13"/>
      <c r="G106" s="13"/>
    </row>
  </sheetData>
  <mergeCells count="219">
    <mergeCell ref="E21:E22"/>
    <mergeCell ref="F21:F22"/>
    <mergeCell ref="E46:E47"/>
    <mergeCell ref="G46:G47"/>
    <mergeCell ref="A96:A97"/>
    <mergeCell ref="C96:C97"/>
    <mergeCell ref="E96:E97"/>
    <mergeCell ref="F96:F97"/>
    <mergeCell ref="G96:G97"/>
    <mergeCell ref="G84:G85"/>
    <mergeCell ref="A86:A87"/>
    <mergeCell ref="B86:B87"/>
    <mergeCell ref="C86:C87"/>
    <mergeCell ref="E86:E87"/>
    <mergeCell ref="F86:F87"/>
    <mergeCell ref="G86:G87"/>
    <mergeCell ref="F78:F79"/>
    <mergeCell ref="E78:E79"/>
    <mergeCell ref="A78:A79"/>
    <mergeCell ref="E80:E81"/>
    <mergeCell ref="A80:A81"/>
    <mergeCell ref="A82:A83"/>
    <mergeCell ref="B82:B83"/>
    <mergeCell ref="C82:C83"/>
    <mergeCell ref="A98:A99"/>
    <mergeCell ref="B98:B99"/>
    <mergeCell ref="E98:E99"/>
    <mergeCell ref="G98:G99"/>
    <mergeCell ref="F98:F99"/>
    <mergeCell ref="G90:G91"/>
    <mergeCell ref="A92:A93"/>
    <mergeCell ref="C92:C93"/>
    <mergeCell ref="E92:E93"/>
    <mergeCell ref="F92:F93"/>
    <mergeCell ref="G92:G93"/>
    <mergeCell ref="F94:F95"/>
    <mergeCell ref="A94:A95"/>
    <mergeCell ref="B94:B95"/>
    <mergeCell ref="C94:C95"/>
    <mergeCell ref="G94:G95"/>
    <mergeCell ref="E94:E95"/>
    <mergeCell ref="F15:F16"/>
    <mergeCell ref="F60:F61"/>
    <mergeCell ref="A88:A89"/>
    <mergeCell ref="E88:E89"/>
    <mergeCell ref="F88:F89"/>
    <mergeCell ref="B88:B89"/>
    <mergeCell ref="A90:A91"/>
    <mergeCell ref="B90:B91"/>
    <mergeCell ref="E90:E91"/>
    <mergeCell ref="F90:F91"/>
    <mergeCell ref="A84:A85"/>
    <mergeCell ref="B84:B85"/>
    <mergeCell ref="C84:C85"/>
    <mergeCell ref="E84:E85"/>
    <mergeCell ref="F84:F85"/>
    <mergeCell ref="A74:A75"/>
    <mergeCell ref="B74:B75"/>
    <mergeCell ref="C74:C75"/>
    <mergeCell ref="E74:E75"/>
    <mergeCell ref="F74:F75"/>
    <mergeCell ref="A66:A67"/>
    <mergeCell ref="B66:B67"/>
    <mergeCell ref="E66:E67"/>
    <mergeCell ref="F66:F67"/>
    <mergeCell ref="E82:E83"/>
    <mergeCell ref="F82:F83"/>
    <mergeCell ref="G82:G83"/>
    <mergeCell ref="G80:G81"/>
    <mergeCell ref="G74:G75"/>
    <mergeCell ref="A76:A77"/>
    <mergeCell ref="E76:E77"/>
    <mergeCell ref="G76:G77"/>
    <mergeCell ref="F76:F77"/>
    <mergeCell ref="B76:B77"/>
    <mergeCell ref="C76:C77"/>
    <mergeCell ref="A70:A71"/>
    <mergeCell ref="C70:C71"/>
    <mergeCell ref="G70:G71"/>
    <mergeCell ref="E70:F71"/>
    <mergeCell ref="A72:A73"/>
    <mergeCell ref="F72:F73"/>
    <mergeCell ref="G72:G73"/>
    <mergeCell ref="E72:E73"/>
    <mergeCell ref="G66:G67"/>
    <mergeCell ref="E68:E69"/>
    <mergeCell ref="G68:G69"/>
    <mergeCell ref="A68:A69"/>
    <mergeCell ref="A60:A61"/>
    <mergeCell ref="E60:E61"/>
    <mergeCell ref="G60:G61"/>
    <mergeCell ref="C60:C61"/>
    <mergeCell ref="A62:A63"/>
    <mergeCell ref="E62:E63"/>
    <mergeCell ref="F62:F63"/>
    <mergeCell ref="G62:G63"/>
    <mergeCell ref="A64:A65"/>
    <mergeCell ref="C64:C65"/>
    <mergeCell ref="B64:B65"/>
    <mergeCell ref="G64:G65"/>
    <mergeCell ref="E64:E65"/>
    <mergeCell ref="F64:F65"/>
    <mergeCell ref="A54:A55"/>
    <mergeCell ref="C54:C55"/>
    <mergeCell ref="E54:E55"/>
    <mergeCell ref="F54:F55"/>
    <mergeCell ref="A56:A57"/>
    <mergeCell ref="E56:E57"/>
    <mergeCell ref="G56:G57"/>
    <mergeCell ref="F56:F57"/>
    <mergeCell ref="A58:A59"/>
    <mergeCell ref="F58:F59"/>
    <mergeCell ref="G58:G59"/>
    <mergeCell ref="E58:E59"/>
    <mergeCell ref="G52:G53"/>
    <mergeCell ref="A50:A51"/>
    <mergeCell ref="B50:B51"/>
    <mergeCell ref="C50:C51"/>
    <mergeCell ref="F50:F51"/>
    <mergeCell ref="G50:G51"/>
    <mergeCell ref="A52:A53"/>
    <mergeCell ref="B52:B53"/>
    <mergeCell ref="C52:C53"/>
    <mergeCell ref="E52:E53"/>
    <mergeCell ref="F52:F53"/>
    <mergeCell ref="A48:A49"/>
    <mergeCell ref="E48:E49"/>
    <mergeCell ref="G48:G49"/>
    <mergeCell ref="F48:F49"/>
    <mergeCell ref="E50:E51"/>
    <mergeCell ref="B19:B20"/>
    <mergeCell ref="C19:C20"/>
    <mergeCell ref="E19:E20"/>
    <mergeCell ref="F19:F20"/>
    <mergeCell ref="G19:G20"/>
    <mergeCell ref="F38:F39"/>
    <mergeCell ref="G38:G39"/>
    <mergeCell ref="E38:E39"/>
    <mergeCell ref="A32:A33"/>
    <mergeCell ref="B32:B33"/>
    <mergeCell ref="C32:C33"/>
    <mergeCell ref="E32:E33"/>
    <mergeCell ref="A38:A39"/>
    <mergeCell ref="B38:B39"/>
    <mergeCell ref="C38:C39"/>
    <mergeCell ref="G36:G37"/>
    <mergeCell ref="G34:G35"/>
    <mergeCell ref="F34:F35"/>
    <mergeCell ref="B34:B35"/>
    <mergeCell ref="A34:A35"/>
    <mergeCell ref="E34:E35"/>
    <mergeCell ref="A36:A37"/>
    <mergeCell ref="B36:B37"/>
    <mergeCell ref="C36:C37"/>
    <mergeCell ref="E36:E37"/>
    <mergeCell ref="F36:F37"/>
    <mergeCell ref="F32:F33"/>
    <mergeCell ref="A44:A45"/>
    <mergeCell ref="E44:E45"/>
    <mergeCell ref="G44:G45"/>
    <mergeCell ref="F42:F43"/>
    <mergeCell ref="G42:G43"/>
    <mergeCell ref="B44:B45"/>
    <mergeCell ref="A42:A43"/>
    <mergeCell ref="B42:B43"/>
    <mergeCell ref="C42:C43"/>
    <mergeCell ref="E42:E43"/>
    <mergeCell ref="A40:A41"/>
    <mergeCell ref="B40:B41"/>
    <mergeCell ref="E40:E41"/>
    <mergeCell ref="G40:G41"/>
    <mergeCell ref="G32:G33"/>
    <mergeCell ref="E1:G1"/>
    <mergeCell ref="A9:G9"/>
    <mergeCell ref="A6:F6"/>
    <mergeCell ref="E2:G2"/>
    <mergeCell ref="E3:G3"/>
    <mergeCell ref="A8:G8"/>
    <mergeCell ref="A5:G5"/>
    <mergeCell ref="A7:G7"/>
    <mergeCell ref="E30:E31"/>
    <mergeCell ref="G26:G27"/>
    <mergeCell ref="G30:G31"/>
    <mergeCell ref="B30:B31"/>
    <mergeCell ref="A30:A31"/>
    <mergeCell ref="B28:B29"/>
    <mergeCell ref="C28:C29"/>
    <mergeCell ref="F28:F29"/>
    <mergeCell ref="A28:A29"/>
    <mergeCell ref="G28:G29"/>
    <mergeCell ref="E28:E29"/>
    <mergeCell ref="A15:A16"/>
    <mergeCell ref="B15:B16"/>
    <mergeCell ref="E15:E16"/>
    <mergeCell ref="F13:F14"/>
    <mergeCell ref="A104:A105"/>
    <mergeCell ref="D105:G105"/>
    <mergeCell ref="D104:G104"/>
    <mergeCell ref="A102:G102"/>
    <mergeCell ref="A101:B101"/>
    <mergeCell ref="A13:A14"/>
    <mergeCell ref="E13:E14"/>
    <mergeCell ref="E24:E25"/>
    <mergeCell ref="G24:G25"/>
    <mergeCell ref="B13:B14"/>
    <mergeCell ref="C24:C25"/>
    <mergeCell ref="F24:F25"/>
    <mergeCell ref="A24:A25"/>
    <mergeCell ref="B24:B25"/>
    <mergeCell ref="A17:A18"/>
    <mergeCell ref="B17:B18"/>
    <mergeCell ref="C17:C18"/>
    <mergeCell ref="F17:F18"/>
    <mergeCell ref="G17:G18"/>
    <mergeCell ref="E17:E18"/>
    <mergeCell ref="A19:A20"/>
    <mergeCell ref="A26:A27"/>
    <mergeCell ref="B26:B27"/>
    <mergeCell ref="E26:E27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2026-03-23T11:26:45Z</cp:lastPrinted>
  <dcterms:created xsi:type="dcterms:W3CDTF">2016-01-19T07:58:56Z</dcterms:created>
  <dcterms:modified xsi:type="dcterms:W3CDTF">2026-03-23T11:26:52Z</dcterms:modified>
</cp:coreProperties>
</file>