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ЗАКУПІВЛІ\ДЕРЖМИТСЛУЖБА 2022-2025\ЗАКУПІВЛЯ 2026\РІЧНИЙ ПЛАН ТА ЗМІНИ ДО НЬОГО\Оприлюднення\"/>
    </mc:Choice>
  </mc:AlternateContent>
  <bookViews>
    <workbookView xWindow="-120" yWindow="-120" windowWidth="29040" windowHeight="15840"/>
  </bookViews>
  <sheets>
    <sheet name="Лист1" sheetId="1" r:id="rId1"/>
    <sheet name="Лист4" sheetId="4" r:id="rId2"/>
  </sheets>
  <definedNames>
    <definedName name="_xlnm.Print_Titles" localSheetId="0">Лист1!$11:$12</definedName>
    <definedName name="_xlnm.Print_Area" localSheetId="0">Лист1!$A$1:$K$107</definedName>
  </definedNames>
  <calcPr calcId="162913"/>
  <fileRecoveryPr autoRecover="0"/>
</workbook>
</file>

<file path=xl/calcChain.xml><?xml version="1.0" encoding="utf-8"?>
<calcChain xmlns="http://schemas.openxmlformats.org/spreadsheetml/2006/main">
  <c r="D25" i="1" l="1"/>
  <c r="D23" i="1" l="1"/>
  <c r="D19" i="1"/>
  <c r="D102" i="1" l="1"/>
  <c r="D26" i="1" l="1"/>
  <c r="D84" i="1" l="1"/>
  <c r="D78" i="1" l="1"/>
  <c r="D46" i="1" l="1"/>
  <c r="D30" i="1" l="1"/>
  <c r="D34" i="1"/>
  <c r="D38" i="1"/>
  <c r="D88" i="1" l="1"/>
  <c r="D80" i="1" l="1"/>
  <c r="D54" i="1" l="1"/>
  <c r="D44" i="1"/>
</calcChain>
</file>

<file path=xl/sharedStrings.xml><?xml version="1.0" encoding="utf-8"?>
<sst xmlns="http://schemas.openxmlformats.org/spreadsheetml/2006/main" count="286" uniqueCount="205">
  <si>
    <t>(найменування замовника, код за ЄДРПОУ)</t>
  </si>
  <si>
    <t>1. Найменування замовника Державна митна служба України</t>
  </si>
  <si>
    <t>2. Код згідно з ЄДРПОУ замовника 43115923</t>
  </si>
  <si>
    <t>Конкретна назва предмета закупівлі</t>
  </si>
  <si>
    <t>Коди та назви відповідних класифікаторів предмета закупівель (за наявності)</t>
  </si>
  <si>
    <t>Код згідно з  КЕКВ              (для бюджетних коштів)</t>
  </si>
  <si>
    <t>Розмір бюджетного призначення за кошторисом або очікувана вартість предмета закупівлі (грн)</t>
  </si>
  <si>
    <t>Процедура закупівлі</t>
  </si>
  <si>
    <t>Орієнтовний початок проведення процедури закупівлі</t>
  </si>
  <si>
    <t>Примітки</t>
  </si>
  <si>
    <t>загальний фонд КПКВ 3506010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</si>
  <si>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</si>
  <si>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</si>
  <si>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t>Лот 2- Послуги захищеного доступу до мережі Інтернет (канал2)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</si>
  <si>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t>січень</t>
  </si>
  <si>
    <t xml:space="preserve">грн. (чотири мільйони шістдесят одна  тисяча п'ятсот тридцять гривень 00 коп.)                             </t>
  </si>
  <si>
    <r>
      <t xml:space="preserve"> РІЧНИЙ 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 на 2026 рік  зі змінами                                                                                                                                                                      </t>
    </r>
    <r>
      <rPr>
        <sz val="14"/>
        <color indexed="8"/>
        <rFont val="Times New Roman"/>
        <family val="1"/>
        <charset val="204"/>
      </rPr>
      <t>(</t>
    </r>
    <r>
      <rPr>
        <i/>
        <sz val="14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Держмитслужби)</t>
    </r>
  </si>
  <si>
    <t>Технічна підтримка інженерної інфраструктури серверних приміщень за кодом ДК 021:2015 – 50710000-5 Послуг з ремонту і технічного обслуговування електричного і механічного устаткування будівель</t>
  </si>
  <si>
    <t xml:space="preserve">гривень (шість  мільйонів п'ятдесят  тисяч гривень гривень 00 коп.)                                                                  </t>
  </si>
  <si>
    <r>
      <t xml:space="preserve">Код  ДК 021:2015-50710000-5 </t>
    </r>
    <r>
      <rPr>
        <sz val="10"/>
        <color indexed="8"/>
        <rFont val="Times New Roman"/>
        <family val="1"/>
        <charset val="204"/>
      </rPr>
      <t xml:space="preserve">Послуг з ремонту і технічного обслуговування електричного і механічного устаткування будівель </t>
    </r>
  </si>
  <si>
    <t>Послуги багатоканального телефонного номеру 0-800  за кодом ДК 021:2015 – 64210000-1 Послуг телефонного зв'язку та передачі даних</t>
  </si>
  <si>
    <r>
      <t>Код ДК 021:2015-64210000-1</t>
    </r>
    <r>
      <rPr>
        <sz val="10"/>
        <color indexed="8"/>
        <rFont val="Times New Roman"/>
        <family val="1"/>
        <charset val="204"/>
      </rPr>
      <t xml:space="preserve"> Послуги телефонного зв’язку та передачі даних</t>
    </r>
  </si>
  <si>
    <t xml:space="preserve">Технічна підтримка інженерної інфраструктури Модульного центру обробки даних за кодом ДК 021:2015– 50710000-5 Послуг з ремонту і технічного обслуговування електричного і механічного устаткування будівель </t>
  </si>
  <si>
    <t xml:space="preserve"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</t>
  </si>
  <si>
    <r>
      <rPr>
        <b/>
        <sz val="10"/>
        <color indexed="8"/>
        <rFont val="Times New Roman"/>
        <family val="1"/>
        <charset val="204"/>
      </rP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</si>
  <si>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</si>
  <si>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 xml:space="preserve"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</si>
  <si>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20% з Договору за минулий рік)</t>
    </r>
  </si>
  <si>
    <t xml:space="preserve">грн. (чотириста вісімдесят тисяч дев'ятсот вісімдесят п'ять гривень71 коп.)                             </t>
  </si>
  <si>
    <t xml:space="preserve">грн. (чотириста дев'яносто тисяч шістсот шістдесят гривень71коп)                     </t>
  </si>
  <si>
    <t>Всього за КЕКВ 2210„Предмети, матеріали, обладнання та інвентар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</si>
  <si>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  <r>
      <rPr>
        <b/>
        <sz val="10"/>
        <color indexed="8"/>
        <rFont val="Times New Roman"/>
        <family val="1"/>
        <charset val="204"/>
      </rPr>
      <t>через УСС</t>
    </r>
  </si>
  <si>
    <r>
      <rPr>
        <b/>
        <sz val="10"/>
        <color indexed="8"/>
        <rFont val="Times New Roman"/>
        <family val="1"/>
        <charset val="204"/>
      </rP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</si>
  <si>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</si>
  <si>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family val="1"/>
        <charset val="204"/>
      </rP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</si>
  <si>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</si>
  <si>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</t>
    </r>
    <r>
      <rPr>
        <sz val="10"/>
        <color indexed="8"/>
        <rFont val="Times New Roman"/>
        <family val="1"/>
        <charset val="204"/>
      </rPr>
      <t xml:space="preserve">) через </t>
    </r>
    <r>
      <rPr>
        <b/>
        <sz val="10"/>
        <color indexed="8"/>
        <rFont val="Times New Roman"/>
        <family val="1"/>
        <charset val="204"/>
      </rPr>
      <t>УСС</t>
    </r>
  </si>
  <si>
    <t>Всього за КЕКВ 2240 „Оплата послуг (крім комунальних)</t>
  </si>
  <si>
    <r>
      <rPr>
        <b/>
        <sz val="10"/>
        <color indexed="8"/>
        <rFont val="Times New Roman"/>
        <family val="1"/>
        <charset val="204"/>
      </rP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</si>
  <si>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</si>
  <si>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закупівля без використання електронної системи</t>
  </si>
  <si>
    <t>березень</t>
  </si>
  <si>
    <t>гривень(дев'ятсот десять тисяч чотириста тридцять  гривень 00 коп)</t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</si>
  <si>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</si>
  <si>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</si>
  <si>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Відкриті торги(з урахуванням особливостей) </t>
  </si>
  <si>
    <r>
      <t xml:space="preserve">загальний фонд КПКВ 3506010  </t>
    </r>
    <r>
      <rPr>
        <b/>
        <sz val="10"/>
        <rFont val="Times New Roman"/>
        <family val="1"/>
        <charset val="204"/>
      </rPr>
      <t>під очікувану вартість</t>
    </r>
    <r>
      <rPr>
        <sz val="10"/>
        <rFont val="Times New Roman"/>
        <family val="1"/>
        <charset val="204"/>
      </rPr>
      <t>(зміни  с/з 22/22-02-03/1325 від 27.01.2026)</t>
    </r>
  </si>
  <si>
    <r>
      <t xml:space="preserve"> 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під очікувану вартість </t>
    </r>
    <r>
      <rPr>
        <sz val="10"/>
        <color indexed="8"/>
        <rFont val="Times New Roman"/>
        <family val="1"/>
        <charset val="204"/>
      </rPr>
      <t xml:space="preserve"> (зміни  с/з 22/22-02-03/1325 від 27.01.2026)</t>
    </r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</si>
  <si>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>погодження Мінцифри</t>
    </r>
    <r>
      <rPr>
        <sz val="10"/>
        <color rgb="FF000000"/>
        <rFont val="Times New Roman"/>
        <family val="1"/>
        <charset val="204"/>
      </rPr>
      <t xml:space="preserve"> (зміни  с/з 22/22-02-03/1325 від 27.01.2026)        </t>
    </r>
  </si>
  <si>
    <t xml:space="preserve">грн. (дев'ятсот шістдесят тисяч гривень 00коп)                     </t>
  </si>
  <si>
    <r>
      <rPr>
        <b/>
        <sz val="10"/>
        <color indexed="8"/>
        <rFont val="Times New Roman"/>
        <family val="1"/>
        <charset val="204"/>
      </rPr>
      <t>Код ДК 021:2015  64210000-1 -</t>
    </r>
    <r>
      <rPr>
        <sz val="10"/>
        <color indexed="8"/>
        <rFont val="Times New Roman"/>
        <family val="1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</si>
  <si>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</si>
  <si>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t>лютий</t>
  </si>
  <si>
    <t xml:space="preserve">Абонентська плата за доступ замовника до інформаційної мережі Національного банку України. Обслуговування замовника в  системі електронної пошти Національного банку України  в разі вузлового відключення або клієнтського підключення (до п'яти клієнтів включно) за кодом ДК 021:2015  64210000-1 -Послуги телефонного зв'язку та передачі данних   </t>
  </si>
  <si>
    <t>гривень(вісімдесят тисяч шістсот сорок  гривень 00 коп)</t>
  </si>
  <si>
    <r>
      <rPr>
        <b/>
        <sz val="10"/>
        <color indexed="8"/>
        <rFont val="Times New Roman"/>
        <family val="1"/>
        <charset val="204"/>
      </rP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</si>
  <si>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Супроводження програмного забезпечення  АРМ-НБУ- інформаційній   за кодом ДК 021:2015 72220000-3 -Консультаційні послуги з питань систем та з технічних питань </t>
  </si>
  <si>
    <r>
      <t xml:space="preserve">загальний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 (зміни  с/з 22/22-02-03/1325 від 27.01.2026)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</si>
  <si>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 15 п.5 ст3 Закону)</t>
    </r>
    <r>
      <rPr>
        <sz val="10"/>
        <color indexed="8"/>
        <rFont val="Times New Roman"/>
        <family val="1"/>
        <charset val="204"/>
      </rPr>
      <t xml:space="preserve">  (зміни  с/з 22/22-02-03/1325 від 27.01.2026)</t>
    </r>
  </si>
  <si>
    <t xml:space="preserve">грн. (двадцять сім тисяч триста шістдесят гривень 00 коп.)                            </t>
  </si>
  <si>
    <t xml:space="preserve"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</si>
  <si>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</si>
  <si>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квітень</t>
  </si>
  <si>
    <t xml:space="preserve">Послуги із забезпечення зв'язку між Держмитслужбою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</t>
  </si>
  <si>
    <t xml:space="preserve">грн. (дев'ятсот сімдесят вісім  тисяч   гривень 00 коп.)                          </t>
  </si>
  <si>
    <t xml:space="preserve">  (зміни  с/з 22/22-02-03/1325 від 27.01.2026)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</si>
  <si>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пп.5 п13 постанови 1178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</si>
  <si>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Код ДК 021:2015  50310000-1 </t>
    </r>
    <r>
      <rPr>
        <sz val="10"/>
        <color indexed="8"/>
        <rFont val="Times New Roman"/>
        <family val="1"/>
        <charset val="204"/>
      </rPr>
      <t>Технічне обслуговування та ремонт офісної техніки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</si>
  <si>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</si>
  <si>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Технічне обслуговування та ремонт комп'ютерної техніки за кодом ДК 021:2015 50310000-1 Технічне обслуговування та ремонт офісної техніки </t>
  </si>
  <si>
    <t xml:space="preserve">грн.(триста дев'яносто тисяч двісті сорок гривень 00 коп.)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</si>
  <si>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</si>
  <si>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травень</t>
  </si>
  <si>
    <t xml:space="preserve">загальний фонд КПКВ 3506010 (зміни  с/з 22/22-02-03/1325 від 27.01.2026)   </t>
  </si>
  <si>
    <t xml:space="preserve">загальний фонд КПКВ 3506010  (зміни  с/з 22/22-02-03/1325 від 27.01.2026)   </t>
  </si>
  <si>
    <t xml:space="preserve">грн. (сто сорок три  тисячі сімсот гривень 00 коп.)                            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</si>
  <si>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</si>
  <si>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жовтень</t>
  </si>
  <si>
    <t>Постачання програмної продукції для захисту Програмно-технічного комплексу Державної митної служби України «Електронна пошта»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</si>
  <si>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</si>
  <si>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t xml:space="preserve">грн. (три мільйони шістсотсорок дев'ять тисяч чотириста шістдесіт чотири гривні 00коп)                                     </t>
  </si>
  <si>
    <r>
      <rPr>
        <b/>
        <sz val="10"/>
        <color theme="1"/>
        <rFont val="Times New Roman"/>
        <family val="1"/>
        <charset val="204"/>
      </rP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</si>
  <si>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</si>
  <si>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Постачання ліцензії на технічну підтримку програмного продукту «Модуль Business Intelligence для Держмитслужби» 
за кодом ДК 021:2015-72260000-5 Послуги, пов’язані з програмним забезпеченням 
</t>
  </si>
  <si>
    <t xml:space="preserve">грн. (сімсот вісімдесят дві тисячі   триста сімдесят три гривні 00 коп)                                    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</si>
  <si>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 </t>
    </r>
    <r>
      <rPr>
        <sz val="10"/>
        <color indexed="8"/>
        <rFont val="Times New Roman"/>
        <family val="1"/>
        <charset val="204"/>
      </rPr>
      <t xml:space="preserve">(зміни  с/з 22/22-02-03/1325 від 27.01.2026)  </t>
    </r>
  </si>
  <si>
    <t xml:space="preserve">листопад </t>
  </si>
  <si>
    <t xml:space="preserve">грн. (шість тисяч триста сімдесят дві гривні 00 коп.)                           </t>
  </si>
  <si>
    <t xml:space="preserve"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</si>
  <si>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 (зміни  с/з 22/22-02-03/1325 від 27.01.2026)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</si>
  <si>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  <r>
      <rPr>
        <sz val="10"/>
        <color indexed="8"/>
        <rFont val="Times New Roman"/>
        <family val="1"/>
        <charset val="204"/>
      </rPr>
      <t xml:space="preserve"> (відповідно до  п11  постанови КМУ від 12.10.2022 №1178) до 100 тис. до 50 без/ звіту  (зміни  с/з 22/22-02-03/1325 від 27.01.2026)  </t>
    </r>
  </si>
  <si>
    <r>
      <rPr>
        <b/>
        <sz val="10"/>
        <color indexed="8"/>
        <rFont val="Times New Roman"/>
        <family val="1"/>
        <charset val="204"/>
      </rP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</si>
  <si>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</t>
  </si>
  <si>
    <t xml:space="preserve">грн. один мільйон дев'ятсот тридцять п'ять тисяч дев'яносто одна гривня 00 коп.)                            </t>
  </si>
  <si>
    <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 xml:space="preserve">) (зміни  с/з 22/22-02-03/1325 від 27.01.2026)  </t>
    </r>
  </si>
  <si>
    <r>
      <rPr>
        <b/>
        <sz val="10"/>
        <color indexed="8"/>
        <rFont val="Times New Roman"/>
        <family val="1"/>
        <charset val="204"/>
      </rPr>
      <t xml:space="preserve">Код ДК 021:2015 – 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</si>
  <si>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 xml:space="preserve"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</t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</si>
  <si>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 (погодження Мінцифри)</t>
    </r>
    <r>
      <rPr>
        <sz val="10"/>
        <color rgb="FF000000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власність)(зміни  с/з 22/22-02-03/1325 від 27.01.2026)  </t>
    </r>
  </si>
  <si>
    <t xml:space="preserve">грн. (два мільйони двісті двадцять сім тисяч вісімсот гривень 00 коп.)                            </t>
  </si>
  <si>
    <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</si>
  <si>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 xml:space="preserve">відкриті торги(з урахуванням особливостей) </t>
  </si>
  <si>
    <t>листопад</t>
  </si>
  <si>
    <t>КРЕДИТОРКА 2025 рік</t>
  </si>
  <si>
    <t xml:space="preserve">Постачання ліцензій на технічну підтримку програмно-апаратного комплексу системи відомчого відеоконференцзв'язку за кодом ДК 021:2015-72250000-2 Послуги, пов’язані із системами та підтримкою </t>
  </si>
  <si>
    <t xml:space="preserve">грн. (чотири мільйони сто сорок три тисячі чотириста сімдесят чотири  гривні 00коп)                                      </t>
  </si>
  <si>
    <t xml:space="preserve">(зміни  с/з 22/22-02-03/1325 від 27.01.2026)  </t>
  </si>
  <si>
    <r>
      <rPr>
        <b/>
        <sz val="10"/>
        <rFont val="Times New Roman"/>
        <family val="1"/>
        <charset val="204"/>
      </rPr>
      <t xml:space="preserve">Код ДК 021:2015   72310000-1 </t>
    </r>
    <r>
      <rPr>
        <sz val="10"/>
        <rFont val="Times New Roman"/>
        <family val="1"/>
        <charset val="204"/>
      </rPr>
      <t>Послуги  з  обробки даних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</si>
  <si>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(зміни  с/з 22/22-02-03/1325 від 27.01.2026)  </t>
    </r>
  </si>
  <si>
    <t xml:space="preserve"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</t>
  </si>
  <si>
    <t xml:space="preserve">Постачання ліцензій на технічну підтримку міжмережевих екранів за кодом ДК 021:2015  72250000-2 -Послуги, пов'язані  із системами та підтримкою </t>
  </si>
  <si>
    <t xml:space="preserve">грн. (двісті п'ятдесят тисяч  гривень 00 коп.)                           </t>
  </si>
  <si>
    <r>
      <t xml:space="preserve">Код ДК 021:2015-48760000-3 </t>
    </r>
    <r>
      <rPr>
        <sz val="10"/>
        <color indexed="8"/>
        <rFont val="Times New Roman"/>
        <family val="1"/>
        <charset val="204"/>
      </rPr>
      <t>(Пакети програмного забезпечення для захисту від вірусів)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</si>
  <si>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 xml:space="preserve">через УСС </t>
    </r>
  </si>
  <si>
    <r>
      <rPr>
        <b/>
        <sz val="10"/>
        <color indexed="8"/>
        <rFont val="Times New Roman"/>
        <family val="1"/>
        <charset val="204"/>
      </rP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</si>
  <si>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</si>
  <si>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гривень (оди  мільйон  шістсот тисяч  гривень 00 коп.)                                                                  </t>
  </si>
  <si>
    <t xml:space="preserve">Постачання програмної продукції Azure AI Translator та програмної продукції Azure OpenAI GPT за кодом ДК 021:2015-72260000-5 Послуги, пов’язані з програмним забезпеченням </t>
  </si>
  <si>
    <t xml:space="preserve"> (зміни  с/з 22/22-02-03/1325 від 27.01.2026)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</si>
  <si>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</si>
  <si>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</si>
  <si>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>червень</t>
  </si>
  <si>
    <t xml:space="preserve">гривень (п'ятсот сорок тисяч сімсот двадцять сім  гривень 00 коп.)                                                                  </t>
  </si>
  <si>
    <r>
      <rPr>
        <sz val="10"/>
        <rFont val="Times New Roman"/>
        <family val="1"/>
        <charset val="204"/>
      </rP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</si>
  <si>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за кодом ДК 021:2015  72260000-5 -Послуги, пов'язані з програмним забезпеченням</t>
  </si>
  <si>
    <r>
      <rPr>
        <b/>
        <sz val="10"/>
        <rFont val="Times New Roman"/>
        <family val="1"/>
        <charset val="204"/>
      </rPr>
      <t xml:space="preserve">Код ДК 021:2015  72260000-5 </t>
    </r>
    <r>
      <rPr>
        <sz val="10"/>
        <rFont val="Times New Roman"/>
        <family val="1"/>
        <charset val="204"/>
      </rPr>
      <t>-Послуги, пов'язані з програмним забезпеченням</t>
    </r>
  </si>
  <si>
    <r>
      <t>загальний фонд КПКВ 3506010 (п</t>
    </r>
    <r>
      <rPr>
        <b/>
        <sz val="10"/>
        <color indexed="8"/>
        <rFont val="Times New Roman"/>
        <family val="1"/>
        <charset val="204"/>
      </rPr>
      <t>овідомлення Мінцифри</t>
    </r>
    <r>
      <rPr>
        <sz val="10"/>
        <color indexed="8"/>
        <rFont val="Times New Roman"/>
        <family val="1"/>
        <charset val="204"/>
      </rPr>
      <t>) (зміни  с/з 22/22-02-03/1325 від 27.01.2026)</t>
    </r>
  </si>
  <si>
    <t>вересень</t>
  </si>
  <si>
    <t>липень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</si>
  <si>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</si>
  <si>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 xml:space="preserve">грн. (п'ятсот сорок три тисяч гривень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</si>
  <si>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(повідомлення Мінцифри)</t>
    </r>
  </si>
  <si>
    <t>Послуги з надання розширеного клієнтського доступу до підсистеми "Електронний суд" та "Електронний кабінет" Єдиної судової інформаційно-телекомунікаційної системи" за кодом ДК 021:2015  72260000 -5 Послуги, пов’язані з програмним забезпеченням</t>
  </si>
  <si>
    <t xml:space="preserve">грн. (сімдесят дві  тисячі   гривень 00коп)                     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</si>
  <si>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</si>
  <si>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Послуги з обслуговування та підтримки автономної системи (AS) та IP адрес v4, за кодом ДК 72420000-0 – Послуги у сфері розвитку Інтернету </t>
  </si>
  <si>
    <t xml:space="preserve">грн. (сімдесят вісім тисяч  гривень 00 коп.)                             </t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</si>
  <si>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(повідомлення Мінцифри)    </t>
    </r>
    <r>
      <rPr>
        <sz val="10"/>
        <color rgb="FF000000"/>
        <rFont val="Times New Roman"/>
        <family val="1"/>
        <charset val="204"/>
      </rPr>
      <t xml:space="preserve">      </t>
    </r>
    <r>
      <rPr>
        <b/>
        <sz val="10"/>
        <color rgb="FF000000"/>
        <rFont val="Times New Roman"/>
        <family val="1"/>
        <charset val="204"/>
      </rPr>
      <t xml:space="preserve">відповідно до  п.11  постанови 1178 Особливостей  </t>
    </r>
  </si>
  <si>
    <r>
      <t xml:space="preserve">загальний фонд КПКВ 3506010 </t>
    </r>
    <r>
      <rPr>
        <b/>
        <sz val="10"/>
        <rFont val="Times New Roman"/>
        <family val="1"/>
        <charset val="204"/>
      </rPr>
      <t xml:space="preserve">(повідомлення Мінцифри)  </t>
    </r>
    <r>
      <rPr>
        <sz val="10"/>
        <rFont val="Times New Roman"/>
        <family val="1"/>
        <charset val="204"/>
      </rPr>
      <t>(</t>
    </r>
    <r>
      <rPr>
        <b/>
        <sz val="10"/>
        <rFont val="Times New Roman"/>
        <family val="1"/>
        <charset val="204"/>
      </rPr>
      <t>відповідно до пп5. п13  постанови КМУ від 12.10.2022 №1178</t>
    </r>
    <r>
      <rPr>
        <sz val="10"/>
        <rFont val="Times New Roman"/>
        <family val="1"/>
        <charset val="204"/>
      </rPr>
      <t xml:space="preserve"> (відсутність конкуренції з технічні причини)(зміни  с/з 22/22-02-03/1325 від 27.01.2026)  </t>
    </r>
  </si>
  <si>
    <t xml:space="preserve">грн. (двісті тридцять одна тисяча вісімсот вісімдесят  гривень 00 коп.)                             </t>
  </si>
  <si>
    <r>
      <t>Код ДК 021:2015   72420000-0 -</t>
    </r>
    <r>
      <rPr>
        <sz val="10"/>
        <color indexed="8"/>
        <rFont val="Times New Roman"/>
        <family val="1"/>
        <charset val="204"/>
      </rPr>
      <t xml:space="preserve"> Послуги у сфері розвитку Інтернету</t>
    </r>
  </si>
  <si>
    <r>
      <t>Код ДК 021:2015   79410000-1 -</t>
    </r>
    <r>
      <rPr>
        <sz val="10"/>
        <color indexed="8"/>
        <rFont val="Times New Roman"/>
        <family val="1"/>
        <charset val="204"/>
      </rPr>
      <t xml:space="preserve"> Консультаційні послуги з питань підприємницької діяльності та управління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</si>
  <si>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(зміни  с/з 22/22-02-03/1325 від 27.01.2026)</t>
    </r>
    <r>
      <rPr>
        <b/>
        <sz val="10"/>
        <color indexed="8"/>
        <rFont val="Times New Roman"/>
        <family val="1"/>
        <charset val="204"/>
      </rPr>
      <t xml:space="preserve">  </t>
    </r>
  </si>
  <si>
    <r>
      <rPr>
        <b/>
        <sz val="10"/>
        <color indexed="8"/>
        <rFont val="Times New Roman"/>
        <family val="1"/>
        <charset val="204"/>
      </rP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</si>
  <si>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 xml:space="preserve">Послуги з утилізації  комп'ютерного, серверного та активного мережевого обладнання за кодом ДК 021:2015   90510000-5 - Утилізація/видалення сміття та поводження зі сміттям </t>
  </si>
  <si>
    <t xml:space="preserve">грн. (п'ятдесят тисяч   гривень 00коп)                     </t>
  </si>
  <si>
    <t>Послуги доступу до мережі Інтернет на основі рухомого (мобільного) зв’язку за кодом ДК 021:2015-64210000-1 Послуги телефонного зв’язку та передачі даних</t>
  </si>
  <si>
    <r>
      <t>Код ДК 021:2015-64210000-1</t>
    </r>
    <r>
      <rPr>
        <sz val="12"/>
        <color indexed="8"/>
        <rFont val="Times New Roman"/>
        <family val="1"/>
        <charset val="204"/>
      </rPr>
      <t xml:space="preserve"> Послуги телефонного зв’язку та передачі даних</t>
    </r>
  </si>
  <si>
    <t xml:space="preserve">Послуги з передачі програмної продукції ESET PROTECT Enterprise On-prem для захисту 12 350 об’єктів за  кодом ДК 021:2015-48760000-3 
</t>
  </si>
  <si>
    <t xml:space="preserve">загальний фонд КПКВ 3506010 (зміни  с/з 22/22-02-03/1325 від 27.01.2026)  </t>
  </si>
  <si>
    <r>
      <t xml:space="preserve"> 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(зміни  с/з 22/22-02-03/1325 від 27.01.2026)</t>
    </r>
  </si>
  <si>
    <t xml:space="preserve">грн. (два мільйони п'ятсот дев'яносто п'ять тисяч триста дев'яносто дев'ять гривень 00 коп.)                            </t>
  </si>
  <si>
    <t xml:space="preserve">Надання права використання примірників та пакетів оновлень (компонентів) комп’ютерних програм «M.E.Doc» (модулі «Звітність», «Корпорація» та «Електронний документообіг» – в частині реєстрації первинної документації) та «Звіт Корпорація», а також послуги з їх технічного та консультаційного супроводу за кодом ДК 021:2015 – 72260000-5 Послуги, пов’язані з програмним забезпеченням </t>
  </si>
  <si>
    <t xml:space="preserve">грн. (один  мільйон  п'ятсот сімдесят шість   тисяч триста тридцять сім гривень 17коп.)                          </t>
  </si>
  <si>
    <t xml:space="preserve">грн. (один  мільйон  чотириста сім  тисяч двісті шістдесят сім гривень 75 коп.)                          </t>
  </si>
  <si>
    <t xml:space="preserve">грн. (тринадцять тисяч чотириста дві гривні 00коп)                     </t>
  </si>
  <si>
    <t xml:space="preserve"> спеціальний  фонд КПКВ 3506010   (довідка про зміни до кошторису № 2 від 04.02.2026)</t>
  </si>
  <si>
    <t xml:space="preserve">Послуги з постачання оновлень програмного продукту"MASTER: Комплексний облік для бюджетних установ" та послуги з супроводження та технічної підтримки програмного продукту"MASTER: Комплексний облік для бюджетних установ"за кодом ДК 021:2015  72260000-5 -Послуги, пов'язані з програмним забезпеченням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</si>
  <si>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>(зміни  с/з 22/22-02-03/1325 від 27.01.2026)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i/>
        <sz val="10"/>
        <color indexed="8"/>
        <rFont val="Times New Roman"/>
        <family val="1"/>
        <charset val="204"/>
      </rPr>
      <t xml:space="preserve"> скореговано в одну закупівлю </t>
    </r>
  </si>
  <si>
    <t xml:space="preserve">грн. (один мільйон  чотириста тридцять дві тисячі сімсот двадцять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</si>
  <si>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(повідомлення Мінцифри) </t>
    </r>
    <r>
      <rPr>
        <sz val="10"/>
        <color indexed="8"/>
        <rFont val="Times New Roman"/>
        <family val="1"/>
        <charset val="204"/>
      </rPr>
      <t>(зміни  с/з 22/22-02-03/1325 від 27.01.2026)</t>
    </r>
    <r>
      <rPr>
        <b/>
        <sz val="10"/>
        <color indexed="8"/>
        <rFont val="Times New Roman"/>
        <family val="1"/>
        <charset val="204"/>
      </rPr>
      <t xml:space="preserve">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</si>
  <si>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повідомлення Мінцифри)</t>
    </r>
    <r>
      <rPr>
        <sz val="10"/>
        <color indexed="8"/>
        <rFont val="Times New Roman"/>
        <family val="1"/>
        <charset val="204"/>
      </rPr>
      <t xml:space="preserve"> (зміни  с/з 22/22-02-03/1325 від 27.01.2026)  </t>
    </r>
  </si>
  <si>
    <t>загальний фонд КПКВ 3506010 під очікувану вартість(зміни  с/з 22/22-02-03/1325 від 27.01.2026)(зміни  с/з 22/22-02-03/3124 від 27.02.2026(+456265,00 грн)</t>
  </si>
  <si>
    <t>загальний фонд КПКВ 3506010 під очікувану вартість(зміни  с/з 22/22-02-03/1325 від 27.01.2026);(зміни  с/з 22/22-02-03/3124 від 27.02.2026(+172319,00грн)</t>
  </si>
  <si>
    <t xml:space="preserve">грн. (сім  мільйонів сто п'ятдесят дев'ять тисяч двісті сорок  дев'ять гривень 83 коп.)                          </t>
  </si>
  <si>
    <t xml:space="preserve">грн. (сім  мільйонів  сорок чотири тисячі триста сімдесят три гривні 25коп.)                          </t>
  </si>
  <si>
    <t xml:space="preserve">грн. (три мільйони вісімсот сорок одна тисяча триста тридцять дев'ять гривень 29 коп)                     </t>
  </si>
  <si>
    <t xml:space="preserve">Запасні частини (жорсткі диски) для Систем збереження даних IBM STORWIZE V7000 Gen2 (2076-624, 2076-92F) за кодом ДК 021:2015: 30230000-0 (Комп’ютерне обладнання) </t>
  </si>
  <si>
    <t>2210/2240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</si>
  <si>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</si>
  <si>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t>2240/2210</t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</si>
  <si>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через УСС</t>
    </r>
  </si>
  <si>
    <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</si>
  <si>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гривень (п'ятнадцять  тисяч  гривні 00 коп.)                                                                  </t>
  </si>
  <si>
    <t>Послуга із заміни жорстких дисків у Системі збереження даних IBM STORWIZE V7000 Gen2 (2076-624, 2076-92F)</t>
  </si>
  <si>
    <t xml:space="preserve">гривень (два  мільйони п'ятсот дев'яносто  тисяч  двісті шістдесят чотири гривні 00 коп.)                                                                  </t>
  </si>
  <si>
    <t xml:space="preserve">Послуги з технічного обслуговування відомчої мережі телефонного зв'язку за кодом ДК 021:2015   50330000 -7 Послуги  з  технічного обслуговування  телекомунікаційного обладнання </t>
  </si>
  <si>
    <r>
      <t xml:space="preserve"> 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sz val="10"/>
        <color rgb="FFFF0000"/>
        <rFont val="Times New Roman"/>
        <family val="1"/>
        <charset val="204"/>
      </rPr>
      <t>(зміни  с/з 22/22-02-03/1325 від 27.01.2026)</t>
    </r>
    <r>
      <rPr>
        <sz val="10"/>
        <rFont val="Times New Roman"/>
        <family val="1"/>
        <charset val="204"/>
      </rPr>
      <t xml:space="preserve"> (с/з 22/22-02-03/4413 від 20.03.2026 ) враховано при закупівлі комп'ютерного обладнання</t>
    </r>
  </si>
  <si>
    <t xml:space="preserve">грн. (триста двадцять тисяч  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</si>
  <si>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72250000-2 </t>
    </r>
    <r>
      <rPr>
        <sz val="10"/>
        <color indexed="8"/>
        <rFont val="Times New Roman"/>
        <family val="1"/>
        <charset val="204"/>
      </rPr>
      <t>-Послуги, пов'язані  із системами та підтримкою</t>
    </r>
  </si>
  <si>
    <t xml:space="preserve">грн. (дванадцять мільйонів сто сімдесят одна тисяча  сто гривень 00коп)                     </t>
  </si>
  <si>
    <t xml:space="preserve">Послуги з розширення  функціональних можливостей програмного продукту"MASTER: Комплексний облік для бюджетних установ"за кодом ДК 021:2015  72260000-5 -Послуги, пов'язані з програмним забезпеченням </t>
  </si>
  <si>
    <t xml:space="preserve">грн. (три мільйони сорок тисяч п'ятсот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</si>
  <si>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>(зміни  с/з 22/22-02-01/5203 від 02.04.2026)</t>
    </r>
  </si>
  <si>
    <r>
      <t>загальний фонд КПКВ 3506010</t>
    </r>
    <r>
      <rPr>
        <b/>
        <sz val="10"/>
        <rFont val="Times New Roman"/>
        <family val="1"/>
        <charset val="204"/>
      </rPr>
      <t xml:space="preserve">(погодження Мінцифри) </t>
    </r>
    <r>
      <rPr>
        <sz val="10"/>
        <rFont val="Times New Roman"/>
        <family val="1"/>
        <charset val="204"/>
      </rPr>
      <t>(зміни  с/з 22/22-02-03/1325 від 27.01.2026)(зміни  с/з 22/22-02-01/5203від 02.04.2026 -500,0 тис.грн.)</t>
    </r>
  </si>
  <si>
    <t xml:space="preserve">грн. (п'ять мільйонів двісті п'ятдесят вісім  тисяч двадцять сім 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</si>
  <si>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>(зміни  с/з 22/22-02-03/1325 від 27.01.2026; зміни  с/з 22/22-02-01/5203 від 02.04.2026</t>
    </r>
    <r>
      <rPr>
        <b/>
        <sz val="10"/>
        <color indexed="8"/>
        <rFont val="Times New Roman"/>
        <family val="1"/>
        <charset val="204"/>
      </rPr>
      <t xml:space="preserve"> -500,0 тис.грн)</t>
    </r>
  </si>
  <si>
    <t>Телекомунікаційні кабелі та обладнання за кодом ДК 021: 2015 32520000-4 Телекомунікаційні кабелі та обладнання(ДК 021: 2015 32521000-1 Телекомунікаційні кабелі; ДК 021: 2015 32522000-8 Телекомунікаційні обладнання)</t>
  </si>
  <si>
    <t xml:space="preserve">відкриті торги(з урахуваннямо особливостей) </t>
  </si>
  <si>
    <t>загальний фонд КПКВ 3506010  (службова записка №22/22-02-01/7751 від12.05.2026)</t>
  </si>
  <si>
    <t xml:space="preserve">грн. (сто сімдесят три тисячі двісті тридцять п'ять гривень 00 коп.)                             </t>
  </si>
  <si>
    <t>УСС</t>
  </si>
  <si>
    <t>Телефонне обладнання за кодом ДК 021: 2015 32550000-3</t>
  </si>
  <si>
    <r>
      <t xml:space="preserve">Код ДК 021: 2015 32550000-3 </t>
    </r>
    <r>
      <rPr>
        <sz val="10"/>
        <rFont val="Times New Roman"/>
        <family val="1"/>
        <charset val="204"/>
      </rPr>
      <t>Телефонне обладнання</t>
    </r>
  </si>
  <si>
    <t>загальний фонд КПКВ 3506010  (службова записка №22/22-02-01/7751 від12.05.2026) (відповідно до п.11 Особливостей)</t>
  </si>
  <si>
    <t xml:space="preserve">грн. (вісімнадцять тисяч п'ятсот сорок гривень 00 коп.)                             </t>
  </si>
  <si>
    <t>Знаряддя Код ДК 021: 2015 44510000-8 Знаряддя</t>
  </si>
  <si>
    <r>
      <t xml:space="preserve">Код ДК 021: 2015 44510000-8 </t>
    </r>
    <r>
      <rPr>
        <sz val="10"/>
        <rFont val="Times New Roman"/>
        <family val="1"/>
        <charset val="204"/>
      </rPr>
      <t>Знаряддя</t>
    </r>
  </si>
  <si>
    <t xml:space="preserve">грн. (сорок три тисячі двісті двадцять п'ять гривень 00 коп.)                             </t>
  </si>
  <si>
    <t>Послуги з проведення незалежної оцінки (визначення ринкової вартості) майнових прав інтелектуальної власності на комп’ютерну програму «Автоматизована система митного оформлення «Центр» Єдиної автоматизованої інформаційної системи митних органів» (АСМО «Центр») і забезпечення рецензування звіту про оцінку за кодом ДК 021:2015 – 79410000-1 Консультаційні послуги з питань підприємницької діяльності та управління (79419000-4 – Консультаційні послуги з питань оцінювання)</t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</si>
  <si>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 xml:space="preserve">)  </t>
    </r>
  </si>
  <si>
    <t>USB Флеш накопичувач з додатковим нанесенням гравіювання за кодом ДК 021:2015: 30230000-0 Комп’ютерне обладнання (код ДК 021:2015:30233180-6 «Флеш-накопичувачі»)</t>
  </si>
  <si>
    <t xml:space="preserve">грн. (два мільйони двісті двадцять одна тисяча двадцять  гривень 00 коп.)                            </t>
  </si>
  <si>
    <t xml:space="preserve">грн. (триста шістдесят п'ять тисяч шістсот сорок гривень 00 коп.)                     </t>
  </si>
  <si>
    <r>
      <t xml:space="preserve">(повідомлення Мінцифри)  </t>
    </r>
    <r>
      <rPr>
        <sz val="10"/>
        <color indexed="8"/>
        <rFont val="Times New Roman"/>
        <family val="1"/>
        <charset val="204"/>
      </rPr>
      <t xml:space="preserve">(зміни  с/з 22/22-02-03/2857 від 23.02.2026)  (с/з 22/22-02-03/4413 від 20.03.2026 )+15000грн. (2240) (с/з 22/22-02-01/8825 від 29.05.2026)      </t>
    </r>
  </si>
  <si>
    <r>
      <t>загальний фонд КПКВ 3506010 (п</t>
    </r>
    <r>
      <rPr>
        <b/>
        <sz val="10"/>
        <color indexed="8"/>
        <rFont val="Times New Roman"/>
        <family val="1"/>
        <charset val="204"/>
      </rPr>
      <t>овідомлення Мінцифри</t>
    </r>
    <r>
      <rPr>
        <sz val="10"/>
        <color indexed="8"/>
        <rFont val="Times New Roman"/>
        <family val="1"/>
        <charset val="204"/>
      </rPr>
      <t>) (зміни  с/з 22/22-02-03/1325 від 27.01.2026; (с/з 22/22-02-01/8825 від 29.05.2026))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</si>
</sst>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47" x14ac:knownFonts="1">
    <font>
      <sz val="11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9"/>
      <color rgb="FF00B050"/>
      <name val="Calibri"/>
      <family val="2"/>
      <charset val="204"/>
      <scheme val="minor"/>
    </font>
    <font>
      <i/>
      <sz val="8"/>
      <color rgb="FF00B05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347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Fill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49" fontId="12" fillId="4" borderId="0" xfId="0" applyNumberFormat="1" applyFont="1" applyFill="1" applyAlignment="1">
      <alignment horizontal="right" vertical="center"/>
    </xf>
    <xf numFmtId="0" fontId="8" fillId="4" borderId="14" xfId="0" applyFont="1" applyFill="1" applyBorder="1" applyAlignment="1">
      <alignment horizontal="center" vertical="top" wrapText="1"/>
    </xf>
    <xf numFmtId="0" fontId="14" fillId="0" borderId="0" xfId="0" applyFont="1"/>
    <xf numFmtId="4" fontId="11" fillId="4" borderId="14" xfId="0" applyNumberFormat="1" applyFont="1" applyFill="1" applyBorder="1" applyAlignment="1">
      <alignment horizontal="center" vertical="top" wrapText="1"/>
    </xf>
    <xf numFmtId="0" fontId="8" fillId="4" borderId="21" xfId="0" applyFont="1" applyFill="1" applyBorder="1" applyAlignment="1">
      <alignment horizontal="center" vertical="top" wrapText="1"/>
    </xf>
    <xf numFmtId="0" fontId="26" fillId="0" borderId="0" xfId="0" applyFont="1" applyAlignment="1">
      <alignment horizontal="right" vertical="center" wrapText="1"/>
    </xf>
    <xf numFmtId="4" fontId="0" fillId="0" borderId="0" xfId="0" applyNumberFormat="1" applyFill="1"/>
    <xf numFmtId="4" fontId="0" fillId="0" borderId="0" xfId="0" applyNumberFormat="1"/>
    <xf numFmtId="0" fontId="3" fillId="5" borderId="25" xfId="0" applyFont="1" applyFill="1" applyBorder="1" applyAlignment="1">
      <alignment horizontal="left" vertical="top" wrapText="1"/>
    </xf>
    <xf numFmtId="0" fontId="6" fillId="5" borderId="25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49" fontId="3" fillId="5" borderId="26" xfId="0" applyNumberFormat="1" applyFont="1" applyFill="1" applyBorder="1" applyAlignment="1">
      <alignment horizontal="center" vertical="center" wrapText="1"/>
    </xf>
    <xf numFmtId="0" fontId="3" fillId="5" borderId="24" xfId="0" applyNumberFormat="1" applyFont="1" applyFill="1" applyBorder="1" applyAlignment="1">
      <alignment horizontal="left" vertical="top" wrapText="1"/>
    </xf>
    <xf numFmtId="4" fontId="11" fillId="5" borderId="25" xfId="0" applyNumberFormat="1" applyFont="1" applyFill="1" applyBorder="1" applyAlignment="1">
      <alignment horizontal="center" vertical="center" wrapText="1"/>
    </xf>
    <xf numFmtId="4" fontId="14" fillId="0" borderId="0" xfId="0" applyNumberFormat="1" applyFont="1"/>
    <xf numFmtId="4" fontId="11" fillId="4" borderId="32" xfId="0" applyNumberFormat="1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vertical="center" wrapText="1"/>
    </xf>
    <xf numFmtId="0" fontId="3" fillId="4" borderId="17" xfId="0" applyFont="1" applyFill="1" applyBorder="1" applyAlignment="1">
      <alignment vertical="top" wrapText="1"/>
    </xf>
    <xf numFmtId="49" fontId="30" fillId="4" borderId="17" xfId="0" applyNumberFormat="1" applyFont="1" applyFill="1" applyBorder="1" applyAlignment="1">
      <alignment horizontal="center" vertical="center" wrapText="1"/>
    </xf>
    <xf numFmtId="4" fontId="16" fillId="4" borderId="31" xfId="0" applyNumberFormat="1" applyFont="1" applyFill="1" applyBorder="1" applyAlignment="1">
      <alignment horizontal="center" vertical="top" wrapText="1"/>
    </xf>
    <xf numFmtId="0" fontId="2" fillId="4" borderId="20" xfId="0" applyFont="1" applyFill="1" applyBorder="1" applyAlignment="1">
      <alignment vertical="top" wrapText="1"/>
    </xf>
    <xf numFmtId="49" fontId="31" fillId="4" borderId="20" xfId="0" applyNumberFormat="1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3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vertical="top" wrapText="1"/>
    </xf>
    <xf numFmtId="49" fontId="2" fillId="4" borderId="22" xfId="0" applyNumberFormat="1" applyFont="1" applyFill="1" applyBorder="1" applyAlignment="1">
      <alignment horizontal="center" vertical="center" wrapText="1"/>
    </xf>
    <xf numFmtId="4" fontId="11" fillId="4" borderId="36" xfId="0" applyNumberFormat="1" applyFont="1" applyFill="1" applyBorder="1" applyAlignment="1">
      <alignment horizontal="center" vertical="top" wrapText="1"/>
    </xf>
    <xf numFmtId="0" fontId="33" fillId="4" borderId="17" xfId="0" applyFont="1" applyFill="1" applyBorder="1" applyAlignment="1">
      <alignment horizontal="center" vertical="center" wrapText="1"/>
    </xf>
    <xf numFmtId="4" fontId="16" fillId="4" borderId="32" xfId="0" applyNumberFormat="1" applyFont="1" applyFill="1" applyBorder="1" applyAlignment="1">
      <alignment horizontal="center" vertical="top" wrapText="1"/>
    </xf>
    <xf numFmtId="0" fontId="33" fillId="4" borderId="20" xfId="0" applyFont="1" applyFill="1" applyBorder="1" applyAlignment="1">
      <alignment horizontal="center" vertical="center" wrapText="1"/>
    </xf>
    <xf numFmtId="4" fontId="11" fillId="4" borderId="31" xfId="0" applyNumberFormat="1" applyFont="1" applyFill="1" applyBorder="1" applyAlignment="1">
      <alignment horizontal="center" vertical="top" wrapText="1"/>
    </xf>
    <xf numFmtId="0" fontId="33" fillId="4" borderId="20" xfId="0" applyFont="1" applyFill="1" applyBorder="1" applyAlignment="1">
      <alignment vertical="center" wrapText="1"/>
    </xf>
    <xf numFmtId="0" fontId="33" fillId="4" borderId="15" xfId="0" applyFont="1" applyFill="1" applyBorder="1" applyAlignment="1">
      <alignment vertical="center" wrapText="1"/>
    </xf>
    <xf numFmtId="0" fontId="2" fillId="4" borderId="37" xfId="0" applyFont="1" applyFill="1" applyBorder="1" applyAlignment="1">
      <alignment horizontal="left" vertical="top" wrapText="1"/>
    </xf>
    <xf numFmtId="0" fontId="34" fillId="4" borderId="20" xfId="0" applyFont="1" applyFill="1" applyBorder="1" applyAlignment="1">
      <alignment horizontal="left" vertical="top" wrapText="1"/>
    </xf>
    <xf numFmtId="0" fontId="36" fillId="4" borderId="37" xfId="0" applyFont="1" applyFill="1" applyBorder="1" applyAlignment="1">
      <alignment wrapText="1"/>
    </xf>
    <xf numFmtId="4" fontId="16" fillId="4" borderId="32" xfId="0" applyNumberFormat="1" applyFont="1" applyFill="1" applyBorder="1" applyAlignment="1">
      <alignment horizontal="center" vertical="justify" wrapText="1"/>
    </xf>
    <xf numFmtId="0" fontId="37" fillId="4" borderId="8" xfId="0" applyFont="1" applyFill="1" applyBorder="1" applyAlignment="1">
      <alignment horizontal="center" vertical="top" wrapText="1"/>
    </xf>
    <xf numFmtId="0" fontId="2" fillId="6" borderId="17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vertical="center" wrapText="1"/>
    </xf>
    <xf numFmtId="0" fontId="34" fillId="4" borderId="41" xfId="0" applyFont="1" applyFill="1" applyBorder="1" applyAlignment="1">
      <alignment horizontal="left" vertical="top" wrapText="1"/>
    </xf>
    <xf numFmtId="0" fontId="4" fillId="6" borderId="17" xfId="0" applyFont="1" applyFill="1" applyBorder="1" applyAlignment="1">
      <alignment horizontal="center" vertical="center" wrapText="1"/>
    </xf>
    <xf numFmtId="4" fontId="11" fillId="6" borderId="32" xfId="0" applyNumberFormat="1" applyFont="1" applyFill="1" applyBorder="1" applyAlignment="1">
      <alignment horizontal="center" vertical="center" wrapText="1"/>
    </xf>
    <xf numFmtId="0" fontId="18" fillId="6" borderId="20" xfId="0" applyFont="1" applyFill="1" applyBorder="1" applyAlignment="1">
      <alignment horizontal="center" vertical="center" wrapText="1"/>
    </xf>
    <xf numFmtId="0" fontId="19" fillId="6" borderId="21" xfId="0" applyFont="1" applyFill="1" applyBorder="1" applyAlignment="1">
      <alignment horizontal="center" vertical="top" wrapText="1"/>
    </xf>
    <xf numFmtId="0" fontId="20" fillId="4" borderId="17" xfId="0" applyFont="1" applyFill="1" applyBorder="1" applyAlignment="1">
      <alignment vertical="top" wrapText="1"/>
    </xf>
    <xf numFmtId="4" fontId="38" fillId="4" borderId="32" xfId="0" applyNumberFormat="1" applyFont="1" applyFill="1" applyBorder="1" applyAlignment="1">
      <alignment horizontal="center" vertical="top" wrapText="1"/>
    </xf>
    <xf numFmtId="0" fontId="3" fillId="4" borderId="31" xfId="0" applyFont="1" applyFill="1" applyBorder="1" applyAlignment="1">
      <alignment horizontal="left" vertical="top" wrapText="1"/>
    </xf>
    <xf numFmtId="0" fontId="3" fillId="4" borderId="41" xfId="0" applyFont="1" applyFill="1" applyBorder="1" applyAlignment="1">
      <alignment horizontal="left" vertical="top" wrapText="1"/>
    </xf>
    <xf numFmtId="4" fontId="11" fillId="4" borderId="32" xfId="0" applyNumberFormat="1" applyFont="1" applyFill="1" applyBorder="1" applyAlignment="1">
      <alignment horizontal="center" vertical="justify" wrapText="1"/>
    </xf>
    <xf numFmtId="0" fontId="3" fillId="5" borderId="14" xfId="0" applyFont="1" applyFill="1" applyBorder="1" applyAlignment="1">
      <alignment horizontal="center" vertical="top" wrapText="1"/>
    </xf>
    <xf numFmtId="0" fontId="6" fillId="5" borderId="14" xfId="0" applyFont="1" applyFill="1" applyBorder="1" applyAlignment="1">
      <alignment horizontal="center" vertical="center" wrapText="1"/>
    </xf>
    <xf numFmtId="4" fontId="29" fillId="5" borderId="14" xfId="0" applyNumberFormat="1" applyFont="1" applyFill="1" applyBorder="1" applyAlignment="1">
      <alignment horizontal="center" vertical="top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top" wrapText="1"/>
    </xf>
    <xf numFmtId="49" fontId="2" fillId="5" borderId="14" xfId="0" applyNumberFormat="1" applyFont="1" applyFill="1" applyBorder="1" applyAlignment="1">
      <alignment horizontal="center" vertical="center" wrapText="1"/>
    </xf>
    <xf numFmtId="0" fontId="34" fillId="5" borderId="14" xfId="0" applyFont="1" applyFill="1" applyBorder="1" applyAlignment="1">
      <alignment horizontal="left" vertical="top" wrapText="1"/>
    </xf>
    <xf numFmtId="4" fontId="41" fillId="0" borderId="0" xfId="0" applyNumberFormat="1" applyFont="1" applyFill="1"/>
    <xf numFmtId="0" fontId="42" fillId="0" borderId="0" xfId="0" applyFont="1" applyFill="1"/>
    <xf numFmtId="4" fontId="42" fillId="0" borderId="0" xfId="0" applyNumberFormat="1" applyFont="1" applyFill="1"/>
    <xf numFmtId="4" fontId="44" fillId="0" borderId="0" xfId="0" applyNumberFormat="1" applyFont="1" applyFill="1"/>
    <xf numFmtId="0" fontId="43" fillId="4" borderId="0" xfId="0" applyFont="1" applyFill="1"/>
    <xf numFmtId="0" fontId="41" fillId="0" borderId="0" xfId="0" applyFont="1" applyFill="1"/>
    <xf numFmtId="4" fontId="0" fillId="4" borderId="0" xfId="0" applyNumberFormat="1" applyFill="1"/>
    <xf numFmtId="0" fontId="45" fillId="0" borderId="0" xfId="0" applyFont="1" applyFill="1" applyAlignment="1">
      <alignment wrapText="1"/>
    </xf>
    <xf numFmtId="0" fontId="0" fillId="4" borderId="0" xfId="0" applyFill="1"/>
    <xf numFmtId="4" fontId="44" fillId="0" borderId="43" xfId="0" applyNumberFormat="1" applyFont="1" applyFill="1" applyBorder="1"/>
    <xf numFmtId="4" fontId="0" fillId="7" borderId="45" xfId="0" applyNumberFormat="1" applyFill="1" applyBorder="1"/>
    <xf numFmtId="0" fontId="0" fillId="7" borderId="45" xfId="0" applyFill="1" applyBorder="1"/>
    <xf numFmtId="4" fontId="14" fillId="0" borderId="45" xfId="0" applyNumberFormat="1" applyFont="1" applyFill="1" applyBorder="1"/>
    <xf numFmtId="4" fontId="14" fillId="0" borderId="43" xfId="0" applyNumberFormat="1" applyFont="1" applyBorder="1"/>
    <xf numFmtId="0" fontId="0" fillId="0" borderId="45" xfId="0" applyBorder="1"/>
    <xf numFmtId="0" fontId="42" fillId="0" borderId="43" xfId="0" applyFont="1" applyFill="1" applyBorder="1"/>
    <xf numFmtId="0" fontId="42" fillId="0" borderId="45" xfId="0" applyFont="1" applyFill="1" applyBorder="1"/>
    <xf numFmtId="0" fontId="46" fillId="0" borderId="0" xfId="0" applyFont="1" applyFill="1" applyAlignment="1">
      <alignment wrapText="1"/>
    </xf>
    <xf numFmtId="4" fontId="38" fillId="6" borderId="32" xfId="0" applyNumberFormat="1" applyFont="1" applyFill="1" applyBorder="1" applyAlignment="1">
      <alignment horizontal="center" vertical="top" wrapText="1"/>
    </xf>
    <xf numFmtId="0" fontId="37" fillId="6" borderId="21" xfId="0" applyFont="1" applyFill="1" applyBorder="1" applyAlignment="1">
      <alignment horizontal="center" vertical="top" wrapText="1"/>
    </xf>
    <xf numFmtId="0" fontId="33" fillId="6" borderId="17" xfId="0" applyFont="1" applyFill="1" applyBorder="1" applyAlignment="1">
      <alignment horizontal="center" vertical="center" wrapText="1"/>
    </xf>
    <xf numFmtId="4" fontId="11" fillId="6" borderId="31" xfId="0" applyNumberFormat="1" applyFont="1" applyFill="1" applyBorder="1" applyAlignment="1">
      <alignment horizontal="center" vertical="top" wrapText="1"/>
    </xf>
    <xf numFmtId="49" fontId="2" fillId="6" borderId="18" xfId="0" applyNumberFormat="1" applyFont="1" applyFill="1" applyBorder="1" applyAlignment="1">
      <alignment horizontal="center" vertical="center" wrapText="1"/>
    </xf>
    <xf numFmtId="0" fontId="33" fillId="6" borderId="20" xfId="0" applyFont="1" applyFill="1" applyBorder="1" applyAlignment="1">
      <alignment horizontal="center" vertical="center" wrapText="1"/>
    </xf>
    <xf numFmtId="0" fontId="8" fillId="6" borderId="33" xfId="0" applyFont="1" applyFill="1" applyBorder="1" applyAlignment="1">
      <alignment horizontal="center" vertical="top" wrapText="1"/>
    </xf>
    <xf numFmtId="49" fontId="2" fillId="6" borderId="22" xfId="0" applyNumberFormat="1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4" fontId="11" fillId="6" borderId="8" xfId="0" applyNumberFormat="1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top" wrapText="1"/>
    </xf>
    <xf numFmtId="0" fontId="3" fillId="6" borderId="30" xfId="0" applyFont="1" applyFill="1" applyBorder="1" applyAlignment="1">
      <alignment vertical="top" wrapText="1"/>
    </xf>
    <xf numFmtId="4" fontId="16" fillId="6" borderId="32" xfId="0" applyNumberFormat="1" applyFont="1" applyFill="1" applyBorder="1" applyAlignment="1">
      <alignment horizontal="center" vertical="justify" wrapText="1"/>
    </xf>
    <xf numFmtId="0" fontId="34" fillId="6" borderId="19" xfId="0" applyFont="1" applyFill="1" applyBorder="1" applyAlignment="1">
      <alignment horizontal="left" vertical="top" wrapText="1"/>
    </xf>
    <xf numFmtId="0" fontId="8" fillId="6" borderId="21" xfId="0" applyFont="1" applyFill="1" applyBorder="1" applyAlignment="1">
      <alignment horizontal="center" vertical="top" wrapText="1"/>
    </xf>
    <xf numFmtId="4" fontId="38" fillId="7" borderId="14" xfId="0" applyNumberFormat="1" applyFont="1" applyFill="1" applyBorder="1" applyAlignment="1">
      <alignment horizontal="center" vertical="top" wrapText="1"/>
    </xf>
    <xf numFmtId="0" fontId="2" fillId="6" borderId="17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top" wrapText="1"/>
    </xf>
    <xf numFmtId="4" fontId="24" fillId="6" borderId="14" xfId="0" applyNumberFormat="1" applyFont="1" applyFill="1" applyBorder="1" applyAlignment="1">
      <alignment horizontal="center" vertical="top" wrapText="1"/>
    </xf>
    <xf numFmtId="0" fontId="2" fillId="6" borderId="15" xfId="0" applyFont="1" applyFill="1" applyBorder="1" applyAlignment="1">
      <alignment horizontal="center" vertical="top" wrapText="1"/>
    </xf>
    <xf numFmtId="0" fontId="8" fillId="6" borderId="14" xfId="0" applyFont="1" applyFill="1" applyBorder="1" applyAlignment="1">
      <alignment horizontal="center" vertical="top" wrapText="1"/>
    </xf>
    <xf numFmtId="164" fontId="11" fillId="6" borderId="14" xfId="0" applyNumberFormat="1" applyFont="1" applyFill="1" applyBorder="1" applyAlignment="1">
      <alignment horizontal="center" vertical="center" wrapText="1"/>
    </xf>
    <xf numFmtId="164" fontId="24" fillId="6" borderId="14" xfId="0" applyNumberFormat="1" applyFont="1" applyFill="1" applyBorder="1" applyAlignment="1">
      <alignment horizontal="center" vertical="center" wrapText="1"/>
    </xf>
    <xf numFmtId="4" fontId="11" fillId="6" borderId="16" xfId="0" applyNumberFormat="1" applyFont="1" applyFill="1" applyBorder="1" applyAlignment="1">
      <alignment horizontal="center" vertical="center" wrapText="1"/>
    </xf>
    <xf numFmtId="0" fontId="23" fillId="6" borderId="15" xfId="0" applyFont="1" applyFill="1" applyBorder="1" applyAlignment="1">
      <alignment horizontal="center" vertical="center" wrapText="1"/>
    </xf>
    <xf numFmtId="4" fontId="24" fillId="6" borderId="31" xfId="0" applyNumberFormat="1" applyFont="1" applyFill="1" applyBorder="1" applyAlignment="1">
      <alignment horizontal="center" vertical="center" wrapText="1"/>
    </xf>
    <xf numFmtId="164" fontId="11" fillId="6" borderId="32" xfId="0" applyNumberFormat="1" applyFont="1" applyFill="1" applyBorder="1" applyAlignment="1">
      <alignment horizontal="center" vertical="center" wrapText="1"/>
    </xf>
    <xf numFmtId="4" fontId="11" fillId="6" borderId="32" xfId="0" applyNumberFormat="1" applyFont="1" applyFill="1" applyBorder="1" applyAlignment="1">
      <alignment horizontal="center" vertical="top" wrapText="1"/>
    </xf>
    <xf numFmtId="4" fontId="11" fillId="6" borderId="10" xfId="0" applyNumberFormat="1" applyFont="1" applyFill="1" applyBorder="1" applyAlignment="1">
      <alignment horizontal="center" vertical="top" wrapText="1"/>
    </xf>
    <xf numFmtId="0" fontId="8" fillId="6" borderId="16" xfId="0" applyFont="1" applyFill="1" applyBorder="1" applyAlignment="1">
      <alignment horizontal="center" vertical="top" wrapText="1"/>
    </xf>
    <xf numFmtId="0" fontId="6" fillId="6" borderId="15" xfId="0" applyFont="1" applyFill="1" applyBorder="1" applyAlignment="1">
      <alignment horizontal="center" vertical="center" wrapText="1"/>
    </xf>
    <xf numFmtId="4" fontId="11" fillId="6" borderId="8" xfId="0" applyNumberFormat="1" applyFont="1" applyFill="1" applyBorder="1" applyAlignment="1">
      <alignment horizontal="center" vertical="top" wrapText="1"/>
    </xf>
    <xf numFmtId="0" fontId="3" fillId="6" borderId="15" xfId="0" applyFont="1" applyFill="1" applyBorder="1" applyAlignment="1">
      <alignment horizontal="left" vertical="top" wrapText="1"/>
    </xf>
    <xf numFmtId="0" fontId="6" fillId="6" borderId="17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left" vertical="top" wrapText="1"/>
    </xf>
    <xf numFmtId="0" fontId="2" fillId="6" borderId="29" xfId="0" applyFont="1" applyFill="1" applyBorder="1" applyAlignment="1">
      <alignment horizontal="left" vertical="top" wrapText="1"/>
    </xf>
    <xf numFmtId="0" fontId="2" fillId="6" borderId="46" xfId="0" applyFont="1" applyFill="1" applyBorder="1" applyAlignment="1">
      <alignment horizontal="left" vertical="top" wrapText="1"/>
    </xf>
    <xf numFmtId="49" fontId="28" fillId="6" borderId="15" xfId="0" applyNumberFormat="1" applyFont="1" applyFill="1" applyBorder="1" applyAlignment="1">
      <alignment horizontal="center" vertical="center" wrapText="1"/>
    </xf>
    <xf numFmtId="4" fontId="11" fillId="6" borderId="16" xfId="0" applyNumberFormat="1" applyFont="1" applyFill="1" applyBorder="1" applyAlignment="1">
      <alignment horizontal="center" vertical="top" wrapText="1"/>
    </xf>
    <xf numFmtId="49" fontId="2" fillId="6" borderId="8" xfId="0" applyNumberFormat="1" applyFont="1" applyFill="1" applyBorder="1" applyAlignment="1">
      <alignment horizontal="center" vertical="center" wrapText="1"/>
    </xf>
    <xf numFmtId="49" fontId="3" fillId="6" borderId="10" xfId="0" applyNumberFormat="1" applyFont="1" applyFill="1" applyBorder="1" applyAlignment="1">
      <alignment horizontal="center" vertical="center" wrapText="1"/>
    </xf>
    <xf numFmtId="4" fontId="44" fillId="0" borderId="0" xfId="0" applyNumberFormat="1" applyFont="1"/>
    <xf numFmtId="0" fontId="3" fillId="6" borderId="17" xfId="0" applyFont="1" applyFill="1" applyBorder="1" applyAlignment="1">
      <alignment vertical="top" wrapText="1"/>
    </xf>
    <xf numFmtId="0" fontId="3" fillId="6" borderId="20" xfId="0" applyFont="1" applyFill="1" applyBorder="1" applyAlignment="1">
      <alignment vertical="top" wrapText="1"/>
    </xf>
    <xf numFmtId="0" fontId="33" fillId="6" borderId="20" xfId="0" applyFont="1" applyFill="1" applyBorder="1" applyAlignment="1">
      <alignment vertical="center" wrapText="1"/>
    </xf>
    <xf numFmtId="0" fontId="3" fillId="6" borderId="15" xfId="0" applyFont="1" applyFill="1" applyBorder="1" applyAlignment="1">
      <alignment vertical="top" wrapText="1"/>
    </xf>
    <xf numFmtId="0" fontId="33" fillId="6" borderId="1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vertical="center" wrapText="1"/>
    </xf>
    <xf numFmtId="49" fontId="2" fillId="6" borderId="18" xfId="0" applyNumberFormat="1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49" fontId="2" fillId="6" borderId="22" xfId="0" applyNumberFormat="1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horizontal="center" vertical="center" wrapText="1"/>
    </xf>
    <xf numFmtId="0" fontId="37" fillId="4" borderId="14" xfId="0" applyFont="1" applyFill="1" applyBorder="1" applyAlignment="1">
      <alignment horizontal="center" vertical="top" wrapText="1"/>
    </xf>
    <xf numFmtId="4" fontId="11" fillId="6" borderId="14" xfId="0" applyNumberFormat="1" applyFont="1" applyFill="1" applyBorder="1" applyAlignment="1">
      <alignment horizontal="center" vertical="top" wrapText="1"/>
    </xf>
    <xf numFmtId="4" fontId="11" fillId="6" borderId="31" xfId="0" applyNumberFormat="1" applyFont="1" applyFill="1" applyBorder="1" applyAlignment="1">
      <alignment horizontal="center" vertical="center" wrapText="1"/>
    </xf>
    <xf numFmtId="4" fontId="11" fillId="6" borderId="17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13" fillId="4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15" fillId="6" borderId="8" xfId="0" applyFont="1" applyFill="1" applyBorder="1" applyAlignment="1">
      <alignment horizontal="left" vertical="top" wrapText="1"/>
    </xf>
    <xf numFmtId="0" fontId="15" fillId="6" borderId="10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10" xfId="0" applyFont="1" applyFill="1" applyBorder="1" applyAlignment="1">
      <alignment horizontal="center" vertical="top" wrapText="1"/>
    </xf>
    <xf numFmtId="0" fontId="15" fillId="6" borderId="17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49" fontId="2" fillId="6" borderId="18" xfId="0" applyNumberFormat="1" applyFont="1" applyFill="1" applyBorder="1" applyAlignment="1">
      <alignment horizontal="center" vertical="center" wrapText="1"/>
    </xf>
    <xf numFmtId="49" fontId="21" fillId="6" borderId="22" xfId="0" applyNumberFormat="1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top" wrapText="1"/>
    </xf>
    <xf numFmtId="0" fontId="2" fillId="6" borderId="20" xfId="0" applyFont="1" applyFill="1" applyBorder="1" applyAlignment="1">
      <alignment horizontal="center" vertical="top" wrapText="1"/>
    </xf>
    <xf numFmtId="0" fontId="19" fillId="6" borderId="18" xfId="0" applyFont="1" applyFill="1" applyBorder="1" applyAlignment="1">
      <alignment horizontal="center" vertical="center" wrapText="1"/>
    </xf>
    <xf numFmtId="0" fontId="19" fillId="6" borderId="22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left" vertical="top" wrapText="1"/>
    </xf>
    <xf numFmtId="0" fontId="3" fillId="6" borderId="20" xfId="0" applyFont="1" applyFill="1" applyBorder="1" applyAlignment="1">
      <alignment horizontal="left" vertical="top" wrapText="1"/>
    </xf>
    <xf numFmtId="0" fontId="2" fillId="6" borderId="30" xfId="0" applyFont="1" applyFill="1" applyBorder="1" applyAlignment="1">
      <alignment horizontal="left" vertical="top" wrapText="1"/>
    </xf>
    <xf numFmtId="0" fontId="2" fillId="6" borderId="19" xfId="0" applyFont="1" applyFill="1" applyBorder="1" applyAlignment="1">
      <alignment horizontal="left" vertical="top" wrapText="1"/>
    </xf>
    <xf numFmtId="0" fontId="6" fillId="6" borderId="17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5" fillId="6" borderId="8" xfId="0" applyFont="1" applyFill="1" applyBorder="1" applyAlignment="1">
      <alignment horizontal="center" vertical="center" wrapText="1"/>
    </xf>
    <xf numFmtId="0" fontId="25" fillId="6" borderId="20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left" vertical="top" wrapText="1"/>
    </xf>
    <xf numFmtId="0" fontId="2" fillId="6" borderId="10" xfId="0" applyFont="1" applyFill="1" applyBorder="1" applyAlignment="1">
      <alignment horizontal="left" vertical="top" wrapText="1"/>
    </xf>
    <xf numFmtId="0" fontId="3" fillId="6" borderId="15" xfId="0" applyFont="1" applyFill="1" applyBorder="1" applyAlignment="1">
      <alignment horizontal="center" vertical="top" wrapText="1"/>
    </xf>
    <xf numFmtId="0" fontId="19" fillId="4" borderId="8" xfId="0" applyNumberFormat="1" applyFont="1" applyFill="1" applyBorder="1" applyAlignment="1">
      <alignment horizontal="left" vertical="top" wrapText="1"/>
    </xf>
    <xf numFmtId="0" fontId="19" fillId="4" borderId="10" xfId="0" applyNumberFormat="1" applyFont="1" applyFill="1" applyBorder="1" applyAlignment="1">
      <alignment horizontal="left" vertical="top" wrapText="1"/>
    </xf>
    <xf numFmtId="0" fontId="20" fillId="4" borderId="8" xfId="0" applyFont="1" applyFill="1" applyBorder="1" applyAlignment="1">
      <alignment horizontal="left" vertical="top" wrapText="1"/>
    </xf>
    <xf numFmtId="0" fontId="20" fillId="4" borderId="10" xfId="0" applyFont="1" applyFill="1" applyBorder="1" applyAlignment="1">
      <alignment horizontal="left" vertical="top" wrapText="1"/>
    </xf>
    <xf numFmtId="0" fontId="28" fillId="4" borderId="8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49" fontId="19" fillId="4" borderId="8" xfId="0" applyNumberFormat="1" applyFont="1" applyFill="1" applyBorder="1" applyAlignment="1">
      <alignment horizontal="center" vertical="center" wrapText="1"/>
    </xf>
    <xf numFmtId="49" fontId="19" fillId="4" borderId="10" xfId="0" applyNumberFormat="1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left" vertical="top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left" vertical="top" wrapText="1"/>
    </xf>
    <xf numFmtId="49" fontId="28" fillId="4" borderId="8" xfId="0" applyNumberFormat="1" applyFont="1" applyFill="1" applyBorder="1" applyAlignment="1">
      <alignment horizontal="center" vertical="center" wrapText="1"/>
    </xf>
    <xf numFmtId="49" fontId="28" fillId="4" borderId="10" xfId="0" applyNumberFormat="1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top" wrapText="1"/>
    </xf>
    <xf numFmtId="0" fontId="2" fillId="6" borderId="10" xfId="0" applyFont="1" applyFill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3" fillId="0" borderId="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4" borderId="0" xfId="0" applyFill="1" applyAlignment="1">
      <alignment horizontal="right"/>
    </xf>
    <xf numFmtId="0" fontId="0" fillId="0" borderId="0" xfId="0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9" fillId="4" borderId="27" xfId="0" applyNumberFormat="1" applyFont="1" applyFill="1" applyBorder="1" applyAlignment="1">
      <alignment horizontal="left" vertical="top" wrapText="1"/>
    </xf>
    <xf numFmtId="0" fontId="2" fillId="4" borderId="27" xfId="0" applyFont="1" applyFill="1" applyBorder="1" applyAlignment="1">
      <alignment horizontal="left" vertical="top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49" fontId="19" fillId="4" borderId="13" xfId="0" applyNumberFormat="1" applyFont="1" applyFill="1" applyBorder="1" applyAlignment="1">
      <alignment horizontal="center" vertical="center" wrapText="1"/>
    </xf>
    <xf numFmtId="49" fontId="19" fillId="4" borderId="11" xfId="0" applyNumberFormat="1" applyFont="1" applyFill="1" applyBorder="1" applyAlignment="1">
      <alignment horizontal="center" vertical="center" wrapText="1"/>
    </xf>
    <xf numFmtId="49" fontId="19" fillId="4" borderId="13" xfId="0" applyNumberFormat="1" applyFont="1" applyFill="1" applyBorder="1" applyAlignment="1">
      <alignment horizontal="center" vertical="top" wrapText="1"/>
    </xf>
    <xf numFmtId="49" fontId="19" fillId="4" borderId="11" xfId="0" applyNumberFormat="1" applyFont="1" applyFill="1" applyBorder="1" applyAlignment="1">
      <alignment horizontal="center" vertical="top" wrapText="1"/>
    </xf>
    <xf numFmtId="0" fontId="17" fillId="4" borderId="30" xfId="0" applyFont="1" applyFill="1" applyBorder="1" applyAlignment="1">
      <alignment horizontal="left" vertical="top" wrapText="1"/>
    </xf>
    <xf numFmtId="0" fontId="17" fillId="4" borderId="19" xfId="0" applyFont="1" applyFill="1" applyBorder="1" applyAlignment="1">
      <alignment horizontal="left" vertical="top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15" fillId="6" borderId="30" xfId="0" applyFont="1" applyFill="1" applyBorder="1" applyAlignment="1">
      <alignment horizontal="left" vertical="top" wrapText="1"/>
    </xf>
    <xf numFmtId="0" fontId="15" fillId="6" borderId="19" xfId="0" applyFont="1" applyFill="1" applyBorder="1" applyAlignment="1">
      <alignment horizontal="left" vertical="top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top" wrapText="1"/>
    </xf>
    <xf numFmtId="0" fontId="2" fillId="6" borderId="8" xfId="0" applyFont="1" applyFill="1" applyBorder="1" applyAlignment="1">
      <alignment horizontal="left" vertical="top" wrapText="1"/>
    </xf>
    <xf numFmtId="49" fontId="17" fillId="6" borderId="13" xfId="0" applyNumberFormat="1" applyFont="1" applyFill="1" applyBorder="1" applyAlignment="1">
      <alignment horizontal="center" vertical="center" wrapText="1"/>
    </xf>
    <xf numFmtId="49" fontId="2" fillId="6" borderId="11" xfId="0" applyNumberFormat="1" applyFont="1" applyFill="1" applyBorder="1" applyAlignment="1">
      <alignment horizontal="center" vertical="center" wrapText="1"/>
    </xf>
    <xf numFmtId="0" fontId="23" fillId="6" borderId="8" xfId="0" applyFont="1" applyFill="1" applyBorder="1" applyAlignment="1">
      <alignment horizontal="center" vertical="center" wrapText="1"/>
    </xf>
    <xf numFmtId="0" fontId="23" fillId="6" borderId="1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21" fillId="6" borderId="15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1" fillId="6" borderId="20" xfId="0" applyFont="1" applyFill="1" applyBorder="1" applyAlignment="1">
      <alignment horizontal="center" vertical="center" wrapText="1"/>
    </xf>
    <xf numFmtId="0" fontId="22" fillId="6" borderId="8" xfId="0" applyFont="1" applyFill="1" applyBorder="1" applyAlignment="1">
      <alignment horizontal="center" vertical="top" wrapText="1"/>
    </xf>
    <xf numFmtId="0" fontId="22" fillId="6" borderId="20" xfId="0" applyFont="1" applyFill="1" applyBorder="1" applyAlignment="1">
      <alignment horizontal="center" vertical="top" wrapText="1"/>
    </xf>
    <xf numFmtId="0" fontId="21" fillId="6" borderId="12" xfId="0" applyFont="1" applyFill="1" applyBorder="1" applyAlignment="1">
      <alignment horizontal="left" vertical="top" wrapText="1"/>
    </xf>
    <xf numFmtId="0" fontId="21" fillId="6" borderId="19" xfId="0" applyFont="1" applyFill="1" applyBorder="1" applyAlignment="1">
      <alignment horizontal="left" vertical="top" wrapText="1"/>
    </xf>
    <xf numFmtId="0" fontId="22" fillId="6" borderId="15" xfId="0" applyFont="1" applyFill="1" applyBorder="1" applyAlignment="1">
      <alignment horizontal="center" vertical="top" wrapText="1"/>
    </xf>
    <xf numFmtId="0" fontId="15" fillId="6" borderId="12" xfId="0" applyFont="1" applyFill="1" applyBorder="1" applyAlignment="1">
      <alignment horizontal="left" vertical="top" wrapText="1"/>
    </xf>
    <xf numFmtId="0" fontId="21" fillId="6" borderId="29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left" vertical="top" wrapText="1"/>
    </xf>
    <xf numFmtId="0" fontId="3" fillId="6" borderId="10" xfId="0" applyFont="1" applyFill="1" applyBorder="1" applyAlignment="1">
      <alignment horizontal="left" vertical="top" wrapText="1"/>
    </xf>
    <xf numFmtId="49" fontId="28" fillId="6" borderId="8" xfId="0" applyNumberFormat="1" applyFont="1" applyFill="1" applyBorder="1" applyAlignment="1">
      <alignment horizontal="center" vertical="center" wrapText="1"/>
    </xf>
    <xf numFmtId="49" fontId="28" fillId="6" borderId="10" xfId="0" applyNumberFormat="1" applyFont="1" applyFill="1" applyBorder="1" applyAlignment="1">
      <alignment horizontal="center" vertical="center" wrapText="1"/>
    </xf>
    <xf numFmtId="0" fontId="19" fillId="6" borderId="14" xfId="0" applyFont="1" applyFill="1" applyBorder="1" applyAlignment="1">
      <alignment horizontal="center" vertical="center" wrapText="1"/>
    </xf>
    <xf numFmtId="49" fontId="2" fillId="6" borderId="13" xfId="0" applyNumberFormat="1" applyFont="1" applyFill="1" applyBorder="1" applyAlignment="1">
      <alignment horizontal="center" vertical="center" wrapText="1"/>
    </xf>
    <xf numFmtId="0" fontId="25" fillId="6" borderId="17" xfId="0" applyFont="1" applyFill="1" applyBorder="1" applyAlignment="1">
      <alignment horizontal="center" vertical="center" wrapText="1"/>
    </xf>
    <xf numFmtId="0" fontId="23" fillId="6" borderId="20" xfId="0" applyFont="1" applyFill="1" applyBorder="1" applyAlignment="1">
      <alignment horizontal="center" vertical="center" wrapText="1"/>
    </xf>
    <xf numFmtId="0" fontId="22" fillId="6" borderId="17" xfId="0" applyFont="1" applyFill="1" applyBorder="1" applyAlignment="1">
      <alignment horizontal="center" vertical="top" wrapText="1"/>
    </xf>
    <xf numFmtId="0" fontId="23" fillId="6" borderId="17" xfId="0" applyFont="1" applyFill="1" applyBorder="1" applyAlignment="1">
      <alignment horizontal="center" vertical="center" wrapText="1"/>
    </xf>
    <xf numFmtId="49" fontId="21" fillId="6" borderId="23" xfId="0" applyNumberFormat="1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49" fontId="2" fillId="4" borderId="13" xfId="0" applyNumberFormat="1" applyFont="1" applyFill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top" wrapText="1"/>
    </xf>
    <xf numFmtId="0" fontId="6" fillId="6" borderId="10" xfId="0" applyFont="1" applyFill="1" applyBorder="1" applyAlignment="1">
      <alignment horizontal="center" vertical="top" wrapText="1"/>
    </xf>
    <xf numFmtId="49" fontId="2" fillId="6" borderId="35" xfId="0" applyNumberFormat="1" applyFont="1" applyFill="1" applyBorder="1" applyAlignment="1">
      <alignment horizontal="center" vertical="center" wrapText="1"/>
    </xf>
    <xf numFmtId="49" fontId="2" fillId="6" borderId="22" xfId="0" applyNumberFormat="1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left" vertical="top" wrapText="1"/>
    </xf>
    <xf numFmtId="0" fontId="3" fillId="6" borderId="15" xfId="0" applyFont="1" applyFill="1" applyBorder="1" applyAlignment="1">
      <alignment horizontal="left" vertical="top" wrapText="1"/>
    </xf>
    <xf numFmtId="0" fontId="6" fillId="6" borderId="15" xfId="0" applyFont="1" applyFill="1" applyBorder="1" applyAlignment="1">
      <alignment horizontal="center" vertical="center" wrapText="1"/>
    </xf>
    <xf numFmtId="0" fontId="15" fillId="6" borderId="15" xfId="0" applyFont="1" applyFill="1" applyBorder="1" applyAlignment="1">
      <alignment horizontal="center" vertical="center" wrapText="1"/>
    </xf>
    <xf numFmtId="0" fontId="15" fillId="6" borderId="20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left" vertical="top" wrapText="1"/>
    </xf>
    <xf numFmtId="0" fontId="2" fillId="4" borderId="19" xfId="0" applyFont="1" applyFill="1" applyBorder="1" applyAlignment="1">
      <alignment horizontal="left" vertical="top" wrapText="1"/>
    </xf>
    <xf numFmtId="0" fontId="2" fillId="4" borderId="32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49" fontId="2" fillId="4" borderId="18" xfId="0" applyNumberFormat="1" applyFont="1" applyFill="1" applyBorder="1" applyAlignment="1">
      <alignment horizontal="center" vertical="center" wrapText="1"/>
    </xf>
    <xf numFmtId="49" fontId="2" fillId="4" borderId="22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left" vertical="center" wrapText="1"/>
    </xf>
    <xf numFmtId="0" fontId="2" fillId="4" borderId="22" xfId="0" applyFont="1" applyFill="1" applyBorder="1" applyAlignment="1">
      <alignment horizontal="left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35" fillId="4" borderId="38" xfId="0" applyFont="1" applyFill="1" applyBorder="1" applyAlignment="1">
      <alignment horizontal="left" vertical="top" wrapText="1"/>
    </xf>
    <xf numFmtId="0" fontId="35" fillId="4" borderId="39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left" vertical="top" wrapText="1"/>
    </xf>
    <xf numFmtId="0" fontId="3" fillId="4" borderId="20" xfId="0" applyFont="1" applyFill="1" applyBorder="1" applyAlignment="1">
      <alignment horizontal="left" vertical="top" wrapText="1"/>
    </xf>
    <xf numFmtId="0" fontId="19" fillId="6" borderId="42" xfId="0" applyFont="1" applyFill="1" applyBorder="1" applyAlignment="1">
      <alignment horizontal="left" vertical="top" wrapText="1"/>
    </xf>
    <xf numFmtId="0" fontId="19" fillId="6" borderId="43" xfId="0" applyFont="1" applyFill="1" applyBorder="1" applyAlignment="1">
      <alignment horizontal="left" vertical="top" wrapText="1"/>
    </xf>
    <xf numFmtId="0" fontId="19" fillId="6" borderId="40" xfId="0" applyFont="1" applyFill="1" applyBorder="1" applyAlignment="1">
      <alignment horizontal="center" vertical="center" wrapText="1"/>
    </xf>
    <xf numFmtId="0" fontId="19" fillId="6" borderId="31" xfId="0" applyFont="1" applyFill="1" applyBorder="1" applyAlignment="1">
      <alignment horizontal="center" vertical="center" wrapText="1"/>
    </xf>
    <xf numFmtId="0" fontId="19" fillId="6" borderId="44" xfId="0" applyFont="1" applyFill="1" applyBorder="1" applyAlignment="1">
      <alignment horizontal="center" vertical="center" wrapText="1"/>
    </xf>
    <xf numFmtId="0" fontId="19" fillId="6" borderId="41" xfId="0" applyFont="1" applyFill="1" applyBorder="1" applyAlignment="1">
      <alignment horizontal="center" vertical="center" wrapText="1"/>
    </xf>
    <xf numFmtId="49" fontId="2" fillId="4" borderId="23" xfId="0" applyNumberFormat="1" applyFont="1" applyFill="1" applyBorder="1" applyAlignment="1">
      <alignment horizontal="center" vertical="center" wrapText="1"/>
    </xf>
    <xf numFmtId="49" fontId="17" fillId="6" borderId="18" xfId="0" applyNumberFormat="1" applyFont="1" applyFill="1" applyBorder="1" applyAlignment="1">
      <alignment horizontal="center" vertical="top" wrapText="1"/>
    </xf>
    <xf numFmtId="49" fontId="2" fillId="6" borderId="23" xfId="0" applyNumberFormat="1" applyFont="1" applyFill="1" applyBorder="1" applyAlignment="1">
      <alignment horizontal="center" vertical="top" wrapText="1"/>
    </xf>
    <xf numFmtId="0" fontId="2" fillId="4" borderId="29" xfId="0" applyFont="1" applyFill="1" applyBorder="1" applyAlignment="1">
      <alignment horizontal="left" vertical="top" wrapText="1"/>
    </xf>
    <xf numFmtId="0" fontId="3" fillId="4" borderId="15" xfId="0" applyFont="1" applyFill="1" applyBorder="1" applyAlignment="1">
      <alignment horizontal="left" vertical="top" wrapText="1"/>
    </xf>
    <xf numFmtId="0" fontId="15" fillId="4" borderId="10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30" xfId="0" applyNumberFormat="1" applyFont="1" applyFill="1" applyBorder="1" applyAlignment="1">
      <alignment horizontal="left" vertical="top" wrapText="1"/>
    </xf>
    <xf numFmtId="0" fontId="2" fillId="4" borderId="19" xfId="0" applyNumberFormat="1" applyFont="1" applyFill="1" applyBorder="1" applyAlignment="1">
      <alignment horizontal="left" vertical="top" wrapText="1"/>
    </xf>
    <xf numFmtId="0" fontId="2" fillId="4" borderId="17" xfId="0" applyFont="1" applyFill="1" applyBorder="1" applyAlignment="1">
      <alignment horizontal="left" vertical="top" wrapText="1"/>
    </xf>
    <xf numFmtId="0" fontId="2" fillId="4" borderId="20" xfId="0" applyFont="1" applyFill="1" applyBorder="1" applyAlignment="1">
      <alignment horizontal="left" vertical="top" wrapText="1"/>
    </xf>
    <xf numFmtId="0" fontId="20" fillId="6" borderId="17" xfId="0" applyFont="1" applyFill="1" applyBorder="1" applyAlignment="1">
      <alignment horizontal="left" vertical="top" wrapText="1"/>
    </xf>
    <xf numFmtId="0" fontId="2" fillId="6" borderId="14" xfId="0" applyFont="1" applyFill="1" applyBorder="1" applyAlignment="1">
      <alignment horizontal="left" vertical="top" wrapText="1"/>
    </xf>
    <xf numFmtId="0" fontId="15" fillId="6" borderId="8" xfId="0" applyFont="1" applyFill="1" applyBorder="1" applyAlignment="1">
      <alignment horizontal="center" vertical="center" wrapText="1"/>
    </xf>
    <xf numFmtId="0" fontId="2" fillId="4" borderId="12" xfId="0" applyNumberFormat="1" applyFont="1" applyFill="1" applyBorder="1" applyAlignment="1">
      <alignment horizontal="left" vertical="top" wrapText="1"/>
    </xf>
    <xf numFmtId="0" fontId="2" fillId="4" borderId="29" xfId="0" applyNumberFormat="1" applyFont="1" applyFill="1" applyBorder="1" applyAlignment="1">
      <alignment horizontal="left" vertical="top" wrapText="1"/>
    </xf>
    <xf numFmtId="0" fontId="6" fillId="4" borderId="15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left" vertical="top" wrapText="1"/>
    </xf>
    <xf numFmtId="0" fontId="2" fillId="6" borderId="34" xfId="0" applyFont="1" applyFill="1" applyBorder="1" applyAlignment="1">
      <alignment horizontal="left" vertical="top" wrapText="1"/>
    </xf>
    <xf numFmtId="0" fontId="34" fillId="6" borderId="15" xfId="0" applyFont="1" applyFill="1" applyBorder="1" applyAlignment="1">
      <alignment horizontal="left" vertical="top" wrapText="1"/>
    </xf>
    <xf numFmtId="0" fontId="34" fillId="6" borderId="10" xfId="0" applyFont="1" applyFill="1" applyBorder="1" applyAlignment="1">
      <alignment horizontal="left" vertical="top" wrapText="1"/>
    </xf>
    <xf numFmtId="0" fontId="20" fillId="6" borderId="18" xfId="0" applyFont="1" applyFill="1" applyBorder="1" applyAlignment="1">
      <alignment horizontal="center" vertical="center" wrapText="1"/>
    </xf>
    <xf numFmtId="0" fontId="20" fillId="6" borderId="11" xfId="0" applyFont="1" applyFill="1" applyBorder="1" applyAlignment="1">
      <alignment horizontal="center" vertical="center" wrapText="1"/>
    </xf>
    <xf numFmtId="0" fontId="19" fillId="6" borderId="13" xfId="0" applyFont="1" applyFill="1" applyBorder="1" applyAlignment="1">
      <alignment horizontal="center" vertical="center" wrapText="1"/>
    </xf>
    <xf numFmtId="0" fontId="19" fillId="6" borderId="23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top" wrapText="1"/>
    </xf>
    <xf numFmtId="0" fontId="6" fillId="4" borderId="20" xfId="0" applyFont="1" applyFill="1" applyBorder="1" applyAlignment="1">
      <alignment horizontal="center" vertical="top" wrapText="1"/>
    </xf>
    <xf numFmtId="0" fontId="15" fillId="4" borderId="17" xfId="0" applyFont="1" applyFill="1" applyBorder="1" applyAlignment="1">
      <alignment horizontal="center" vertical="top" wrapText="1"/>
    </xf>
    <xf numFmtId="0" fontId="15" fillId="4" borderId="20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 vertical="top" wrapText="1"/>
    </xf>
    <xf numFmtId="0" fontId="2" fillId="4" borderId="20" xfId="0" applyFont="1" applyFill="1" applyBorder="1" applyAlignment="1">
      <alignment horizontal="center" vertical="top" wrapText="1"/>
    </xf>
    <xf numFmtId="49" fontId="17" fillId="4" borderId="18" xfId="0" applyNumberFormat="1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6" borderId="30" xfId="0" applyNumberFormat="1" applyFont="1" applyFill="1" applyBorder="1" applyAlignment="1">
      <alignment horizontal="left" vertical="top" wrapText="1"/>
    </xf>
    <xf numFmtId="0" fontId="2" fillId="6" borderId="19" xfId="0" applyNumberFormat="1" applyFont="1" applyFill="1" applyBorder="1" applyAlignment="1">
      <alignment horizontal="left" vertical="top" wrapText="1"/>
    </xf>
    <xf numFmtId="0" fontId="2" fillId="6" borderId="32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19" fillId="4" borderId="30" xfId="0" applyFont="1" applyFill="1" applyBorder="1" applyAlignment="1">
      <alignment horizontal="left" vertical="top" wrapText="1"/>
    </xf>
    <xf numFmtId="0" fontId="19" fillId="4" borderId="19" xfId="0" applyFont="1" applyFill="1" applyBorder="1" applyAlignment="1">
      <alignment horizontal="left" vertical="top" wrapText="1"/>
    </xf>
    <xf numFmtId="0" fontId="19" fillId="6" borderId="12" xfId="0" applyFont="1" applyFill="1" applyBorder="1" applyAlignment="1">
      <alignment horizontal="left" vertical="top" wrapText="1"/>
    </xf>
    <xf numFmtId="0" fontId="19" fillId="6" borderId="9" xfId="0" applyFont="1" applyFill="1" applyBorder="1" applyAlignment="1">
      <alignment horizontal="left" vertical="top" wrapText="1"/>
    </xf>
    <xf numFmtId="0" fontId="19" fillId="6" borderId="8" xfId="0" applyFont="1" applyFill="1" applyBorder="1" applyAlignment="1">
      <alignment horizontal="center" vertical="center" wrapText="1"/>
    </xf>
    <xf numFmtId="0" fontId="19" fillId="6" borderId="10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"/>
  <sheetViews>
    <sheetView tabSelected="1" view="pageBreakPreview" topLeftCell="A94" zoomScale="145" zoomScaleSheetLayoutView="145" workbookViewId="0">
      <selection activeCell="A103" sqref="A103:G107"/>
    </sheetView>
  </sheetViews>
  <sheetFormatPr defaultRowHeight="15" x14ac:dyDescent="0.25"/>
  <cols>
    <col min="1" max="1" width="50.42578125" customWidth="1"/>
    <col min="2" max="2" width="31.42578125" customWidth="1"/>
    <col min="3" max="3" width="12.42578125" customWidth="1"/>
    <col min="4" max="4" width="28.85546875" customWidth="1"/>
    <col min="5" max="5" width="14.5703125" customWidth="1"/>
    <col min="6" max="6" width="12.42578125" bestFit="1" customWidth="1"/>
    <col min="7" max="7" width="32" customWidth="1"/>
    <col min="8" max="8" width="13.5703125" hidden="1" customWidth="1"/>
    <col min="9" max="9" width="15.28515625" hidden="1" customWidth="1"/>
    <col min="10" max="10" width="11.5703125" hidden="1" customWidth="1"/>
    <col min="11" max="11" width="19.5703125" hidden="1" customWidth="1"/>
    <col min="12" max="12" width="22" bestFit="1" customWidth="1"/>
  </cols>
  <sheetData>
    <row r="1" spans="1:9" x14ac:dyDescent="0.25">
      <c r="E1" s="210"/>
      <c r="F1" s="210"/>
      <c r="G1" s="210"/>
    </row>
    <row r="2" spans="1:9" x14ac:dyDescent="0.25">
      <c r="E2" s="213"/>
      <c r="F2" s="213"/>
      <c r="G2" s="213"/>
    </row>
    <row r="3" spans="1:9" x14ac:dyDescent="0.25">
      <c r="E3" s="214"/>
      <c r="F3" s="214"/>
      <c r="G3" s="214"/>
    </row>
    <row r="4" spans="1:9" x14ac:dyDescent="0.25">
      <c r="E4" s="3"/>
      <c r="F4" s="3"/>
      <c r="G4" s="23">
        <v>18</v>
      </c>
    </row>
    <row r="5" spans="1:9" ht="55.5" customHeight="1" x14ac:dyDescent="0.25">
      <c r="A5" s="216" t="s">
        <v>16</v>
      </c>
      <c r="B5" s="216"/>
      <c r="C5" s="216"/>
      <c r="D5" s="216"/>
      <c r="E5" s="216"/>
      <c r="F5" s="216"/>
      <c r="G5" s="216"/>
    </row>
    <row r="6" spans="1:9" ht="20.25" x14ac:dyDescent="0.25">
      <c r="A6" s="212"/>
      <c r="B6" s="212"/>
      <c r="C6" s="212"/>
      <c r="D6" s="212"/>
      <c r="E6" s="212"/>
      <c r="F6" s="212"/>
      <c r="G6" s="18"/>
    </row>
    <row r="7" spans="1:9" ht="18.75" x14ac:dyDescent="0.25">
      <c r="A7" s="215" t="s">
        <v>1</v>
      </c>
      <c r="B7" s="215"/>
      <c r="C7" s="215"/>
      <c r="D7" s="215"/>
      <c r="E7" s="215"/>
      <c r="F7" s="215"/>
      <c r="G7" s="215"/>
    </row>
    <row r="8" spans="1:9" ht="18.75" x14ac:dyDescent="0.25">
      <c r="A8" s="215" t="s">
        <v>2</v>
      </c>
      <c r="B8" s="215"/>
      <c r="C8" s="215"/>
      <c r="D8" s="215"/>
      <c r="E8" s="215"/>
      <c r="F8" s="215"/>
      <c r="G8" s="215"/>
    </row>
    <row r="9" spans="1:9" x14ac:dyDescent="0.25">
      <c r="A9" s="211" t="s">
        <v>0</v>
      </c>
      <c r="B9" s="211"/>
      <c r="C9" s="211"/>
      <c r="D9" s="211"/>
      <c r="E9" s="211"/>
      <c r="F9" s="211"/>
      <c r="G9" s="211"/>
    </row>
    <row r="10" spans="1:9" ht="15.75" thickBot="1" x14ac:dyDescent="0.3">
      <c r="A10" s="17"/>
      <c r="B10" s="17"/>
      <c r="C10" s="17"/>
      <c r="D10" s="17"/>
      <c r="E10" s="17"/>
      <c r="F10" s="17"/>
      <c r="G10" s="17"/>
    </row>
    <row r="11" spans="1:9" ht="66" customHeight="1" thickBot="1" x14ac:dyDescent="0.3">
      <c r="A11" s="9" t="s">
        <v>3</v>
      </c>
      <c r="B11" s="10" t="s">
        <v>4</v>
      </c>
      <c r="C11" s="10" t="s">
        <v>5</v>
      </c>
      <c r="D11" s="10" t="s">
        <v>6</v>
      </c>
      <c r="E11" s="10" t="s">
        <v>7</v>
      </c>
      <c r="F11" s="10" t="s">
        <v>8</v>
      </c>
      <c r="G11" s="11" t="s">
        <v>9</v>
      </c>
    </row>
    <row r="12" spans="1:9" ht="19.5" customHeight="1" thickBot="1" x14ac:dyDescent="0.3">
      <c r="A12" s="4">
        <v>3</v>
      </c>
      <c r="B12" s="5">
        <v>4</v>
      </c>
      <c r="C12" s="5">
        <v>5</v>
      </c>
      <c r="D12" s="6">
        <v>6</v>
      </c>
      <c r="E12" s="5">
        <v>7</v>
      </c>
      <c r="F12" s="7">
        <v>8</v>
      </c>
      <c r="G12" s="6">
        <v>9</v>
      </c>
      <c r="H12" s="20"/>
      <c r="I12" s="25"/>
    </row>
    <row r="13" spans="1:9" ht="42" customHeight="1" x14ac:dyDescent="0.25">
      <c r="A13" s="218" t="s">
        <v>186</v>
      </c>
      <c r="B13" s="203" t="s">
        <v>32</v>
      </c>
      <c r="C13" s="219">
        <v>2210</v>
      </c>
      <c r="D13" s="21">
        <v>173235</v>
      </c>
      <c r="E13" s="149" t="s">
        <v>187</v>
      </c>
      <c r="F13" s="195" t="s">
        <v>72</v>
      </c>
      <c r="G13" s="221" t="s">
        <v>188</v>
      </c>
      <c r="H13" s="20"/>
    </row>
    <row r="14" spans="1:9" ht="51" customHeight="1" x14ac:dyDescent="0.25">
      <c r="A14" s="218"/>
      <c r="B14" s="204"/>
      <c r="C14" s="220"/>
      <c r="D14" s="151" t="s">
        <v>189</v>
      </c>
      <c r="E14" s="152" t="s">
        <v>190</v>
      </c>
      <c r="F14" s="196"/>
      <c r="G14" s="222"/>
    </row>
    <row r="15" spans="1:9" ht="41.25" customHeight="1" x14ac:dyDescent="0.25">
      <c r="A15" s="217" t="s">
        <v>191</v>
      </c>
      <c r="B15" s="191" t="s">
        <v>192</v>
      </c>
      <c r="C15" s="193">
        <v>2210</v>
      </c>
      <c r="D15" s="21">
        <v>18540</v>
      </c>
      <c r="E15" s="195" t="s">
        <v>40</v>
      </c>
      <c r="F15" s="195" t="s">
        <v>120</v>
      </c>
      <c r="G15" s="223" t="s">
        <v>193</v>
      </c>
    </row>
    <row r="16" spans="1:9" ht="53.25" customHeight="1" x14ac:dyDescent="0.25">
      <c r="A16" s="217"/>
      <c r="B16" s="192"/>
      <c r="C16" s="194"/>
      <c r="D16" s="153" t="s">
        <v>194</v>
      </c>
      <c r="E16" s="196"/>
      <c r="F16" s="196"/>
      <c r="G16" s="224"/>
    </row>
    <row r="17" spans="1:11" ht="33" customHeight="1" x14ac:dyDescent="0.25">
      <c r="A17" s="189" t="s">
        <v>195</v>
      </c>
      <c r="B17" s="191" t="s">
        <v>196</v>
      </c>
      <c r="C17" s="193">
        <v>2210</v>
      </c>
      <c r="D17" s="21">
        <v>43225</v>
      </c>
      <c r="E17" s="195" t="s">
        <v>40</v>
      </c>
      <c r="F17" s="195" t="s">
        <v>120</v>
      </c>
      <c r="G17" s="197" t="s">
        <v>193</v>
      </c>
    </row>
    <row r="18" spans="1:11" ht="33" customHeight="1" x14ac:dyDescent="0.25">
      <c r="A18" s="190"/>
      <c r="B18" s="192"/>
      <c r="C18" s="194"/>
      <c r="D18" s="153" t="s">
        <v>197</v>
      </c>
      <c r="E18" s="196"/>
      <c r="F18" s="196"/>
      <c r="G18" s="198"/>
    </row>
    <row r="19" spans="1:11" ht="35.25" customHeight="1" x14ac:dyDescent="0.25">
      <c r="A19" s="199" t="s">
        <v>33</v>
      </c>
      <c r="B19" s="255" t="s">
        <v>34</v>
      </c>
      <c r="C19" s="257" t="s">
        <v>35</v>
      </c>
      <c r="D19" s="154">
        <f>2560000-320000-18980</f>
        <v>2221020</v>
      </c>
      <c r="E19" s="201" t="s">
        <v>36</v>
      </c>
      <c r="F19" s="259" t="s">
        <v>62</v>
      </c>
      <c r="G19" s="260" t="s">
        <v>204</v>
      </c>
    </row>
    <row r="20" spans="1:11" ht="51" customHeight="1" x14ac:dyDescent="0.25">
      <c r="A20" s="199"/>
      <c r="B20" s="256"/>
      <c r="C20" s="258"/>
      <c r="D20" s="119" t="s">
        <v>201</v>
      </c>
      <c r="E20" s="201"/>
      <c r="F20" s="259"/>
      <c r="G20" s="240"/>
    </row>
    <row r="21" spans="1:11" ht="51" customHeight="1" x14ac:dyDescent="0.25">
      <c r="A21" s="202" t="s">
        <v>200</v>
      </c>
      <c r="B21" s="203" t="s">
        <v>171</v>
      </c>
      <c r="C21" s="205" t="s">
        <v>35</v>
      </c>
      <c r="D21" s="21">
        <v>320000</v>
      </c>
      <c r="E21" s="207" t="s">
        <v>36</v>
      </c>
      <c r="F21" s="266" t="s">
        <v>120</v>
      </c>
      <c r="G21" s="267" t="s">
        <v>125</v>
      </c>
    </row>
    <row r="22" spans="1:11" ht="51" customHeight="1" thickBot="1" x14ac:dyDescent="0.3">
      <c r="A22" s="202"/>
      <c r="B22" s="204"/>
      <c r="C22" s="206"/>
      <c r="D22" s="19" t="s">
        <v>177</v>
      </c>
      <c r="E22" s="207"/>
      <c r="F22" s="266"/>
      <c r="G22" s="268"/>
    </row>
    <row r="23" spans="1:11" ht="51" customHeight="1" x14ac:dyDescent="0.25">
      <c r="A23" s="136" t="s">
        <v>166</v>
      </c>
      <c r="B23" s="131" t="s">
        <v>171</v>
      </c>
      <c r="C23" s="137" t="s">
        <v>167</v>
      </c>
      <c r="D23" s="138">
        <f>200000+15400+165000-14760</f>
        <v>365640</v>
      </c>
      <c r="E23" s="200" t="s">
        <v>31</v>
      </c>
      <c r="F23" s="182" t="s">
        <v>41</v>
      </c>
      <c r="G23" s="139" t="s">
        <v>10</v>
      </c>
    </row>
    <row r="24" spans="1:11" ht="66.75" customHeight="1" thickBot="1" x14ac:dyDescent="0.3">
      <c r="A24" s="136"/>
      <c r="B24" s="131"/>
      <c r="C24" s="137"/>
      <c r="D24" s="119" t="s">
        <v>202</v>
      </c>
      <c r="E24" s="201"/>
      <c r="F24" s="200"/>
      <c r="G24" s="140" t="s">
        <v>203</v>
      </c>
    </row>
    <row r="25" spans="1:11" ht="32.25" customHeight="1" thickBot="1" x14ac:dyDescent="0.3">
      <c r="A25" s="30" t="s">
        <v>30</v>
      </c>
      <c r="B25" s="26"/>
      <c r="C25" s="27"/>
      <c r="D25" s="31">
        <f>D19+D17+D13+D15+D21+D23</f>
        <v>3141660</v>
      </c>
      <c r="E25" s="28"/>
      <c r="F25" s="28"/>
      <c r="G25" s="29"/>
      <c r="H25" s="93"/>
      <c r="I25" s="94"/>
      <c r="J25" s="94"/>
      <c r="K25" s="94"/>
    </row>
    <row r="26" spans="1:11" ht="20.25" customHeight="1" x14ac:dyDescent="0.25">
      <c r="A26" s="186" t="s">
        <v>11</v>
      </c>
      <c r="B26" s="188" t="s">
        <v>12</v>
      </c>
      <c r="C26" s="269">
        <v>2240</v>
      </c>
      <c r="D26" s="127">
        <f>4061530-210515.71</f>
        <v>3851014.29</v>
      </c>
      <c r="E26" s="182" t="s">
        <v>44</v>
      </c>
      <c r="F26" s="208" t="s">
        <v>14</v>
      </c>
      <c r="G26" s="239" t="s">
        <v>48</v>
      </c>
      <c r="H26" s="20"/>
    </row>
    <row r="27" spans="1:11" ht="45" customHeight="1" thickBot="1" x14ac:dyDescent="0.3">
      <c r="A27" s="187"/>
      <c r="B27" s="165"/>
      <c r="C27" s="270"/>
      <c r="D27" s="119" t="s">
        <v>15</v>
      </c>
      <c r="E27" s="200"/>
      <c r="F27" s="209"/>
      <c r="G27" s="240"/>
      <c r="I27" s="20"/>
    </row>
    <row r="28" spans="1:11" ht="45" customHeight="1" x14ac:dyDescent="0.25">
      <c r="A28" s="162" t="s">
        <v>11</v>
      </c>
      <c r="B28" s="164" t="s">
        <v>12</v>
      </c>
      <c r="C28" s="116">
        <v>2240</v>
      </c>
      <c r="D28" s="117">
        <v>480985.71</v>
      </c>
      <c r="E28" s="166" t="s">
        <v>45</v>
      </c>
      <c r="F28" s="118" t="s">
        <v>14</v>
      </c>
      <c r="G28" s="168" t="s">
        <v>27</v>
      </c>
      <c r="I28" s="32"/>
      <c r="K28" s="25"/>
    </row>
    <row r="29" spans="1:11" ht="40.5" customHeight="1" thickBot="1" x14ac:dyDescent="0.3">
      <c r="A29" s="163"/>
      <c r="B29" s="165"/>
      <c r="C29" s="116"/>
      <c r="D29" s="119" t="s">
        <v>28</v>
      </c>
      <c r="E29" s="167"/>
      <c r="F29" s="118"/>
      <c r="G29" s="169"/>
      <c r="H29" s="141"/>
      <c r="I29" s="32"/>
    </row>
    <row r="30" spans="1:11" s="8" customFormat="1" ht="60.75" customHeight="1" x14ac:dyDescent="0.25">
      <c r="A30" s="238" t="s">
        <v>13</v>
      </c>
      <c r="B30" s="164" t="s">
        <v>12</v>
      </c>
      <c r="C30" s="235">
        <v>2240</v>
      </c>
      <c r="D30" s="120">
        <f>3959970-118630.71</f>
        <v>3841339.29</v>
      </c>
      <c r="E30" s="182" t="s">
        <v>44</v>
      </c>
      <c r="F30" s="237" t="s">
        <v>14</v>
      </c>
      <c r="G30" s="239" t="s">
        <v>48</v>
      </c>
      <c r="H30" s="85"/>
      <c r="I30" s="86"/>
      <c r="K30" s="87"/>
    </row>
    <row r="31" spans="1:11" s="8" customFormat="1" ht="34.5" customHeight="1" thickBot="1" x14ac:dyDescent="0.3">
      <c r="A31" s="187"/>
      <c r="B31" s="165"/>
      <c r="C31" s="236"/>
      <c r="D31" s="119" t="s">
        <v>165</v>
      </c>
      <c r="E31" s="200"/>
      <c r="F31" s="209"/>
      <c r="G31" s="240"/>
      <c r="I31" s="81"/>
      <c r="J31" s="24"/>
    </row>
    <row r="32" spans="1:11" s="8" customFormat="1" ht="34.5" customHeight="1" x14ac:dyDescent="0.25">
      <c r="A32" s="162" t="s">
        <v>13</v>
      </c>
      <c r="B32" s="164" t="s">
        <v>12</v>
      </c>
      <c r="C32" s="106">
        <v>2240</v>
      </c>
      <c r="D32" s="121">
        <v>490660.71</v>
      </c>
      <c r="E32" s="184" t="s">
        <v>25</v>
      </c>
      <c r="F32" s="118" t="s">
        <v>14</v>
      </c>
      <c r="G32" s="168" t="s">
        <v>27</v>
      </c>
    </row>
    <row r="33" spans="1:11" s="8" customFormat="1" ht="34.5" customHeight="1" thickBot="1" x14ac:dyDescent="0.3">
      <c r="A33" s="163"/>
      <c r="B33" s="165"/>
      <c r="C33" s="106"/>
      <c r="D33" s="119" t="s">
        <v>29</v>
      </c>
      <c r="E33" s="185"/>
      <c r="F33" s="118"/>
      <c r="G33" s="169"/>
      <c r="H33" s="89"/>
      <c r="I33" s="90"/>
      <c r="J33" s="92"/>
      <c r="K33" s="91"/>
    </row>
    <row r="34" spans="1:11" s="8" customFormat="1" ht="34.5" customHeight="1" x14ac:dyDescent="0.25">
      <c r="A34" s="250" t="s">
        <v>23</v>
      </c>
      <c r="B34" s="248" t="s">
        <v>24</v>
      </c>
      <c r="C34" s="241">
        <v>2240</v>
      </c>
      <c r="D34" s="122">
        <f>8279322-1576337.17+456265</f>
        <v>7159249.8300000001</v>
      </c>
      <c r="E34" s="182" t="s">
        <v>44</v>
      </c>
      <c r="F34" s="244" t="s">
        <v>14</v>
      </c>
      <c r="G34" s="168" t="s">
        <v>161</v>
      </c>
      <c r="H34" s="80"/>
      <c r="J34" s="24"/>
    </row>
    <row r="35" spans="1:11" s="8" customFormat="1" ht="34.5" customHeight="1" thickBot="1" x14ac:dyDescent="0.3">
      <c r="A35" s="251"/>
      <c r="B35" s="249"/>
      <c r="C35" s="262"/>
      <c r="D35" s="113" t="s">
        <v>163</v>
      </c>
      <c r="E35" s="200"/>
      <c r="F35" s="247"/>
      <c r="G35" s="169"/>
      <c r="H35" s="84"/>
      <c r="I35" s="24"/>
    </row>
    <row r="36" spans="1:11" s="8" customFormat="1" ht="34.5" customHeight="1" x14ac:dyDescent="0.25">
      <c r="A36" s="253" t="s">
        <v>23</v>
      </c>
      <c r="B36" s="248" t="s">
        <v>24</v>
      </c>
      <c r="C36" s="123">
        <v>2240</v>
      </c>
      <c r="D36" s="124">
        <v>1576337.17</v>
      </c>
      <c r="E36" s="166" t="s">
        <v>45</v>
      </c>
      <c r="F36" s="246" t="s">
        <v>14</v>
      </c>
      <c r="G36" s="168" t="s">
        <v>27</v>
      </c>
      <c r="H36" s="83"/>
      <c r="I36" s="24"/>
      <c r="K36" s="88"/>
    </row>
    <row r="37" spans="1:11" s="8" customFormat="1" ht="34.5" customHeight="1" thickBot="1" x14ac:dyDescent="0.3">
      <c r="A37" s="234"/>
      <c r="B37" s="249"/>
      <c r="C37" s="123"/>
      <c r="D37" s="113" t="s">
        <v>152</v>
      </c>
      <c r="E37" s="167"/>
      <c r="F37" s="247"/>
      <c r="G37" s="169"/>
      <c r="H37" s="81"/>
      <c r="I37" s="82"/>
      <c r="K37" s="97"/>
    </row>
    <row r="38" spans="1:11" s="8" customFormat="1" ht="34.5" customHeight="1" x14ac:dyDescent="0.25">
      <c r="A38" s="250" t="s">
        <v>26</v>
      </c>
      <c r="B38" s="248" t="s">
        <v>24</v>
      </c>
      <c r="C38" s="241">
        <v>2240</v>
      </c>
      <c r="D38" s="122">
        <f>8279322-1407267.75+172319</f>
        <v>7044373.25</v>
      </c>
      <c r="E38" s="182" t="s">
        <v>44</v>
      </c>
      <c r="F38" s="244" t="s">
        <v>14</v>
      </c>
      <c r="G38" s="168" t="s">
        <v>162</v>
      </c>
      <c r="I38" s="24"/>
      <c r="K38" s="24"/>
    </row>
    <row r="39" spans="1:11" s="8" customFormat="1" ht="34.5" customHeight="1" thickBot="1" x14ac:dyDescent="0.3">
      <c r="A39" s="254"/>
      <c r="B39" s="252"/>
      <c r="C39" s="242"/>
      <c r="D39" s="109" t="s">
        <v>164</v>
      </c>
      <c r="E39" s="243"/>
      <c r="F39" s="245"/>
      <c r="G39" s="265"/>
      <c r="H39" s="24"/>
    </row>
    <row r="40" spans="1:11" s="8" customFormat="1" ht="40.5" customHeight="1" x14ac:dyDescent="0.25">
      <c r="A40" s="233" t="s">
        <v>26</v>
      </c>
      <c r="B40" s="263" t="s">
        <v>24</v>
      </c>
      <c r="C40" s="264">
        <v>2240</v>
      </c>
      <c r="D40" s="124">
        <v>1407267.75</v>
      </c>
      <c r="E40" s="261" t="s">
        <v>25</v>
      </c>
      <c r="F40" s="182" t="s">
        <v>14</v>
      </c>
      <c r="G40" s="168" t="s">
        <v>27</v>
      </c>
      <c r="H40" s="83"/>
      <c r="I40" s="24"/>
      <c r="K40" s="24"/>
    </row>
    <row r="41" spans="1:11" s="8" customFormat="1" ht="35.25" customHeight="1" thickBot="1" x14ac:dyDescent="0.3">
      <c r="A41" s="234"/>
      <c r="B41" s="249"/>
      <c r="C41" s="262"/>
      <c r="D41" s="113" t="s">
        <v>153</v>
      </c>
      <c r="E41" s="185"/>
      <c r="F41" s="247"/>
      <c r="G41" s="169"/>
      <c r="H41" s="95"/>
      <c r="I41" s="96"/>
      <c r="J41" s="96"/>
      <c r="K41" s="97"/>
    </row>
    <row r="42" spans="1:11" s="8" customFormat="1" ht="34.5" customHeight="1" x14ac:dyDescent="0.25">
      <c r="A42" s="178" t="s">
        <v>17</v>
      </c>
      <c r="B42" s="176" t="s">
        <v>19</v>
      </c>
      <c r="C42" s="64">
        <v>2240</v>
      </c>
      <c r="D42" s="65">
        <v>6050000</v>
      </c>
      <c r="E42" s="182" t="s">
        <v>44</v>
      </c>
      <c r="F42" s="61" t="s">
        <v>14</v>
      </c>
      <c r="G42" s="170" t="s">
        <v>47</v>
      </c>
    </row>
    <row r="43" spans="1:11" s="8" customFormat="1" ht="34.5" customHeight="1" thickBot="1" x14ac:dyDescent="0.3">
      <c r="A43" s="179"/>
      <c r="B43" s="177"/>
      <c r="C43" s="66">
        <v>2240</v>
      </c>
      <c r="D43" s="67" t="s">
        <v>18</v>
      </c>
      <c r="E43" s="183"/>
      <c r="F43" s="62"/>
      <c r="G43" s="171"/>
    </row>
    <row r="44" spans="1:11" s="8" customFormat="1" ht="34.5" customHeight="1" x14ac:dyDescent="0.25">
      <c r="A44" s="178" t="s">
        <v>20</v>
      </c>
      <c r="B44" s="176" t="s">
        <v>21</v>
      </c>
      <c r="C44" s="180">
        <v>2240</v>
      </c>
      <c r="D44" s="125">
        <f>880000+80000</f>
        <v>960000</v>
      </c>
      <c r="E44" s="182" t="s">
        <v>43</v>
      </c>
      <c r="F44" s="172" t="s">
        <v>14</v>
      </c>
      <c r="G44" s="174" t="s">
        <v>46</v>
      </c>
    </row>
    <row r="45" spans="1:11" s="8" customFormat="1" ht="34.5" customHeight="1" thickBot="1" x14ac:dyDescent="0.3">
      <c r="A45" s="179"/>
      <c r="B45" s="177"/>
      <c r="C45" s="181"/>
      <c r="D45" s="113" t="s">
        <v>49</v>
      </c>
      <c r="E45" s="183"/>
      <c r="F45" s="173"/>
      <c r="G45" s="175"/>
    </row>
    <row r="46" spans="1:11" s="8" customFormat="1" ht="34.5" customHeight="1" x14ac:dyDescent="0.25">
      <c r="A46" s="178" t="s">
        <v>22</v>
      </c>
      <c r="B46" s="176" t="s">
        <v>19</v>
      </c>
      <c r="C46" s="64">
        <v>2240</v>
      </c>
      <c r="D46" s="65">
        <f>2605263.6+0.4-15000</f>
        <v>2590264</v>
      </c>
      <c r="E46" s="182" t="s">
        <v>43</v>
      </c>
      <c r="F46" s="115" t="s">
        <v>52</v>
      </c>
      <c r="G46" s="170" t="s">
        <v>149</v>
      </c>
    </row>
    <row r="47" spans="1:11" s="8" customFormat="1" ht="44.25" customHeight="1" thickBot="1" x14ac:dyDescent="0.3">
      <c r="A47" s="179"/>
      <c r="B47" s="177"/>
      <c r="C47" s="66">
        <v>2240</v>
      </c>
      <c r="D47" s="67" t="s">
        <v>174</v>
      </c>
      <c r="E47" s="183"/>
      <c r="F47" s="62"/>
      <c r="G47" s="171"/>
    </row>
    <row r="48" spans="1:11" s="8" customFormat="1" ht="44.25" customHeight="1" x14ac:dyDescent="0.25">
      <c r="A48" s="135" t="s">
        <v>173</v>
      </c>
      <c r="B48" s="134" t="s">
        <v>171</v>
      </c>
      <c r="C48" s="64" t="s">
        <v>169</v>
      </c>
      <c r="D48" s="65">
        <v>15000</v>
      </c>
      <c r="E48" s="182" t="s">
        <v>170</v>
      </c>
      <c r="F48" s="133" t="s">
        <v>41</v>
      </c>
      <c r="G48" s="170" t="s">
        <v>176</v>
      </c>
    </row>
    <row r="49" spans="1:7" s="8" customFormat="1" ht="44.25" customHeight="1" thickBot="1" x14ac:dyDescent="0.3">
      <c r="A49" s="135"/>
      <c r="B49" s="134"/>
      <c r="C49" s="66">
        <v>2240</v>
      </c>
      <c r="D49" s="67" t="s">
        <v>172</v>
      </c>
      <c r="E49" s="183"/>
      <c r="F49" s="62"/>
      <c r="G49" s="171"/>
    </row>
    <row r="50" spans="1:7" s="8" customFormat="1" ht="38.25" customHeight="1" x14ac:dyDescent="0.25">
      <c r="A50" s="225" t="s">
        <v>60</v>
      </c>
      <c r="B50" s="35" t="s">
        <v>38</v>
      </c>
      <c r="C50" s="36" t="s">
        <v>39</v>
      </c>
      <c r="D50" s="37">
        <v>910430</v>
      </c>
      <c r="E50" s="227" t="s">
        <v>40</v>
      </c>
      <c r="F50" s="231" t="s">
        <v>62</v>
      </c>
      <c r="G50" s="229" t="s">
        <v>149</v>
      </c>
    </row>
    <row r="51" spans="1:7" s="8" customFormat="1" ht="63" customHeight="1" thickBot="1" x14ac:dyDescent="0.3">
      <c r="A51" s="226"/>
      <c r="B51" s="38"/>
      <c r="C51" s="39"/>
      <c r="D51" s="40" t="s">
        <v>42</v>
      </c>
      <c r="E51" s="228"/>
      <c r="F51" s="232"/>
      <c r="G51" s="230"/>
    </row>
    <row r="52" spans="1:7" s="8" customFormat="1" ht="38.25" customHeight="1" x14ac:dyDescent="0.25">
      <c r="A52" s="178" t="s">
        <v>56</v>
      </c>
      <c r="B52" s="176" t="s">
        <v>55</v>
      </c>
      <c r="C52" s="180">
        <v>2240</v>
      </c>
      <c r="D52" s="126">
        <v>27360</v>
      </c>
      <c r="E52" s="166" t="s">
        <v>51</v>
      </c>
      <c r="F52" s="182" t="s">
        <v>52</v>
      </c>
      <c r="G52" s="168" t="s">
        <v>57</v>
      </c>
    </row>
    <row r="53" spans="1:7" s="8" customFormat="1" ht="56.25" customHeight="1" thickBot="1" x14ac:dyDescent="0.3">
      <c r="A53" s="179"/>
      <c r="B53" s="177"/>
      <c r="C53" s="181"/>
      <c r="D53" s="104" t="s">
        <v>59</v>
      </c>
      <c r="E53" s="277"/>
      <c r="F53" s="183"/>
      <c r="G53" s="272"/>
    </row>
    <row r="54" spans="1:7" s="8" customFormat="1" ht="38.25" customHeight="1" x14ac:dyDescent="0.25">
      <c r="A54" s="273" t="s">
        <v>53</v>
      </c>
      <c r="B54" s="274" t="s">
        <v>50</v>
      </c>
      <c r="C54" s="275">
        <v>2240</v>
      </c>
      <c r="D54" s="127">
        <f>34560+46080</f>
        <v>80640</v>
      </c>
      <c r="E54" s="276" t="s">
        <v>51</v>
      </c>
      <c r="F54" s="243" t="s">
        <v>52</v>
      </c>
      <c r="G54" s="271" t="s">
        <v>58</v>
      </c>
    </row>
    <row r="55" spans="1:7" s="8" customFormat="1" ht="58.5" customHeight="1" thickBot="1" x14ac:dyDescent="0.3">
      <c r="A55" s="273"/>
      <c r="B55" s="274"/>
      <c r="C55" s="275"/>
      <c r="D55" s="128" t="s">
        <v>54</v>
      </c>
      <c r="E55" s="276"/>
      <c r="F55" s="243"/>
      <c r="G55" s="271"/>
    </row>
    <row r="56" spans="1:7" s="8" customFormat="1" ht="58.5" customHeight="1" x14ac:dyDescent="0.25">
      <c r="A56" s="178" t="s">
        <v>63</v>
      </c>
      <c r="B56" s="142" t="s">
        <v>61</v>
      </c>
      <c r="C56" s="180">
        <v>2240</v>
      </c>
      <c r="D56" s="155">
        <v>978000</v>
      </c>
      <c r="E56" s="166" t="s">
        <v>40</v>
      </c>
      <c r="F56" s="182" t="s">
        <v>62</v>
      </c>
      <c r="G56" s="148" t="s">
        <v>66</v>
      </c>
    </row>
    <row r="57" spans="1:7" s="8" customFormat="1" ht="30.75" customHeight="1" thickBot="1" x14ac:dyDescent="0.3">
      <c r="A57" s="179"/>
      <c r="B57" s="143"/>
      <c r="C57" s="181"/>
      <c r="D57" s="113" t="s">
        <v>64</v>
      </c>
      <c r="E57" s="277"/>
      <c r="F57" s="183"/>
      <c r="G57" s="150" t="s">
        <v>65</v>
      </c>
    </row>
    <row r="58" spans="1:7" s="8" customFormat="1" ht="42.75" customHeight="1" x14ac:dyDescent="0.25">
      <c r="A58" s="278" t="s">
        <v>69</v>
      </c>
      <c r="B58" s="35" t="s">
        <v>67</v>
      </c>
      <c r="C58" s="50">
        <v>2240</v>
      </c>
      <c r="D58" s="51">
        <v>390240</v>
      </c>
      <c r="E58" s="280" t="s">
        <v>68</v>
      </c>
      <c r="F58" s="231" t="s">
        <v>62</v>
      </c>
      <c r="G58" s="282" t="s">
        <v>73</v>
      </c>
    </row>
    <row r="59" spans="1:7" s="8" customFormat="1" ht="30.75" customHeight="1" thickBot="1" x14ac:dyDescent="0.3">
      <c r="A59" s="279"/>
      <c r="B59" s="47"/>
      <c r="C59" s="52"/>
      <c r="D59" s="40" t="s">
        <v>70</v>
      </c>
      <c r="E59" s="281"/>
      <c r="F59" s="232"/>
      <c r="G59" s="283"/>
    </row>
    <row r="60" spans="1:7" s="8" customFormat="1" ht="58.5" customHeight="1" x14ac:dyDescent="0.25">
      <c r="A60" s="178" t="s">
        <v>175</v>
      </c>
      <c r="B60" s="142" t="s">
        <v>71</v>
      </c>
      <c r="C60" s="100">
        <v>2240</v>
      </c>
      <c r="D60" s="101">
        <v>143700</v>
      </c>
      <c r="E60" s="182" t="s">
        <v>68</v>
      </c>
      <c r="F60" s="182" t="s">
        <v>41</v>
      </c>
      <c r="G60" s="168" t="s">
        <v>74</v>
      </c>
    </row>
    <row r="61" spans="1:7" s="8" customFormat="1" ht="24" customHeight="1" thickBot="1" x14ac:dyDescent="0.3">
      <c r="A61" s="179"/>
      <c r="B61" s="143"/>
      <c r="C61" s="144"/>
      <c r="D61" s="104" t="s">
        <v>75</v>
      </c>
      <c r="E61" s="183"/>
      <c r="F61" s="183"/>
      <c r="G61" s="272"/>
    </row>
    <row r="62" spans="1:7" s="8" customFormat="1" ht="39" customHeight="1" x14ac:dyDescent="0.25">
      <c r="A62" s="278" t="s">
        <v>78</v>
      </c>
      <c r="B62" s="56" t="s">
        <v>79</v>
      </c>
      <c r="C62" s="286">
        <v>2240</v>
      </c>
      <c r="D62" s="51">
        <v>3649464</v>
      </c>
      <c r="E62" s="280" t="s">
        <v>76</v>
      </c>
      <c r="F62" s="231" t="s">
        <v>77</v>
      </c>
      <c r="G62" s="284" t="s">
        <v>85</v>
      </c>
    </row>
    <row r="63" spans="1:7" s="8" customFormat="1" ht="41.25" customHeight="1" thickBot="1" x14ac:dyDescent="0.3">
      <c r="A63" s="279"/>
      <c r="B63" s="57"/>
      <c r="C63" s="287"/>
      <c r="D63" s="22" t="s">
        <v>80</v>
      </c>
      <c r="E63" s="281"/>
      <c r="F63" s="232"/>
      <c r="G63" s="285"/>
    </row>
    <row r="64" spans="1:7" s="8" customFormat="1" ht="42.75" customHeight="1" x14ac:dyDescent="0.25">
      <c r="A64" s="288" t="s">
        <v>83</v>
      </c>
      <c r="B64" s="58" t="s">
        <v>81</v>
      </c>
      <c r="C64" s="44">
        <v>2240</v>
      </c>
      <c r="D64" s="59">
        <v>782373</v>
      </c>
      <c r="E64" s="280" t="s">
        <v>82</v>
      </c>
      <c r="F64" s="231" t="s">
        <v>126</v>
      </c>
      <c r="G64" s="284" t="s">
        <v>89</v>
      </c>
    </row>
    <row r="65" spans="1:7" s="8" customFormat="1" ht="27" customHeight="1" thickBot="1" x14ac:dyDescent="0.3">
      <c r="A65" s="289"/>
      <c r="B65" s="57"/>
      <c r="C65" s="45"/>
      <c r="D65" s="22" t="s">
        <v>84</v>
      </c>
      <c r="E65" s="281"/>
      <c r="F65" s="232"/>
      <c r="G65" s="285"/>
    </row>
    <row r="66" spans="1:7" s="8" customFormat="1" ht="38.25" customHeight="1" x14ac:dyDescent="0.25">
      <c r="A66" s="278" t="s">
        <v>88</v>
      </c>
      <c r="B66" s="292" t="s">
        <v>168</v>
      </c>
      <c r="C66" s="290">
        <v>2240</v>
      </c>
      <c r="D66" s="51">
        <v>4767</v>
      </c>
      <c r="E66" s="227" t="s">
        <v>40</v>
      </c>
      <c r="F66" s="231" t="s">
        <v>86</v>
      </c>
      <c r="G66" s="284" t="s">
        <v>90</v>
      </c>
    </row>
    <row r="67" spans="1:7" s="8" customFormat="1" ht="39" customHeight="1" thickBot="1" x14ac:dyDescent="0.3">
      <c r="A67" s="279"/>
      <c r="B67" s="293"/>
      <c r="C67" s="291"/>
      <c r="D67" s="22" t="s">
        <v>87</v>
      </c>
      <c r="E67" s="228"/>
      <c r="F67" s="232"/>
      <c r="G67" s="285"/>
    </row>
    <row r="68" spans="1:7" s="8" customFormat="1" ht="33.75" customHeight="1" x14ac:dyDescent="0.25">
      <c r="A68" s="303" t="s">
        <v>92</v>
      </c>
      <c r="B68" s="304" t="s">
        <v>91</v>
      </c>
      <c r="C68" s="46">
        <v>2240</v>
      </c>
      <c r="D68" s="49">
        <v>1935091</v>
      </c>
      <c r="E68" s="305" t="s">
        <v>40</v>
      </c>
      <c r="F68" s="307" t="s">
        <v>52</v>
      </c>
      <c r="G68" s="300" t="s">
        <v>94</v>
      </c>
    </row>
    <row r="69" spans="1:7" s="8" customFormat="1" ht="36.75" customHeight="1" thickBot="1" x14ac:dyDescent="0.3">
      <c r="A69" s="303"/>
      <c r="B69" s="304"/>
      <c r="C69" s="55"/>
      <c r="D69" s="60" t="s">
        <v>93</v>
      </c>
      <c r="E69" s="306"/>
      <c r="F69" s="307"/>
      <c r="G69" s="300"/>
    </row>
    <row r="70" spans="1:7" s="8" customFormat="1" ht="63" customHeight="1" x14ac:dyDescent="0.25">
      <c r="A70" s="178" t="s">
        <v>96</v>
      </c>
      <c r="B70" s="142" t="s">
        <v>95</v>
      </c>
      <c r="C70" s="132">
        <v>2240</v>
      </c>
      <c r="D70" s="101">
        <v>2227800</v>
      </c>
      <c r="E70" s="166" t="s">
        <v>40</v>
      </c>
      <c r="F70" s="133" t="s">
        <v>52</v>
      </c>
      <c r="G70" s="301" t="s">
        <v>97</v>
      </c>
    </row>
    <row r="71" spans="1:7" s="8" customFormat="1" ht="48.75" customHeight="1" thickBot="1" x14ac:dyDescent="0.3">
      <c r="A71" s="273"/>
      <c r="B71" s="145"/>
      <c r="C71" s="146"/>
      <c r="D71" s="128" t="s">
        <v>98</v>
      </c>
      <c r="E71" s="276"/>
      <c r="F71" s="147"/>
      <c r="G71" s="302"/>
    </row>
    <row r="72" spans="1:7" s="8" customFormat="1" ht="51" customHeight="1" x14ac:dyDescent="0.25">
      <c r="A72" s="294" t="s">
        <v>103</v>
      </c>
      <c r="B72" s="110" t="s">
        <v>99</v>
      </c>
      <c r="C72" s="180">
        <v>2240</v>
      </c>
      <c r="D72" s="111">
        <v>4143474</v>
      </c>
      <c r="E72" s="296" t="s">
        <v>102</v>
      </c>
      <c r="F72" s="297"/>
      <c r="G72" s="174" t="s">
        <v>148</v>
      </c>
    </row>
    <row r="73" spans="1:7" s="8" customFormat="1" ht="38.25" customHeight="1" thickBot="1" x14ac:dyDescent="0.3">
      <c r="A73" s="295"/>
      <c r="B73" s="112"/>
      <c r="C73" s="181"/>
      <c r="D73" s="113" t="s">
        <v>104</v>
      </c>
      <c r="E73" s="298"/>
      <c r="F73" s="299"/>
      <c r="G73" s="175"/>
    </row>
    <row r="74" spans="1:7" s="8" customFormat="1" ht="37.5" customHeight="1" x14ac:dyDescent="0.25">
      <c r="A74" s="278" t="s">
        <v>108</v>
      </c>
      <c r="B74" s="68" t="s">
        <v>106</v>
      </c>
      <c r="C74" s="50">
        <v>2240</v>
      </c>
      <c r="D74" s="53">
        <v>2595399</v>
      </c>
      <c r="E74" s="231" t="s">
        <v>68</v>
      </c>
      <c r="F74" s="231" t="s">
        <v>127</v>
      </c>
      <c r="G74" s="282" t="s">
        <v>107</v>
      </c>
    </row>
    <row r="75" spans="1:7" s="8" customFormat="1" ht="39.75" customHeight="1" thickBot="1" x14ac:dyDescent="0.3">
      <c r="A75" s="279"/>
      <c r="B75" s="47"/>
      <c r="C75" s="54"/>
      <c r="D75" s="40" t="s">
        <v>150</v>
      </c>
      <c r="E75" s="232"/>
      <c r="F75" s="232"/>
      <c r="G75" s="283"/>
    </row>
    <row r="76" spans="1:7" s="8" customFormat="1" ht="26.25" customHeight="1" x14ac:dyDescent="0.25">
      <c r="A76" s="308" t="s">
        <v>109</v>
      </c>
      <c r="B76" s="310" t="s">
        <v>178</v>
      </c>
      <c r="C76" s="286">
        <v>2240</v>
      </c>
      <c r="D76" s="69">
        <v>250000</v>
      </c>
      <c r="E76" s="231" t="s">
        <v>82</v>
      </c>
      <c r="F76" s="231" t="s">
        <v>127</v>
      </c>
      <c r="G76" s="282" t="s">
        <v>160</v>
      </c>
    </row>
    <row r="77" spans="1:7" s="8" customFormat="1" ht="32.25" customHeight="1" thickBot="1" x14ac:dyDescent="0.3">
      <c r="A77" s="309"/>
      <c r="B77" s="311"/>
      <c r="C77" s="287"/>
      <c r="D77" s="40" t="s">
        <v>110</v>
      </c>
      <c r="E77" s="232"/>
      <c r="F77" s="232"/>
      <c r="G77" s="283"/>
    </row>
    <row r="78" spans="1:7" s="8" customFormat="1" ht="26.25" customHeight="1" x14ac:dyDescent="0.25">
      <c r="A78" s="178" t="s">
        <v>147</v>
      </c>
      <c r="B78" s="176" t="s">
        <v>111</v>
      </c>
      <c r="C78" s="180">
        <v>2240</v>
      </c>
      <c r="D78" s="156">
        <f>12671100-500000</f>
        <v>12171100</v>
      </c>
      <c r="E78" s="182" t="s">
        <v>112</v>
      </c>
      <c r="F78" s="182" t="s">
        <v>62</v>
      </c>
      <c r="G78" s="174" t="s">
        <v>183</v>
      </c>
    </row>
    <row r="79" spans="1:7" s="8" customFormat="1" ht="42.75" customHeight="1" thickBot="1" x14ac:dyDescent="0.3">
      <c r="A79" s="179"/>
      <c r="B79" s="177"/>
      <c r="C79" s="181"/>
      <c r="D79" s="113" t="s">
        <v>179</v>
      </c>
      <c r="E79" s="183"/>
      <c r="F79" s="183"/>
      <c r="G79" s="175"/>
    </row>
    <row r="80" spans="1:7" s="8" customFormat="1" ht="54" customHeight="1" x14ac:dyDescent="0.25">
      <c r="A80" s="341" t="s">
        <v>116</v>
      </c>
      <c r="B80" s="35" t="s">
        <v>113</v>
      </c>
      <c r="C80" s="44">
        <v>2240</v>
      </c>
      <c r="D80" s="33">
        <f>20573+1579427</f>
        <v>1600000</v>
      </c>
      <c r="E80" s="231" t="s">
        <v>44</v>
      </c>
      <c r="F80" s="231" t="s">
        <v>126</v>
      </c>
      <c r="G80" s="43" t="s">
        <v>114</v>
      </c>
    </row>
    <row r="81" spans="1:7" s="8" customFormat="1" ht="30.75" customHeight="1" thickBot="1" x14ac:dyDescent="0.3">
      <c r="A81" s="342"/>
      <c r="B81" s="47"/>
      <c r="C81" s="45"/>
      <c r="D81" s="22" t="s">
        <v>115</v>
      </c>
      <c r="E81" s="232"/>
      <c r="F81" s="232"/>
      <c r="G81" s="48" t="s">
        <v>117</v>
      </c>
    </row>
    <row r="82" spans="1:7" s="8" customFormat="1" ht="55.5" customHeight="1" x14ac:dyDescent="0.25">
      <c r="A82" s="278" t="s">
        <v>118</v>
      </c>
      <c r="B82" s="70" t="s">
        <v>119</v>
      </c>
      <c r="C82" s="41">
        <v>2240</v>
      </c>
      <c r="D82" s="33">
        <v>540727</v>
      </c>
      <c r="E82" s="231" t="s">
        <v>44</v>
      </c>
      <c r="F82" s="41" t="s">
        <v>127</v>
      </c>
      <c r="G82" s="229" t="s">
        <v>159</v>
      </c>
    </row>
    <row r="83" spans="1:7" s="8" customFormat="1" ht="41.25" customHeight="1" thickBot="1" x14ac:dyDescent="0.3">
      <c r="A83" s="279"/>
      <c r="B83" s="71"/>
      <c r="C83" s="42"/>
      <c r="D83" s="22" t="s">
        <v>121</v>
      </c>
      <c r="E83" s="232"/>
      <c r="F83" s="34"/>
      <c r="G83" s="230"/>
    </row>
    <row r="84" spans="1:7" s="8" customFormat="1" ht="30.75" customHeight="1" x14ac:dyDescent="0.25">
      <c r="A84" s="343" t="s">
        <v>123</v>
      </c>
      <c r="B84" s="255" t="s">
        <v>91</v>
      </c>
      <c r="C84" s="235">
        <v>2240</v>
      </c>
      <c r="D84" s="138">
        <f>5758027-500000</f>
        <v>5258027</v>
      </c>
      <c r="E84" s="345" t="s">
        <v>122</v>
      </c>
      <c r="F84" s="246" t="s">
        <v>62</v>
      </c>
      <c r="G84" s="170" t="s">
        <v>185</v>
      </c>
    </row>
    <row r="85" spans="1:7" s="8" customFormat="1" ht="50.25" customHeight="1" thickBot="1" x14ac:dyDescent="0.3">
      <c r="A85" s="344"/>
      <c r="B85" s="256"/>
      <c r="C85" s="236"/>
      <c r="D85" s="119" t="s">
        <v>184</v>
      </c>
      <c r="E85" s="346"/>
      <c r="F85" s="200"/>
      <c r="G85" s="171"/>
    </row>
    <row r="86" spans="1:7" s="8" customFormat="1" ht="30.75" hidden="1" customHeight="1" x14ac:dyDescent="0.25">
      <c r="A86" s="315" t="s">
        <v>180</v>
      </c>
      <c r="B86" s="191" t="s">
        <v>124</v>
      </c>
      <c r="C86" s="219">
        <v>2240</v>
      </c>
      <c r="D86" s="114">
        <v>0</v>
      </c>
      <c r="E86" s="318" t="s">
        <v>68</v>
      </c>
      <c r="F86" s="319" t="s">
        <v>120</v>
      </c>
      <c r="G86" s="229" t="s">
        <v>182</v>
      </c>
    </row>
    <row r="87" spans="1:7" s="8" customFormat="1" ht="33.75" hidden="1" customHeight="1" thickBot="1" x14ac:dyDescent="0.3">
      <c r="A87" s="316"/>
      <c r="B87" s="304"/>
      <c r="C87" s="317"/>
      <c r="D87" s="60" t="s">
        <v>181</v>
      </c>
      <c r="E87" s="319"/>
      <c r="F87" s="307"/>
      <c r="G87" s="335"/>
    </row>
    <row r="88" spans="1:7" s="8" customFormat="1" ht="30.75" customHeight="1" x14ac:dyDescent="0.25">
      <c r="A88" s="336" t="s">
        <v>156</v>
      </c>
      <c r="B88" s="312" t="s">
        <v>124</v>
      </c>
      <c r="C88" s="180">
        <v>2240</v>
      </c>
      <c r="D88" s="98">
        <f>766320+666400</f>
        <v>1432720</v>
      </c>
      <c r="E88" s="338" t="s">
        <v>68</v>
      </c>
      <c r="F88" s="182" t="s">
        <v>41</v>
      </c>
      <c r="G88" s="170" t="s">
        <v>157</v>
      </c>
    </row>
    <row r="89" spans="1:7" s="8" customFormat="1" ht="55.5" customHeight="1" thickBot="1" x14ac:dyDescent="0.3">
      <c r="A89" s="337"/>
      <c r="B89" s="177"/>
      <c r="C89" s="181"/>
      <c r="D89" s="99" t="s">
        <v>158</v>
      </c>
      <c r="E89" s="339"/>
      <c r="F89" s="183"/>
      <c r="G89" s="340"/>
    </row>
    <row r="90" spans="1:7" s="8" customFormat="1" ht="27.75" customHeight="1" x14ac:dyDescent="0.25">
      <c r="A90" s="178" t="s">
        <v>151</v>
      </c>
      <c r="B90" s="312" t="s">
        <v>124</v>
      </c>
      <c r="C90" s="100">
        <v>2240</v>
      </c>
      <c r="D90" s="101">
        <v>543000</v>
      </c>
      <c r="E90" s="166" t="s">
        <v>128</v>
      </c>
      <c r="F90" s="182" t="s">
        <v>52</v>
      </c>
      <c r="G90" s="102" t="s">
        <v>130</v>
      </c>
    </row>
    <row r="91" spans="1:7" s="8" customFormat="1" ht="66" customHeight="1" thickBot="1" x14ac:dyDescent="0.3">
      <c r="A91" s="179"/>
      <c r="B91" s="177"/>
      <c r="C91" s="103"/>
      <c r="D91" s="104" t="s">
        <v>129</v>
      </c>
      <c r="E91" s="277"/>
      <c r="F91" s="183"/>
      <c r="G91" s="105" t="s">
        <v>105</v>
      </c>
    </row>
    <row r="92" spans="1:7" s="8" customFormat="1" ht="32.25" customHeight="1" x14ac:dyDescent="0.25">
      <c r="A92" s="313" t="s">
        <v>131</v>
      </c>
      <c r="B92" s="255" t="s">
        <v>133</v>
      </c>
      <c r="C92" s="129">
        <v>2240</v>
      </c>
      <c r="D92" s="130">
        <v>172800</v>
      </c>
      <c r="E92" s="314" t="s">
        <v>40</v>
      </c>
      <c r="F92" s="246" t="s">
        <v>62</v>
      </c>
      <c r="G92" s="326" t="s">
        <v>137</v>
      </c>
    </row>
    <row r="93" spans="1:7" s="8" customFormat="1" ht="69.75" customHeight="1" thickBot="1" x14ac:dyDescent="0.3">
      <c r="A93" s="238"/>
      <c r="B93" s="274"/>
      <c r="C93" s="129"/>
      <c r="D93" s="109" t="s">
        <v>132</v>
      </c>
      <c r="E93" s="276"/>
      <c r="F93" s="243"/>
      <c r="G93" s="327"/>
    </row>
    <row r="94" spans="1:7" s="8" customFormat="1" ht="26.25" customHeight="1" x14ac:dyDescent="0.25">
      <c r="A94" s="278" t="s">
        <v>134</v>
      </c>
      <c r="B94" s="35" t="s">
        <v>139</v>
      </c>
      <c r="C94" s="328">
        <v>2240</v>
      </c>
      <c r="D94" s="51">
        <v>78000</v>
      </c>
      <c r="E94" s="330" t="s">
        <v>40</v>
      </c>
      <c r="F94" s="332" t="s">
        <v>101</v>
      </c>
      <c r="G94" s="334" t="s">
        <v>136</v>
      </c>
    </row>
    <row r="95" spans="1:7" s="8" customFormat="1" ht="26.25" customHeight="1" thickBot="1" x14ac:dyDescent="0.3">
      <c r="A95" s="279"/>
      <c r="B95" s="47"/>
      <c r="C95" s="329"/>
      <c r="D95" s="22" t="s">
        <v>135</v>
      </c>
      <c r="E95" s="331"/>
      <c r="F95" s="333"/>
      <c r="G95" s="283"/>
    </row>
    <row r="96" spans="1:7" s="8" customFormat="1" ht="26.25" customHeight="1" x14ac:dyDescent="0.25">
      <c r="A96" s="278" t="s">
        <v>198</v>
      </c>
      <c r="B96" s="292" t="s">
        <v>140</v>
      </c>
      <c r="C96" s="286">
        <v>2240</v>
      </c>
      <c r="D96" s="51">
        <v>231880</v>
      </c>
      <c r="E96" s="231" t="s">
        <v>199</v>
      </c>
      <c r="F96" s="231" t="s">
        <v>120</v>
      </c>
      <c r="G96" s="229" t="s">
        <v>141</v>
      </c>
    </row>
    <row r="97" spans="1:7" s="8" customFormat="1" ht="96" customHeight="1" thickBot="1" x14ac:dyDescent="0.3">
      <c r="A97" s="279"/>
      <c r="B97" s="293"/>
      <c r="C97" s="287"/>
      <c r="D97" s="22" t="s">
        <v>138</v>
      </c>
      <c r="E97" s="232"/>
      <c r="F97" s="232"/>
      <c r="G97" s="230"/>
    </row>
    <row r="98" spans="1:7" s="8" customFormat="1" ht="42" customHeight="1" x14ac:dyDescent="0.25">
      <c r="A98" s="278" t="s">
        <v>143</v>
      </c>
      <c r="B98" s="35" t="s">
        <v>142</v>
      </c>
      <c r="C98" s="286">
        <v>2240</v>
      </c>
      <c r="D98" s="72">
        <v>50000</v>
      </c>
      <c r="E98" s="231" t="s">
        <v>199</v>
      </c>
      <c r="F98" s="332" t="s">
        <v>72</v>
      </c>
      <c r="G98" s="229" t="s">
        <v>141</v>
      </c>
    </row>
    <row r="99" spans="1:7" s="8" customFormat="1" ht="17.25" customHeight="1" thickBot="1" x14ac:dyDescent="0.3">
      <c r="A99" s="279"/>
      <c r="B99" s="63"/>
      <c r="C99" s="287"/>
      <c r="D99" s="22" t="s">
        <v>144</v>
      </c>
      <c r="E99" s="232"/>
      <c r="F99" s="333"/>
      <c r="G99" s="230"/>
    </row>
    <row r="100" spans="1:7" s="8" customFormat="1" ht="30.75" customHeight="1" x14ac:dyDescent="0.25">
      <c r="A100" s="320" t="s">
        <v>145</v>
      </c>
      <c r="B100" s="322" t="s">
        <v>146</v>
      </c>
      <c r="C100" s="106">
        <v>2240</v>
      </c>
      <c r="D100" s="107">
        <v>13402</v>
      </c>
      <c r="E100" s="243" t="s">
        <v>100</v>
      </c>
      <c r="F100" s="182" t="s">
        <v>52</v>
      </c>
      <c r="G100" s="324" t="s">
        <v>155</v>
      </c>
    </row>
    <row r="101" spans="1:7" s="8" customFormat="1" ht="35.25" customHeight="1" x14ac:dyDescent="0.25">
      <c r="A101" s="321"/>
      <c r="B101" s="323"/>
      <c r="C101" s="108"/>
      <c r="D101" s="109" t="s">
        <v>154</v>
      </c>
      <c r="E101" s="200"/>
      <c r="F101" s="200"/>
      <c r="G101" s="325"/>
    </row>
    <row r="102" spans="1:7" s="8" customFormat="1" ht="34.5" customHeight="1" x14ac:dyDescent="0.25">
      <c r="A102" s="79" t="s">
        <v>37</v>
      </c>
      <c r="B102" s="73"/>
      <c r="C102" s="74"/>
      <c r="D102" s="75">
        <f>D30+D26+D42+D44+D46+D40+D38+D36+D34+D32+D28+D50+D52+D54+D56+D58+D60+D62+D64+D66+D68+D70+D72+D74+D76+D78+D80+D82+D84+D86+D88+D90+D92+D94+D96+D98+D100+D48</f>
        <v>75676886</v>
      </c>
      <c r="E102" s="76"/>
      <c r="F102" s="77"/>
      <c r="G102" s="78"/>
    </row>
    <row r="103" spans="1:7" s="8" customFormat="1" ht="25.5" customHeight="1" x14ac:dyDescent="0.25">
      <c r="A103" s="161"/>
      <c r="B103" s="161"/>
      <c r="C103" s="14"/>
      <c r="D103" s="15"/>
      <c r="E103" s="14"/>
      <c r="F103" s="16"/>
      <c r="G103" s="16"/>
    </row>
    <row r="104" spans="1:7" ht="15.75" x14ac:dyDescent="0.25">
      <c r="A104" s="160"/>
      <c r="B104" s="160"/>
      <c r="C104" s="160"/>
      <c r="D104" s="160"/>
      <c r="E104" s="160"/>
      <c r="F104" s="160"/>
      <c r="G104" s="160"/>
    </row>
    <row r="105" spans="1:7" ht="12.75" customHeight="1" x14ac:dyDescent="0.25">
      <c r="A105" s="12"/>
      <c r="B105" s="12"/>
      <c r="C105" s="1"/>
      <c r="D105" s="13"/>
      <c r="E105" s="13"/>
      <c r="F105" s="13"/>
      <c r="G105" s="13"/>
    </row>
    <row r="106" spans="1:7" ht="21.75" customHeight="1" x14ac:dyDescent="0.25">
      <c r="A106" s="157"/>
      <c r="B106" s="12"/>
      <c r="C106" s="2"/>
      <c r="D106" s="159"/>
      <c r="E106" s="159"/>
      <c r="F106" s="159"/>
      <c r="G106" s="159"/>
    </row>
    <row r="107" spans="1:7" ht="12.75" customHeight="1" x14ac:dyDescent="0.25">
      <c r="A107" s="157"/>
      <c r="B107" s="12"/>
      <c r="C107" s="1"/>
      <c r="D107" s="158"/>
      <c r="E107" s="158"/>
      <c r="F107" s="158"/>
      <c r="G107" s="158"/>
    </row>
    <row r="108" spans="1:7" ht="12.75" customHeight="1" x14ac:dyDescent="0.25">
      <c r="A108" s="12"/>
      <c r="B108" s="12"/>
      <c r="C108" s="1"/>
      <c r="D108" s="13"/>
      <c r="E108" s="13"/>
      <c r="F108" s="13"/>
      <c r="G108" s="13"/>
    </row>
  </sheetData>
  <mergeCells count="228">
    <mergeCell ref="G86:G87"/>
    <mergeCell ref="A88:A89"/>
    <mergeCell ref="B88:B89"/>
    <mergeCell ref="C88:C89"/>
    <mergeCell ref="E88:E89"/>
    <mergeCell ref="F88:F89"/>
    <mergeCell ref="G88:G89"/>
    <mergeCell ref="F80:F81"/>
    <mergeCell ref="E80:E81"/>
    <mergeCell ref="A80:A81"/>
    <mergeCell ref="E82:E83"/>
    <mergeCell ref="A82:A83"/>
    <mergeCell ref="A84:A85"/>
    <mergeCell ref="B84:B85"/>
    <mergeCell ref="C84:C85"/>
    <mergeCell ref="E84:E85"/>
    <mergeCell ref="F84:F85"/>
    <mergeCell ref="G84:G85"/>
    <mergeCell ref="G82:G83"/>
    <mergeCell ref="A100:A101"/>
    <mergeCell ref="B100:B101"/>
    <mergeCell ref="E100:E101"/>
    <mergeCell ref="G100:G101"/>
    <mergeCell ref="F100:F101"/>
    <mergeCell ref="G92:G93"/>
    <mergeCell ref="A94:A95"/>
    <mergeCell ref="C94:C95"/>
    <mergeCell ref="E94:E95"/>
    <mergeCell ref="F94:F95"/>
    <mergeCell ref="G94:G95"/>
    <mergeCell ref="F96:F97"/>
    <mergeCell ref="A96:A97"/>
    <mergeCell ref="B96:B97"/>
    <mergeCell ref="C96:C97"/>
    <mergeCell ref="G96:G97"/>
    <mergeCell ref="E96:E97"/>
    <mergeCell ref="A98:A99"/>
    <mergeCell ref="C98:C99"/>
    <mergeCell ref="E98:E99"/>
    <mergeCell ref="F98:F99"/>
    <mergeCell ref="G98:G99"/>
    <mergeCell ref="F90:F91"/>
    <mergeCell ref="B90:B91"/>
    <mergeCell ref="A92:A93"/>
    <mergeCell ref="B92:B93"/>
    <mergeCell ref="E92:E93"/>
    <mergeCell ref="F92:F93"/>
    <mergeCell ref="A86:A87"/>
    <mergeCell ref="B86:B87"/>
    <mergeCell ref="C86:C87"/>
    <mergeCell ref="E86:E87"/>
    <mergeCell ref="F86:F87"/>
    <mergeCell ref="A90:A91"/>
    <mergeCell ref="E90:E91"/>
    <mergeCell ref="G76:G77"/>
    <mergeCell ref="A78:A79"/>
    <mergeCell ref="E78:E79"/>
    <mergeCell ref="G78:G79"/>
    <mergeCell ref="F78:F79"/>
    <mergeCell ref="B78:B79"/>
    <mergeCell ref="C78:C79"/>
    <mergeCell ref="A76:A77"/>
    <mergeCell ref="B76:B77"/>
    <mergeCell ref="C76:C77"/>
    <mergeCell ref="E76:E77"/>
    <mergeCell ref="F76:F77"/>
    <mergeCell ref="A72:A73"/>
    <mergeCell ref="C72:C73"/>
    <mergeCell ref="G72:G73"/>
    <mergeCell ref="E72:F73"/>
    <mergeCell ref="A74:A75"/>
    <mergeCell ref="F74:F75"/>
    <mergeCell ref="G74:G75"/>
    <mergeCell ref="E74:E75"/>
    <mergeCell ref="G68:G69"/>
    <mergeCell ref="E70:E71"/>
    <mergeCell ref="G70:G71"/>
    <mergeCell ref="A70:A71"/>
    <mergeCell ref="A68:A69"/>
    <mergeCell ref="B68:B69"/>
    <mergeCell ref="E68:E69"/>
    <mergeCell ref="F68:F69"/>
    <mergeCell ref="A62:A63"/>
    <mergeCell ref="E62:E63"/>
    <mergeCell ref="G62:G63"/>
    <mergeCell ref="C62:C63"/>
    <mergeCell ref="A64:A65"/>
    <mergeCell ref="E64:E65"/>
    <mergeCell ref="F64:F65"/>
    <mergeCell ref="G64:G65"/>
    <mergeCell ref="A66:A67"/>
    <mergeCell ref="C66:C67"/>
    <mergeCell ref="B66:B67"/>
    <mergeCell ref="G66:G67"/>
    <mergeCell ref="E66:E67"/>
    <mergeCell ref="F66:F67"/>
    <mergeCell ref="F62:F63"/>
    <mergeCell ref="A56:A57"/>
    <mergeCell ref="C56:C57"/>
    <mergeCell ref="E56:E57"/>
    <mergeCell ref="F56:F57"/>
    <mergeCell ref="A58:A59"/>
    <mergeCell ref="E58:E59"/>
    <mergeCell ref="G58:G59"/>
    <mergeCell ref="F58:F59"/>
    <mergeCell ref="A60:A61"/>
    <mergeCell ref="F60:F61"/>
    <mergeCell ref="G60:G61"/>
    <mergeCell ref="E60:E61"/>
    <mergeCell ref="G54:G55"/>
    <mergeCell ref="A52:A53"/>
    <mergeCell ref="B52:B53"/>
    <mergeCell ref="C52:C53"/>
    <mergeCell ref="F52:F53"/>
    <mergeCell ref="G52:G53"/>
    <mergeCell ref="A54:A55"/>
    <mergeCell ref="B54:B55"/>
    <mergeCell ref="C54:C55"/>
    <mergeCell ref="E54:E55"/>
    <mergeCell ref="F54:F55"/>
    <mergeCell ref="E52:E53"/>
    <mergeCell ref="E46:E47"/>
    <mergeCell ref="G42:G43"/>
    <mergeCell ref="A36:A37"/>
    <mergeCell ref="E36:E37"/>
    <mergeCell ref="A38:A39"/>
    <mergeCell ref="B19:B20"/>
    <mergeCell ref="C19:C20"/>
    <mergeCell ref="E19:E20"/>
    <mergeCell ref="F19:F20"/>
    <mergeCell ref="G19:G20"/>
    <mergeCell ref="F40:F41"/>
    <mergeCell ref="G40:G41"/>
    <mergeCell ref="E40:E41"/>
    <mergeCell ref="B34:B35"/>
    <mergeCell ref="C34:C35"/>
    <mergeCell ref="E34:E35"/>
    <mergeCell ref="B40:B41"/>
    <mergeCell ref="C40:C41"/>
    <mergeCell ref="G38:G39"/>
    <mergeCell ref="F21:F22"/>
    <mergeCell ref="G21:G22"/>
    <mergeCell ref="E26:E27"/>
    <mergeCell ref="G26:G27"/>
    <mergeCell ref="C26:C27"/>
    <mergeCell ref="A50:A51"/>
    <mergeCell ref="E50:E51"/>
    <mergeCell ref="G50:G51"/>
    <mergeCell ref="F50:F51"/>
    <mergeCell ref="A40:A41"/>
    <mergeCell ref="A32:A33"/>
    <mergeCell ref="B30:B31"/>
    <mergeCell ref="C30:C31"/>
    <mergeCell ref="F30:F31"/>
    <mergeCell ref="A30:A31"/>
    <mergeCell ref="G30:G31"/>
    <mergeCell ref="E30:E31"/>
    <mergeCell ref="C38:C39"/>
    <mergeCell ref="E38:E39"/>
    <mergeCell ref="F38:F39"/>
    <mergeCell ref="G36:G37"/>
    <mergeCell ref="F36:F37"/>
    <mergeCell ref="B36:B37"/>
    <mergeCell ref="F34:F35"/>
    <mergeCell ref="A34:A35"/>
    <mergeCell ref="E48:E49"/>
    <mergeCell ref="G48:G49"/>
    <mergeCell ref="B38:B39"/>
    <mergeCell ref="A46:A47"/>
    <mergeCell ref="E1:G1"/>
    <mergeCell ref="A9:G9"/>
    <mergeCell ref="A6:F6"/>
    <mergeCell ref="E2:G2"/>
    <mergeCell ref="E3:G3"/>
    <mergeCell ref="A8:G8"/>
    <mergeCell ref="A5:G5"/>
    <mergeCell ref="A7:G7"/>
    <mergeCell ref="A15:A16"/>
    <mergeCell ref="B15:B16"/>
    <mergeCell ref="E15:E16"/>
    <mergeCell ref="F13:F14"/>
    <mergeCell ref="F15:F16"/>
    <mergeCell ref="A13:A14"/>
    <mergeCell ref="B13:B14"/>
    <mergeCell ref="C13:C14"/>
    <mergeCell ref="G13:G14"/>
    <mergeCell ref="C15:C16"/>
    <mergeCell ref="G15:G16"/>
    <mergeCell ref="A26:A27"/>
    <mergeCell ref="B26:B27"/>
    <mergeCell ref="A17:A18"/>
    <mergeCell ref="B17:B18"/>
    <mergeCell ref="C17:C18"/>
    <mergeCell ref="F17:F18"/>
    <mergeCell ref="G17:G18"/>
    <mergeCell ref="E17:E18"/>
    <mergeCell ref="A19:A20"/>
    <mergeCell ref="E23:E24"/>
    <mergeCell ref="F23:F24"/>
    <mergeCell ref="A21:A22"/>
    <mergeCell ref="B21:B22"/>
    <mergeCell ref="C21:C22"/>
    <mergeCell ref="E21:E22"/>
    <mergeCell ref="F26:F27"/>
    <mergeCell ref="A106:A107"/>
    <mergeCell ref="D107:G107"/>
    <mergeCell ref="D106:G106"/>
    <mergeCell ref="A104:G104"/>
    <mergeCell ref="A103:B103"/>
    <mergeCell ref="A28:A29"/>
    <mergeCell ref="B28:B29"/>
    <mergeCell ref="E28:E29"/>
    <mergeCell ref="G34:G35"/>
    <mergeCell ref="G46:G47"/>
    <mergeCell ref="F44:F45"/>
    <mergeCell ref="G44:G45"/>
    <mergeCell ref="B46:B47"/>
    <mergeCell ref="A44:A45"/>
    <mergeCell ref="B44:B45"/>
    <mergeCell ref="C44:C45"/>
    <mergeCell ref="E44:E45"/>
    <mergeCell ref="A42:A43"/>
    <mergeCell ref="B42:B43"/>
    <mergeCell ref="E42:E43"/>
    <mergeCell ref="E32:E33"/>
    <mergeCell ref="G28:G29"/>
    <mergeCell ref="G32:G33"/>
    <mergeCell ref="B32:B33"/>
  </mergeCells>
  <phoneticPr fontId="0" type="noConversion"/>
  <pageMargins left="0.4" right="0.23622047244094491" top="0.28000000000000003" bottom="0.31" header="0.18" footer="0.24"/>
  <pageSetup paperSize="9" scale="74" fitToHeight="10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Лист1</vt:lpstr>
      <vt:lpstr>Лист4</vt:lpstr>
      <vt:lpstr>Лист1!Заголовки_для_друку</vt:lpstr>
      <vt:lpstr>Лист1!Область_друку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Охрімчук</cp:lastModifiedBy>
  <cp:lastPrinted>2026-06-04T06:05:02Z</cp:lastPrinted>
  <dcterms:created xsi:type="dcterms:W3CDTF">2016-01-19T07:58:56Z</dcterms:created>
  <dcterms:modified xsi:type="dcterms:W3CDTF">2026-06-04T07:14:28Z</dcterms:modified>
</cp:coreProperties>
</file>