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  <definedName name="_xlnm.Print_Area" localSheetId="0">заг!$A$1:$G$403</definedName>
  </definedNames>
  <calcPr calcId="145621"/>
  <fileRecoveryPr autoRecover="0"/>
</workbook>
</file>

<file path=xl/calcChain.xml><?xml version="1.0" encoding="utf-8"?>
<calcChain xmlns="http://schemas.openxmlformats.org/spreadsheetml/2006/main">
  <c r="D58" i="6" l="1"/>
  <c r="D216" i="6" l="1"/>
  <c r="D330" i="6" s="1"/>
  <c r="D30" i="6" l="1"/>
  <c r="D54" i="6" s="1"/>
  <c r="D402" i="6" l="1"/>
  <c r="D397" i="6"/>
  <c r="D395" i="6"/>
  <c r="D393" i="6"/>
  <c r="D391" i="6"/>
  <c r="D389" i="6"/>
  <c r="D387" i="6"/>
  <c r="D385" i="6"/>
  <c r="D376" i="6"/>
  <c r="D356" i="6"/>
  <c r="D384" i="6" s="1"/>
  <c r="D354" i="6"/>
  <c r="D352" i="6"/>
  <c r="D348" i="6"/>
  <c r="D344" i="6"/>
  <c r="D340" i="6"/>
  <c r="D336" i="6"/>
  <c r="D334" i="6"/>
  <c r="D333" i="6"/>
  <c r="D248" i="6"/>
  <c r="D147" i="6"/>
  <c r="D137" i="6"/>
  <c r="D127" i="6"/>
  <c r="D113" i="6"/>
  <c r="D97" i="6"/>
  <c r="D62" i="6"/>
  <c r="D57" i="6"/>
  <c r="D23" i="6"/>
  <c r="D29" i="6" s="1"/>
  <c r="D20" i="6"/>
  <c r="D185" i="6" l="1"/>
  <c r="D399" i="6"/>
</calcChain>
</file>

<file path=xl/sharedStrings.xml><?xml version="1.0" encoding="utf-8"?>
<sst xmlns="http://schemas.openxmlformats.org/spreadsheetml/2006/main" count="1114" uniqueCount="591">
  <si>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</si>
  <si>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</si>
  <si>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</si>
  <si>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</si>
  <si>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</si>
  <si>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</si>
  <si>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</si>
  <si>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</si>
  <si>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</si>
  <si>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</si>
  <si>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</si>
  <si>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</si>
  <si>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</si>
  <si>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</si>
  <si>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</si>
  <si>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</si>
  <si>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</si>
  <si>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</si>
  <si>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</si>
  <si>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</si>
  <si>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</si>
  <si>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</si>
  <si>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</si>
  <si>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Придбання ліцензій безпеки на мережевий екран</t>
  </si>
  <si>
    <t xml:space="preserve">грн. (один мільйон сімсот шістдесят тисяч гривень 00 коп.)                        </t>
  </si>
  <si>
    <r>
      <t xml:space="preserve">Код ДК 021:2015   72310000-1 - </t>
    </r>
    <r>
      <rPr>
        <sz val="10"/>
        <color indexed="8"/>
        <rFont val="Times New Roman"/>
        <family val="1"/>
        <charset val="204"/>
      </rPr>
      <t>Послуги з обробки даних</t>
    </r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</si>
  <si>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</si>
  <si>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</si>
  <si>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</si>
  <si>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</si>
  <si>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</si>
  <si>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</si>
  <si>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</si>
  <si>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</si>
  <si>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</si>
  <si>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</si>
  <si>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</si>
  <si>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</si>
  <si>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</si>
  <si>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</si>
  <si>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</si>
  <si>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</si>
  <si>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</si>
  <si>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</si>
  <si>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</si>
  <si>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</si>
  <si>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</si>
  <si>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</si>
  <si>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</si>
  <si>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</si>
  <si>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</si>
  <si>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</si>
  <si>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</si>
  <si>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</si>
  <si>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</si>
  <si>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</si>
  <si>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Папір офісний  А 4</t>
  </si>
  <si>
    <t>Всього за КЕКВ 2274" Оплата природного газу"</t>
  </si>
  <si>
    <t>Переговорна процедура закупівлі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</si>
  <si>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</si>
  <si>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</si>
  <si>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</si>
  <si>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</si>
  <si>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</si>
  <si>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</si>
  <si>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</si>
  <si>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</si>
  <si>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</si>
  <si>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</si>
  <si>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</si>
  <si>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</si>
  <si>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</si>
  <si>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</si>
  <si>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</si>
  <si>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</si>
  <si>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</si>
  <si>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</si>
  <si>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</si>
  <si>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</si>
  <si>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</si>
  <si>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</si>
  <si>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</si>
  <si>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</si>
  <si>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r>
      <t>Код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</si>
  <si>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</si>
  <si>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</si>
  <si>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</si>
  <si>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r>
      <t>Код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</si>
  <si>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>Кабель UTP кат. 5e (м.); Патч-корд 1 м,2м, 3м;5м; Конектор RJ 45 кат.5е  UTP;Тестер телекомунікаційних мереж Pro'sKit MT-7059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</si>
  <si>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</si>
  <si>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</si>
  <si>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t>Крісло офісне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</si>
  <si>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</si>
  <si>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</si>
  <si>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</si>
  <si>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</si>
  <si>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</si>
  <si>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</si>
  <si>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</si>
  <si>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</si>
  <si>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</si>
  <si>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Послуги з перевезення вантажів</t>
  </si>
  <si>
    <r>
      <t xml:space="preserve">Код ДК 021:2015 60180000 -3 </t>
    </r>
    <r>
      <rPr>
        <sz val="10"/>
        <rFont val="Times New Roman"/>
        <family val="1"/>
        <charset val="204"/>
      </rPr>
      <t>Прокат вантажних транспортних засобів із водієм для перевезення товарів</t>
    </r>
  </si>
  <si>
    <t xml:space="preserve">грн. (сто дев'яносто сім тисяч  гривень 00 коп.)                             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</si>
  <si>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</si>
  <si>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</si>
  <si>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</si>
  <si>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</si>
  <si>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</si>
  <si>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</si>
  <si>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</si>
  <si>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</si>
  <si>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</si>
  <si>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</si>
  <si>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грудень-січень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</si>
  <si>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</si>
  <si>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</si>
  <si>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</si>
  <si>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</si>
  <si>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</si>
  <si>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</si>
  <si>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звіт проукладений договір</t>
  </si>
  <si>
    <t>звіт про укладений договір</t>
  </si>
  <si>
    <t>Відкриті торги</t>
  </si>
  <si>
    <t>Ліцензія на технічну підтримку Системи управління, кешування та карантину (Security Ma)</t>
  </si>
  <si>
    <t xml:space="preserve">грн.(сто двадцять  тисяч шістдесят гривень 00 коп.)                           </t>
  </si>
  <si>
    <t xml:space="preserve">грн.(дев'ятсот тридцять п'ять  тисяч двісті вісімдесят гривень 00 коп.)                           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</si>
  <si>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</si>
  <si>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</si>
  <si>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</si>
  <si>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</si>
  <si>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</si>
  <si>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</si>
  <si>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</si>
  <si>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</si>
  <si>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</si>
  <si>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</si>
  <si>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</si>
  <si>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</si>
  <si>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Телефонні апарати;Телефонні кабелі і супутня продукція; ІР телефон  Grandstream GXP 1615</t>
  </si>
  <si>
    <t>Бланки для листування;бланки міжнародного листування; Бланки особових справ; бланк сертифікатів форми "EUR-MED"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</si>
  <si>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</si>
  <si>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</si>
  <si>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Послуги вантажників</t>
  </si>
  <si>
    <r>
      <t>Код ДК 021:2015   63110000-3 -</t>
    </r>
    <r>
      <rPr>
        <sz val="10"/>
        <color indexed="8"/>
        <rFont val="Times New Roman"/>
        <family val="1"/>
        <charset val="204"/>
      </rPr>
      <t xml:space="preserve">Послуги з обробки вантажів </t>
    </r>
  </si>
  <si>
    <t xml:space="preserve">грн. (сімдесят три тисячі гривень 00 коп.)                             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</si>
  <si>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</si>
  <si>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</si>
  <si>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</si>
  <si>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</si>
  <si>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</si>
  <si>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</si>
  <si>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</si>
  <si>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</si>
  <si>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</si>
  <si>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</si>
  <si>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>Картриджи для друкувальної техніки БФП та принтерів</t>
  </si>
  <si>
    <t>Код ДК 021:2015  18140000-2 -Аксесуари до робочого одягу</t>
  </si>
  <si>
    <t>Аксесуари до робочого одягу (Распіратори, маски захисні)</t>
  </si>
  <si>
    <t xml:space="preserve">грн. (стоп'ятдесят тисяч гривень 00 коп.)                            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</si>
  <si>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</si>
  <si>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</si>
  <si>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</si>
  <si>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</si>
  <si>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</si>
  <si>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</si>
  <si>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</si>
  <si>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</si>
  <si>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</si>
  <si>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</si>
  <si>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</si>
  <si>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</si>
  <si>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</si>
  <si>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</si>
  <si>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</si>
  <si>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</si>
  <si>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</si>
  <si>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</si>
  <si>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</si>
  <si>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</si>
  <si>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</si>
  <si>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</si>
  <si>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</si>
  <si>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</si>
  <si>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</si>
  <si>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</si>
  <si>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</si>
  <si>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спрошена процедура</t>
  </si>
  <si>
    <t xml:space="preserve">грн (тринадцять тисяч шістсот  гривень 00 коп.)                            </t>
  </si>
  <si>
    <t>Трудові книжки, вкладки до трудових книжок</t>
  </si>
  <si>
    <r>
      <t xml:space="preserve">Код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</si>
  <si>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електронні поштові</t>
  </si>
  <si>
    <r>
      <t xml:space="preserve">Код 021: 2015 35820000-8 </t>
    </r>
    <r>
      <rPr>
        <sz val="10"/>
        <color indexed="8"/>
        <rFont val="Times New Roman"/>
        <family val="1"/>
        <charset val="204"/>
      </rPr>
      <t>Допоміжне екіпірування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</si>
  <si>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</si>
  <si>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Печатки та штампи (19512000-8 Вироби з невулканізованої гуми)</t>
  </si>
  <si>
    <t>Звіт про договір про закупівлю</t>
  </si>
  <si>
    <t>Звіт про  договір про закупівлю</t>
  </si>
  <si>
    <t xml:space="preserve">грн (вісім тисяч п'ятдесят п'ять  гривень 00 коп.)                            </t>
  </si>
  <si>
    <t>звіт про договору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</si>
  <si>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</si>
  <si>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</si>
  <si>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</si>
  <si>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</si>
  <si>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t>Ремонт та технічне обслуговування принтеріа та багатофункціональних пристроїв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</si>
  <si>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</si>
  <si>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</si>
  <si>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</si>
  <si>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</si>
  <si>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</si>
  <si>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</si>
  <si>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</si>
  <si>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</si>
  <si>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</si>
  <si>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</si>
  <si>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</si>
  <si>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</si>
  <si>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</t>
  </si>
  <si>
    <t xml:space="preserve">грн.(триста шістдесят тисяч сто вісімдесят гривень 00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</si>
  <si>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</si>
  <si>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</si>
  <si>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</si>
  <si>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</si>
  <si>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</si>
  <si>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</si>
  <si>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</si>
  <si>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</si>
  <si>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</si>
  <si>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</si>
  <si>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</si>
  <si>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</si>
  <si>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</si>
  <si>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</si>
  <si>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</si>
  <si>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</si>
  <si>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</si>
  <si>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</si>
  <si>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</si>
  <si>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</si>
  <si>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</si>
  <si>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</si>
  <si>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</si>
  <si>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</si>
  <si>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</si>
  <si>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</si>
  <si>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Подарунки і нагороди (ручки з логотипами, олівці з логотипами, фляги, парасольки з логотипами)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</si>
  <si>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</si>
  <si>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</si>
  <si>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</si>
  <si>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</si>
  <si>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</si>
  <si>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</si>
  <si>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грн. (тридцять сотири  тисячі дев'ятсот дев'яносто три гривні 89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</si>
  <si>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</si>
  <si>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</si>
  <si>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t xml:space="preserve">грн.(один мільйон чотириста вісімдесят чотири тисячі сімсот вісімдесят гривень 00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</si>
  <si>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Appliance);Ліцензії на продовження права користуванням програмним забезпеченням для обладнання захисту електронної пошти( Inbound Essentials Bundle (AS-AV-OF);Email McAfee Anti-Virus),адміністрування поштових карантинів(Сentralized Email Management Reporting License),розширеної перевірки на вміст шкідливого програмного забезпечення ( Email Advanced Malware Protection License)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</si>
  <si>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</si>
  <si>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</si>
  <si>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</si>
  <si>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 (сто вісімдесят дві тисячі чотириста  гривень 00 коп.)                            </t>
  </si>
  <si>
    <t xml:space="preserve">грн (двадцять дві тисячі триста дві гривні 00 коп.)                            </t>
  </si>
  <si>
    <t xml:space="preserve">грн (сорок одна  тисяча чотириста тридцять три гривні 00 коп.)                            </t>
  </si>
  <si>
    <t xml:space="preserve">грн. (п'ядесят дев'ять тисяч  вісімсот чотирнадцять  гривень 60 коп.)                             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</si>
  <si>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</si>
  <si>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</si>
  <si>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</si>
  <si>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</si>
  <si>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</si>
  <si>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</si>
  <si>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</si>
  <si>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</si>
  <si>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</si>
  <si>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</si>
  <si>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</si>
  <si>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</si>
  <si>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</si>
  <si>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t xml:space="preserve">грн. (двадцять п'ять тисяч двісті сорок гривень 00 коп.)                             </t>
  </si>
  <si>
    <t>Папки картонні, блокноти з логотипом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</si>
  <si>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</si>
  <si>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</si>
  <si>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</si>
  <si>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гривень (сорок одна тисяча  двісті дев'яносто чотири гривні 52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</si>
  <si>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</si>
  <si>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(сто дев'яносто три  тисяч шістсот сімдесят чотири гривні 00 коп.)                                                           .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</si>
  <si>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</si>
  <si>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</si>
  <si>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</si>
  <si>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</si>
  <si>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 ( п'ятсот дев'яносто чотири гривень 00 коп.)                            </t>
  </si>
  <si>
    <t xml:space="preserve">грн (одна тисяча вісімсот дванадцять гривень 00 коп.)                            </t>
  </si>
  <si>
    <t xml:space="preserve">грн. (сімсот п'ядесят сім тисяч двісті  гривень 00коп)                     </t>
  </si>
  <si>
    <t xml:space="preserve">грн. (сто шість тисяч вісімсот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</si>
  <si>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</si>
  <si>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</si>
  <si>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</si>
  <si>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</si>
  <si>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</si>
  <si>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</si>
  <si>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r>
      <t>Код 021: 2015 22450000-9</t>
    </r>
    <r>
      <rPr>
        <sz val="10"/>
        <color indexed="8"/>
        <rFont val="Times New Roman"/>
        <family val="1"/>
        <charset val="204"/>
      </rPr>
      <t xml:space="preserve"> Друкована продукція з елементами захисту</t>
    </r>
  </si>
  <si>
    <t>жовтень</t>
  </si>
  <si>
    <t xml:space="preserve">грн. (один мільйон шістсот п'ятдесят п'ять тисяч  гривень 00 коп.)                            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</si>
  <si>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</si>
  <si>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</si>
  <si>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t>Код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</si>
  <si>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</si>
  <si>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</si>
  <si>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</si>
  <si>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</si>
  <si>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</si>
  <si>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</si>
  <si>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</si>
  <si>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</si>
  <si>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</si>
  <si>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>Код ДК 021:2015   50300000-8 -Ремонт, т</t>
    </r>
    <r>
      <rPr>
        <sz val="10"/>
        <color indexed="8"/>
        <rFont val="Times New Roman"/>
        <family val="1"/>
        <charset val="204"/>
      </rPr>
      <t>ехнічне обслуговування персональних комп'ютерів, офісного, телеконунікаційного та аудіовізуального обладнання, а також супутні послуги</t>
    </r>
  </si>
  <si>
    <t xml:space="preserve">грн (двадцять дев'ять тисяч шістсот дсять гривень 00 коп.)                            </t>
  </si>
  <si>
    <t xml:space="preserve">грн (сорок дев'ять  тисяч шістдесят вісім гривень 00 коп.)                            </t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</si>
  <si>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</si>
  <si>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</si>
  <si>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</si>
  <si>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</si>
  <si>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</si>
  <si>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</si>
  <si>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</si>
  <si>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</si>
  <si>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r>
      <t>Код ДК 021:2015  31520000-7 -</t>
    </r>
    <r>
      <rPr>
        <sz val="10"/>
        <rFont val="Times New Roman"/>
        <family val="1"/>
        <charset val="204"/>
      </rPr>
      <t>Світильники та освітлювальна арматура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</si>
  <si>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</si>
  <si>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</si>
  <si>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</si>
  <si>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 xml:space="preserve">Акумуляторний ручний ліхтар </t>
  </si>
  <si>
    <t>Інформаційні стенди</t>
  </si>
  <si>
    <t>Протипожежне, рятувальне та захисне обладнання (вогнегасники  з розтрубом та кріпленням та підставки під вогнезасники)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</si>
  <si>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</si>
  <si>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</si>
  <si>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</si>
  <si>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</si>
  <si>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</si>
  <si>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</si>
  <si>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</si>
  <si>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Папка А4 швидкзшивач пластикова (з металевими пружинами);папка на зав'язках</t>
  </si>
  <si>
    <r>
      <t>Код 021: 2015 22850000-3</t>
    </r>
    <r>
      <rPr>
        <sz val="10"/>
        <color indexed="8"/>
        <rFont val="Times New Roman"/>
        <family val="1"/>
        <charset val="204"/>
      </rPr>
      <t xml:space="preserve"> Швидкозшивачі та супутнє приладдя</t>
    </r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</si>
  <si>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</si>
  <si>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</si>
  <si>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t>Обладнання під систему зчитування номерних знаків</t>
  </si>
  <si>
    <t xml:space="preserve">Придбання щоденники </t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</si>
  <si>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</si>
  <si>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(п'ятнадцять тисяч сімсот тридцять чотири  гривні 00 коп.)                            </t>
  </si>
  <si>
    <t xml:space="preserve">грн. (сто п'ятдесят тисяч шістсот тридцять п'ять  гривень 00 коп.)                            </t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</si>
  <si>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</si>
  <si>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</si>
  <si>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</si>
  <si>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</si>
  <si>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</si>
  <si>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t>Бланки службових посвідчень з безконтактним електроним носієм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</si>
  <si>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</si>
  <si>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r>
      <t>Код 021: 2015 19520000-7</t>
    </r>
    <r>
      <rPr>
        <sz val="10"/>
        <color indexed="8"/>
        <rFont val="Times New Roman"/>
        <family val="1"/>
        <charset val="204"/>
      </rPr>
      <t xml:space="preserve"> Пластмасові вироби</t>
    </r>
  </si>
  <si>
    <t>Пластмасовий кейс</t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</si>
  <si>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</si>
  <si>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</si>
  <si>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t>Набір інструментів</t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</si>
  <si>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</si>
  <si>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</si>
  <si>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</si>
  <si>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</si>
  <si>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</si>
  <si>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</si>
  <si>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</si>
  <si>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</si>
  <si>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</si>
  <si>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</si>
  <si>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</si>
  <si>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</si>
  <si>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</si>
  <si>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r>
      <t>Код ДК 021:2015  30100000-0 -</t>
    </r>
    <r>
      <rPr>
        <sz val="10"/>
        <color indexed="8"/>
        <rFont val="Times New Roman"/>
        <family val="1"/>
        <charset val="204"/>
      </rPr>
      <t>Офісні техніка, устаткування та приладдя, крім комп'ютерів, принтерів та меблів</t>
    </r>
  </si>
  <si>
    <t>Знищувачі паперу</t>
  </si>
  <si>
    <r>
      <t>Код 021: 2015 31140000-9</t>
    </r>
    <r>
      <rPr>
        <sz val="10"/>
        <color indexed="8"/>
        <rFont val="Times New Roman"/>
        <family val="1"/>
        <charset val="204"/>
      </rPr>
      <t xml:space="preserve"> Градирні</t>
    </r>
  </si>
  <si>
    <t xml:space="preserve">грн. ( дев'ятнадцять  тисяч  гривень 00 коп.)                            </t>
  </si>
  <si>
    <t>Кулер для води</t>
  </si>
  <si>
    <t xml:space="preserve">грн. (сорок дев'ять тисяч дев'ятсот двадцять  гривень 30 коп.)                            </t>
  </si>
  <si>
    <t xml:space="preserve">грн. (сорок дев'ят тисяч  гривень 00 коп.)                            </t>
  </si>
  <si>
    <t xml:space="preserve">грн. (сорок дев'ять тисяч шістсот  гривень 00 коп.)                            </t>
  </si>
  <si>
    <t xml:space="preserve">грн. (сорок вісім тисяч  дев'ятсот гривень 00 коп.)                            </t>
  </si>
  <si>
    <t xml:space="preserve">грн (двідцять чотири тисяч сто дев'яносто дві  гривні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</si>
  <si>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</si>
  <si>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</si>
  <si>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</si>
  <si>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 (сорок дев'ять  тисяч дев'ятсот двадцять  гривень 00 коп.)                            </t>
  </si>
  <si>
    <t>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</si>
  <si>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021: 2015 38430000-8</t>
    </r>
    <r>
      <rPr>
        <sz val="10"/>
        <color indexed="8"/>
        <rFont val="Times New Roman"/>
        <family val="1"/>
        <charset val="204"/>
      </rPr>
      <t xml:space="preserve"> Дитектори та аналізатори</t>
    </r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</si>
  <si>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</si>
  <si>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</si>
  <si>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</si>
  <si>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 (сорок шість  тисяч вісімсот шістдесят гривень 00 коп.)                            </t>
  </si>
  <si>
    <r>
      <t xml:space="preserve">Код 021: 2015 30230000-0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</si>
  <si>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Накопичувач SSD (30233180-6 флеш-накопичувач)</t>
  </si>
  <si>
    <t>ремонт шлагбаума</t>
  </si>
  <si>
    <t xml:space="preserve">грн.( дві тисяч двісті чотириста дев'яносто гривні 00 коп.)                          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</si>
  <si>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</si>
  <si>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</si>
  <si>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</si>
  <si>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t>відкриті торги (з публікацією англійською мовою)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</si>
  <si>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</si>
  <si>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</si>
  <si>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</si>
  <si>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</si>
  <si>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 xml:space="preserve">загальний фонд КПКВ 3506010  </t>
  </si>
  <si>
    <t>з публікацією анг.мови</t>
  </si>
  <si>
    <t xml:space="preserve">звіт про укладнений договір </t>
  </si>
  <si>
    <t>січень-березень</t>
  </si>
  <si>
    <t>остання надія</t>
  </si>
  <si>
    <t>гривень (чотириста вісімдесят дев'ять тисяч  гривень п'ятсот гривень 00 коп)</t>
  </si>
  <si>
    <t xml:space="preserve">грн. (один мільойон триста тридцять сім  тисяч п'ятсот сорок  гривень 00 коп.)                            </t>
  </si>
  <si>
    <t xml:space="preserve">грн (один мільойон триста вісімдесят  тисяч двісті сімдесят  гривень 00 коп.)                            </t>
  </si>
  <si>
    <t xml:space="preserve">грн. (п'ять тисяч чотириста гривень 00 коп.)                             </t>
  </si>
  <si>
    <t xml:space="preserve">грн.( двісті вісімдесят одна тисяч чотириста гривень 00 коп.)                            </t>
  </si>
  <si>
    <t xml:space="preserve">грн. (сто дев'яносто тисяч гривень 00 коп.)                            </t>
  </si>
  <si>
    <t xml:space="preserve">грн. (один мільйони  гривень 00 коп.)                             </t>
  </si>
  <si>
    <t xml:space="preserve">грн. (триста тисяч 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</si>
  <si>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</si>
  <si>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</si>
  <si>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(чотириста дев'яносто шість тисяч п'ятсот  гривень 00 коп.) 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</si>
  <si>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</si>
  <si>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</si>
  <si>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одна тисяча двісті гривень 00 коп.)                             </t>
  </si>
  <si>
    <t xml:space="preserve">грн. (двадцять вісім  тисяч  шістсот гривень 00 коп.)                             </t>
  </si>
  <si>
    <t xml:space="preserve">грн.(п'ятсот шістдесят одна тисяча сто сімдесят гривень 00 коп.)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</si>
  <si>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</si>
  <si>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</si>
  <si>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</si>
  <si>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</si>
  <si>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</si>
  <si>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</si>
  <si>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</si>
  <si>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</si>
  <si>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>Всього за КЕКВ 3132 "Капітальний ремонт інших об'єктів"</t>
  </si>
  <si>
    <t xml:space="preserve">грн. (сто двадцять три мільони сімсот  тисяч гривень 00 коп.)                                                               </t>
  </si>
  <si>
    <t xml:space="preserve">гривень (чотириста дев'яносто три мільйон гривень 00 коп.)                                                                  </t>
  </si>
  <si>
    <t xml:space="preserve">грн. (сім  мільйонів чотириста п'ятдесят п'ять тисяч сімсот гривень 00 коп.)                             </t>
  </si>
  <si>
    <r>
      <t xml:space="preserve">загальний фонд КПКВ 3506010   </t>
    </r>
    <r>
      <rPr>
        <b/>
        <sz val="10"/>
        <color indexed="8"/>
        <rFont val="Times New Roman"/>
        <family val="1"/>
        <charset val="204"/>
      </rPr>
      <t xml:space="preserve"> (під очікувану вартість на 2021 рік)      </t>
    </r>
  </si>
  <si>
    <t xml:space="preserve">грн. (один мільйон триста вісімдесят п'ять тисяч чотириста гривень 00 коп.)                             </t>
  </si>
  <si>
    <t xml:space="preserve">грн. (сто шістдесят одна тисяч дев'ятсот тридцять гривень 00коп.)                          </t>
  </si>
  <si>
    <t xml:space="preserve">грн. (сто п'ятдесят тисяч гривень 00 коп.)                            </t>
  </si>
  <si>
    <t xml:space="preserve">грн.(сімнадцять мільйон шістсот сорок сім тисяч п'ятсот дев'яносто вісім  гривень 00 коп.)                           </t>
  </si>
  <si>
    <t xml:space="preserve"> грн. (сто вісімнадцять тисяч вісімдесят чотири  гривні 12 коп)</t>
  </si>
  <si>
    <t xml:space="preserve"> гривень (вісімдесят три тисячідев'ятсот шість гривень 50 коп)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</si>
  <si>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</si>
  <si>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</si>
  <si>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</si>
  <si>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</si>
  <si>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(один мільйон сімсот чорок шість тисяч двісті вісімнадцять гривень27 коп)</t>
  </si>
  <si>
    <t xml:space="preserve"> гривень (п'ятсот одна тисяча триста п'ядесят вісім гривень 40 коп), 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</si>
  <si>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</si>
  <si>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</si>
  <si>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>РІЧНИЙ ПЛАН ЗАКУПІВЕЛЬ (ЗАГАЛЬНИЙ по ЦЕНТРАЛЬНОМУ АПАРАТУ)</t>
  </si>
  <si>
    <t xml:space="preserve">Реактивна електроенергія (за адресою Київська обл., Вишгородський р-н. с.Лютіж, Урочище Туровча 1)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</si>
  <si>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(20% попереднього договору) (додаткова угода)</t>
    </r>
  </si>
  <si>
    <t>закупівля без використання електронної системи</t>
  </si>
  <si>
    <t xml:space="preserve">грн. (п'ятнадцять тисяч сто тридцять п'ять гривень 53 коп)                         </t>
  </si>
  <si>
    <t xml:space="preserve">грн (двадцять тисяч дев'ятсот десять гривень 00 коп.)                            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</si>
  <si>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</si>
  <si>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грн. (0 гривень 00 коп)</t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</si>
  <si>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</si>
  <si>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30190000-7 -Офісне устаткування та приладдя різне 
</t>
    </r>
    <r>
      <rPr>
        <sz val="10"/>
        <color indexed="8"/>
        <rFont val="Times New Roman"/>
        <family val="1"/>
        <charset val="204"/>
      </rPr>
      <t>(30199230-1- Конверти)</t>
    </r>
  </si>
  <si>
    <t xml:space="preserve">грн (сімдесят чотири тисячі двісті  гривень 00 коп.)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</si>
  <si>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</si>
  <si>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</si>
  <si>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</si>
  <si>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t xml:space="preserve">грн. (одна тисяча сто п'ятдесят дві  гривні 00 коп.)                            </t>
  </si>
  <si>
    <t xml:space="preserve">грн. (дві тисячі чотириста гривень 00 коп.)                             </t>
  </si>
  <si>
    <t xml:space="preserve">грн. (три тисячі двісті двадцять гривень 00 коп.)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</si>
  <si>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</si>
  <si>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</si>
  <si>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</si>
  <si>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</si>
  <si>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</si>
  <si>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4.Коди та назви відповідних класифікаторів пркдмета закупівель (за наявності)</t>
  </si>
  <si>
    <t>відкриті торги (переговорна процедура)</t>
  </si>
  <si>
    <t>січень/ лютий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</si>
  <si>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(під очікувану вартість на 2021 рік)</t>
    </r>
  </si>
  <si>
    <t>грн. (дев'ять тисяч  гривень 00 коп)</t>
  </si>
  <si>
    <t>грн. (шістсот гривень 00 коп)</t>
  </si>
  <si>
    <t>грн. (одна тисяча п'ятсот гривень 00 коп)</t>
  </si>
  <si>
    <t>грн. (три мільйони чотириста шістдесят вісім тисяч чотириста дев'ять гривень 66 коп)</t>
  </si>
  <si>
    <t>гривень (сто сімдесят п'ять тисяч сто дев'яносто  гривень 40 коп)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</si>
  <si>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</si>
  <si>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</si>
  <si>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</si>
  <si>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</si>
  <si>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</si>
  <si>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</si>
  <si>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Журнали "Бюджетна бухгалтерія", "Оплата праці" 
(ДК 021:2015 - 22210000-5 - Газети) (Журнали "Бюджетна бухгалтерія", "Оплата праці": ДК 021:2015 22213000-6 Журнали)</t>
  </si>
  <si>
    <t>Уніфікована митна квітанція МД-1, митні декларації на мовах (ДК 021:2015 - 22820000-4 Бланки) (Уніфікована митна квітанція МД-1, митні декларації на мовах: ДК 021:2015 - 22820000-4 Бланки)</t>
  </si>
  <si>
    <t>Придбання конвертів (ДК 021:2015 - 30190000-7 -Офісне устаткування та приладдя різне) (Придбання конвертів: ДК 021:2015 -  30199230-1- Конверти)</t>
  </si>
  <si>
    <t>Придбання митного забезпечення: Уніфіковані дата-штампи (ДК 021:2015 - 30190000-7 -Офісне устаткування та приладдя різне) (Придбання митного забезпечення: Уніфіковані дата-штампи: ДК 021:2015 - 30192153-8 Штампи)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</si>
  <si>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-Офісне устаткування та приладдя різне (30192153-8 Штампи)</t>
    </r>
  </si>
  <si>
    <t xml:space="preserve">Придбання митного забезпечення: фарба спеціальна флуоресцентна (ДК 021:2015 - 44810000-1 Фарби) (Придбання митного забезпечення: фарба спеціальна флуоресцентна: ДК 021:2015 - 44810000-1 Фарби) 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</si>
  <si>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</si>
  <si>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</si>
  <si>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(72261000-2 Послуги з обслуговування програмного забезпечення)</t>
    </r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</si>
  <si>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021:2015 - 70330000 -3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021:2015 - 70330000 -3 Послуги з управління нерухомістю, надавані на платній основі чи на договірних засадах)</t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</si>
  <si>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 70330000 -3 Послуги з управління нерухомістю, надавані на платній основі чи на договірних засадах)</t>
  </si>
  <si>
    <t xml:space="preserve">Забезпечення з'язку між Держмитслужбою  та міністерствами і відомствами, з використанням Національної системи конфеденційного зв'язку (ДК 021:2015 - 72310000-1 - Послуги з обробки даних) (Забезпечення з'язку між Держмитслужбою  та міністерствами і відомствами, з використанням Національної системи конфеденційного зв'язку: ДК 021:2015 - 72310000-1 - Послуги з обробки даних) </t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</si>
  <si>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 
(22820000-4 Бланки)</t>
    </r>
  </si>
  <si>
    <r>
      <t xml:space="preserve">Код ДК 021:2015  44810000-1 Фарби </t>
    </r>
    <r>
      <rPr>
        <sz val="10"/>
        <color indexed="8"/>
        <rFont val="Times New Roman"/>
        <family val="1"/>
        <charset val="204"/>
      </rPr>
      <t>(44810000-1 Фарби)</t>
    </r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</si>
  <si>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</si>
  <si>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</si>
  <si>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</si>
  <si>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</si>
  <si>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>Підключення ДМСУ до системи електронної пошти НБ України (ДК 021:2015  64210000-1 -Послуги телефонного зв'язку та передачі данних) (Підключення ДМСУ до системи електронної пошти НБ України: 64210000-1 -Послуги телефонного зв'язку та передачі данних)</t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</si>
  <si>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</si>
  <si>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t>Забезпечення роботи АРМ-НБУ- інформаційній  в системі електронної пошти Національного банку України (ДК 021:2015  64210000-1 -Послуги телефонного зв'язку та передачі данних) (Забезпечення роботи АРМ-НБУ- інформаційній  в системі електронної пошти Національного банку України: ДК 021:2015  64210000-1 -Послуги телефонного зв'язку та передачі данних)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</si>
  <si>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</si>
  <si>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  72410000-7 -</t>
    </r>
    <r>
      <rPr>
        <sz val="10"/>
        <color indexed="8"/>
        <rFont val="Times New Roman"/>
        <family val="1"/>
        <charset val="204"/>
      </rPr>
      <t>Послуги провайдерів (72410000-7 -Послуги провайдерів)</t>
    </r>
  </si>
  <si>
    <t>Послуги з реєстрації та гарантійної підтримки автономної системи (AS) та  IP адрес v4 (ДК 021:2015   72410000-7 -Послуги провайдерів) (Послуги з реєстрації та гарантійної підтримки автономної системи (AS) та  IP адрес v4: ДК 021:2015 72410000-7 -Послуги провайдерів)</t>
  </si>
  <si>
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(Послуги телекомунікацій для забезпечення роботи каналів зв'язку Відомчої телекомунікаційної мережі Держмитслужби: 
ДК 021:2015 64210000-1 -Послуги телефонного зв'язку та передачі даних)</t>
  </si>
  <si>
    <t>Надання послуг захищеного доступу до мережі Інтернет (основний канал) (ДК 021:2015  72410000-7 -Послуги провайдерів) (Надання послуг захищеного доступу до мережі Інтернет (основний канал): ДК 021:2015  72410000-7 -Послуги провайдерів)</t>
  </si>
  <si>
    <t>Надання послуг захищеного доступу до мережі Інтернет (резервний канал) (ДК 021:2015  72410000-7 -Послуги провайдерів) (Надання послуг захищеного доступу до мережі Інтернет (резервний канал): ДК 021:2015  72410000-7 -Послуги провайдерів)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</si>
  <si>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</si>
  <si>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</si>
  <si>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</si>
  <si>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</si>
  <si>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</si>
  <si>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</si>
  <si>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</si>
  <si>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</si>
  <si>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</si>
  <si>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</si>
  <si>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t>Код ДК 021:2015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</si>
  <si>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</si>
  <si>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</si>
  <si>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</si>
  <si>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</si>
  <si>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</si>
  <si>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</si>
  <si>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</si>
  <si>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</si>
  <si>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</si>
  <si>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</si>
  <si>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</si>
  <si>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021:2015 - 48516000-8 Пакети програмного забезпечення для обміну інформацією)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</si>
  <si>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</si>
  <si>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</si>
  <si>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</si>
  <si>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</si>
  <si>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</si>
  <si>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</si>
  <si>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</si>
  <si>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</si>
  <si>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</si>
  <si>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</si>
  <si>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</si>
  <si>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</si>
  <si>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</si>
  <si>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</si>
  <si>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021:2015  38580000-4 -</t>
    </r>
    <r>
      <rPr>
        <sz val="10"/>
        <rFont val="Times New Roman"/>
        <family val="1"/>
        <charset val="204"/>
      </rPr>
      <t>Рентгенологічне та радіологічне обладнання немедичного призначення
(38581000-1 Сканери багажу)</t>
    </r>
  </si>
  <si>
    <t>Скануючі системистаціонарного типу для огляду легкових транспортних засобів та мікроавтобісів (ДК 021:2015  38580000-4 -Рентгенологічне та радіологічне обладнання немедичного призначення) (Скануючі системистаціонарного типу для огляду легкових транспортних засобів та мікроавтобісів: ДК 021:2015 - 38581000-1 Сканери багажу)</t>
  </si>
  <si>
    <r>
      <t xml:space="preserve">Код ДК 021:2015 50530000 - 9  </t>
    </r>
    <r>
      <rPr>
        <sz val="10"/>
        <color indexed="8"/>
        <rFont val="Times New Roman"/>
        <family val="1"/>
        <charset val="204"/>
      </rPr>
      <t>Послуги з ремонту ітехнічного обслуговування техніки
(50532000-6 Послуги з ремонту і технічного обслуговування електричної техніки, апаратури та супутнього обладнання)</t>
    </r>
  </si>
  <si>
    <t>Капітальний ремонт мобільних скануючих систем (ДК 021:2015 50530000 - 9  Послуги з ремонту ітехнічного обслуговування техніки) (Капітальний ремонт мобільних скануючих систем: ДК 021:2015 - 50532000-6 Послуги з ремонту і технічного обслуговування електричної техніки, апаратури та супутнього обладнання)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</si>
  <si>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</si>
  <si>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</si>
  <si>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</si>
  <si>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</si>
  <si>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</si>
  <si>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</si>
  <si>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</si>
  <si>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</si>
  <si>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</si>
  <si>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</si>
  <si>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</si>
  <si>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</si>
  <si>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</si>
  <si>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</si>
  <si>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</si>
  <si>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</si>
  <si>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</si>
  <si>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</si>
  <si>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</si>
  <si>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</si>
  <si>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t>Реактивна електроенергія (за адресою вул. Дегтярівська,11г (ДК 021: 2015 65310000-9 Розподіл електричної енергії) (Реактивна електроенергія (за адресою вул. Дегтярівська,11г: ДК 021: 2015 65310000-9 Розподіл електричної енергії)</t>
  </si>
  <si>
    <t xml:space="preserve">Реактивна електроенергія (за адресою вул. Дегтярівська,11а (ДК 021: 2015 65310000-9 Розподіл електричної енергії) (Реактивна електроенергія (за адресою вул. Дегтярівська,11а: ДК 021: 2015 65310000-9 Розподіл електричної енергії) </t>
  </si>
  <si>
    <t>Реактивна електроенергія (за адресою вул.Саксаганського,66) (ДК 021: 2015 65310000-9 Розподіл електричної енергії) (Реактивна електроенергія (за адресою вул.Саксаганського,66: ДК 021: 2015 65310000-9 Розподіл електричної енергії)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</si>
  <si>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</si>
  <si>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</t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</si>
  <si>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</si>
  <si>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>Послуги з вивезення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</si>
  <si>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r>
      <t>Код ДК 021:2015 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</si>
  <si>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>Послуги з вивезення відходів (скло, метал, полімерні матеріали тощо) (ДК 021:2015 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</si>
  <si>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</si>
  <si>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</si>
  <si>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 xml:space="preserve">грн.(п'ятнадцять тисяч гривень 00 коп.)                           </t>
  </si>
  <si>
    <t xml:space="preserve">грн. (сорок дев'ять тисяч шістсот шістдесят чотири гривні 
47 коп)                         </t>
  </si>
  <si>
    <r>
      <t xml:space="preserve">                     на 2021 рік зі змінами</t>
    </r>
    <r>
      <rPr>
        <sz val="10"/>
        <color indexed="8"/>
        <rFont val="Times New Roman"/>
        <family val="1"/>
        <charset val="204"/>
      </rPr>
      <t xml:space="preserve"> 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</si>
</sst>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Calibri"/>
      <family val="2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8">
    <xf numFmtId="0" fontId="0" fillId="0" borderId="0" xfId="0"/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0" fontId="11" fillId="0" borderId="6" xfId="0" applyFont="1" applyBorder="1" applyAlignment="1">
      <alignment horizontal="center" vertical="top" wrapText="1"/>
    </xf>
    <xf numFmtId="0" fontId="5" fillId="2" borderId="7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top" wrapText="1"/>
    </xf>
    <xf numFmtId="0" fontId="5" fillId="2" borderId="8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49" fontId="3" fillId="0" borderId="1" xfId="0" applyNumberFormat="1" applyFont="1" applyBorder="1" applyAlignment="1">
      <alignment vertical="center" wrapText="1"/>
    </xf>
    <xf numFmtId="0" fontId="11" fillId="4" borderId="6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11" xfId="0" applyFont="1" applyFill="1" applyBorder="1" applyAlignment="1">
      <alignment vertical="center" wrapText="1"/>
    </xf>
    <xf numFmtId="0" fontId="3" fillId="4" borderId="11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vertical="top" wrapText="1"/>
    </xf>
    <xf numFmtId="0" fontId="3" fillId="5" borderId="1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0" fontId="3" fillId="5" borderId="11" xfId="0" applyFont="1" applyFill="1" applyBorder="1" applyAlignment="1">
      <alignment vertical="center" wrapText="1"/>
    </xf>
    <xf numFmtId="4" fontId="16" fillId="5" borderId="6" xfId="0" applyNumberFormat="1" applyFont="1" applyFill="1" applyBorder="1" applyAlignment="1">
      <alignment horizontal="center" vertical="center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top" wrapText="1"/>
    </xf>
    <xf numFmtId="49" fontId="3" fillId="0" borderId="11" xfId="0" applyNumberFormat="1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11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top" wrapText="1"/>
    </xf>
    <xf numFmtId="0" fontId="21" fillId="2" borderId="2" xfId="0" applyFont="1" applyFill="1" applyBorder="1" applyAlignment="1">
      <alignment vertical="top" wrapText="1"/>
    </xf>
    <xf numFmtId="0" fontId="22" fillId="2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0" fontId="5" fillId="4" borderId="3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4" fontId="16" fillId="4" borderId="6" xfId="0" applyNumberFormat="1" applyFont="1" applyFill="1" applyBorder="1" applyAlignment="1">
      <alignment horizontal="center" vertical="top" wrapText="1"/>
    </xf>
    <xf numFmtId="0" fontId="0" fillId="4" borderId="15" xfId="0" applyFill="1" applyBorder="1" applyAlignment="1">
      <alignment vertical="center"/>
    </xf>
    <xf numFmtId="0" fontId="3" fillId="4" borderId="6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0" fontId="3" fillId="4" borderId="15" xfId="0" applyFont="1" applyFill="1" applyBorder="1" applyAlignment="1">
      <alignment vertical="center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7" fillId="4" borderId="0" xfId="0" applyFont="1" applyFill="1"/>
    <xf numFmtId="0" fontId="3" fillId="4" borderId="13" xfId="0" applyFont="1" applyFill="1" applyBorder="1" applyAlignment="1">
      <alignment vertical="center" wrapText="1"/>
    </xf>
    <xf numFmtId="0" fontId="18" fillId="0" borderId="6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3" fillId="0" borderId="15" xfId="0" applyFont="1" applyFill="1" applyBorder="1" applyAlignment="1">
      <alignment vertical="top" wrapText="1"/>
    </xf>
    <xf numFmtId="0" fontId="3" fillId="0" borderId="12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top" wrapText="1"/>
    </xf>
    <xf numFmtId="0" fontId="24" fillId="4" borderId="6" xfId="0" applyFont="1" applyFill="1" applyBorder="1" applyAlignment="1">
      <alignment horizontal="center" vertical="top" wrapText="1"/>
    </xf>
    <xf numFmtId="0" fontId="3" fillId="4" borderId="11" xfId="0" applyFont="1" applyFill="1" applyBorder="1" applyAlignment="1">
      <alignment horizontal="center" vertical="top" wrapText="1"/>
    </xf>
    <xf numFmtId="0" fontId="9" fillId="4" borderId="1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center" wrapText="1"/>
    </xf>
    <xf numFmtId="4" fontId="16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0" fontId="3" fillId="4" borderId="16" xfId="0" applyFont="1" applyFill="1" applyBorder="1" applyAlignment="1">
      <alignment vertical="center" wrapText="1"/>
    </xf>
    <xf numFmtId="4" fontId="16" fillId="0" borderId="2" xfId="0" applyNumberFormat="1" applyFont="1" applyFill="1" applyBorder="1" applyAlignment="1">
      <alignment horizontal="center" vertical="top" wrapText="1"/>
    </xf>
    <xf numFmtId="0" fontId="17" fillId="0" borderId="11" xfId="0" applyFont="1" applyFill="1" applyBorder="1" applyAlignment="1">
      <alignment vertical="top" wrapText="1"/>
    </xf>
    <xf numFmtId="0" fontId="5" fillId="0" borderId="17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26" fillId="0" borderId="3" xfId="0" applyFont="1" applyFill="1" applyBorder="1" applyAlignment="1">
      <alignment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17" fillId="0" borderId="13" xfId="0" applyFont="1" applyFill="1" applyBorder="1" applyAlignment="1">
      <alignment horizontal="left" vertical="top" wrapText="1"/>
    </xf>
    <xf numFmtId="4" fontId="13" fillId="4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27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3" fillId="4" borderId="13" xfId="0" applyFont="1" applyFill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4" fontId="20" fillId="4" borderId="8" xfId="0" applyNumberFormat="1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vertical="center" wrapText="1"/>
    </xf>
    <xf numFmtId="0" fontId="15" fillId="4" borderId="11" xfId="0" applyFont="1" applyFill="1" applyBorder="1" applyAlignment="1">
      <alignment horizontal="center" vertical="top" wrapText="1"/>
    </xf>
    <xf numFmtId="4" fontId="20" fillId="0" borderId="8" xfId="0" applyNumberFormat="1" applyFont="1" applyFill="1" applyBorder="1" applyAlignment="1">
      <alignment horizontal="center" vertical="top" wrapText="1"/>
    </xf>
    <xf numFmtId="0" fontId="25" fillId="4" borderId="11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vertical="top" wrapText="1"/>
    </xf>
    <xf numFmtId="0" fontId="3" fillId="4" borderId="0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vertical="top" wrapText="1"/>
    </xf>
    <xf numFmtId="0" fontId="5" fillId="4" borderId="10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16" fillId="0" borderId="6" xfId="0" applyNumberFormat="1" applyFont="1" applyFill="1" applyBorder="1" applyAlignment="1">
      <alignment horizontal="center" vertical="top" wrapText="1"/>
    </xf>
    <xf numFmtId="0" fontId="18" fillId="0" borderId="6" xfId="0" applyFont="1" applyFill="1" applyBorder="1" applyAlignment="1">
      <alignment horizontal="center" vertical="top" wrapText="1"/>
    </xf>
    <xf numFmtId="0" fontId="13" fillId="4" borderId="15" xfId="0" applyFont="1" applyFill="1" applyBorder="1" applyAlignment="1">
      <alignment horizontal="left" vertical="top" wrapText="1"/>
    </xf>
    <xf numFmtId="4" fontId="16" fillId="6" borderId="6" xfId="0" applyNumberFormat="1" applyFont="1" applyFill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vertical="center"/>
    </xf>
    <xf numFmtId="49" fontId="3" fillId="4" borderId="13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top" wrapText="1"/>
    </xf>
    <xf numFmtId="0" fontId="17" fillId="6" borderId="1" xfId="0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0" fillId="4" borderId="13" xfId="0" applyFill="1" applyBorder="1" applyAlignment="1">
      <alignment vertical="center"/>
    </xf>
    <xf numFmtId="0" fontId="18" fillId="0" borderId="2" xfId="0" applyFont="1" applyFill="1" applyBorder="1" applyAlignment="1">
      <alignment horizontal="center" vertical="top" wrapText="1"/>
    </xf>
    <xf numFmtId="0" fontId="18" fillId="0" borderId="23" xfId="0" applyFont="1" applyFill="1" applyBorder="1" applyAlignment="1">
      <alignment horizontal="center" vertical="top" wrapText="1"/>
    </xf>
    <xf numFmtId="0" fontId="24" fillId="4" borderId="8" xfId="0" applyFont="1" applyFill="1" applyBorder="1" applyAlignment="1">
      <alignment horizontal="center" vertical="top" wrapText="1"/>
    </xf>
    <xf numFmtId="0" fontId="5" fillId="0" borderId="11" xfId="0" applyFont="1" applyBorder="1" applyAlignment="1">
      <alignment horizontal="left" vertical="top" wrapText="1"/>
    </xf>
    <xf numFmtId="4" fontId="20" fillId="4" borderId="3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22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top" wrapText="1"/>
    </xf>
    <xf numFmtId="4" fontId="19" fillId="7" borderId="2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horizontal="left" vertical="center" wrapText="1"/>
    </xf>
    <xf numFmtId="0" fontId="3" fillId="4" borderId="3" xfId="0" applyNumberFormat="1" applyFont="1" applyFill="1" applyBorder="1" applyAlignment="1">
      <alignment horizontal="left" vertical="center" wrapText="1"/>
    </xf>
    <xf numFmtId="0" fontId="3" fillId="0" borderId="13" xfId="0" applyNumberFormat="1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center" vertical="top" wrapText="1"/>
    </xf>
    <xf numFmtId="0" fontId="18" fillId="6" borderId="6" xfId="0" applyFont="1" applyFill="1" applyBorder="1" applyAlignment="1">
      <alignment horizontal="center" vertical="top" wrapText="1"/>
    </xf>
    <xf numFmtId="0" fontId="5" fillId="0" borderId="27" xfId="0" applyFont="1" applyFill="1" applyBorder="1" applyAlignment="1">
      <alignment horizontal="left" vertical="top" wrapText="1"/>
    </xf>
    <xf numFmtId="4" fontId="16" fillId="0" borderId="26" xfId="0" applyNumberFormat="1" applyFont="1" applyFill="1" applyBorder="1" applyAlignment="1">
      <alignment horizontal="center" vertical="top" wrapText="1"/>
    </xf>
    <xf numFmtId="0" fontId="3" fillId="0" borderId="15" xfId="0" applyNumberFormat="1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32" fillId="0" borderId="15" xfId="0" applyNumberFormat="1" applyFont="1" applyFill="1" applyBorder="1" applyAlignment="1">
      <alignment horizontal="left" vertical="top" wrapText="1"/>
    </xf>
    <xf numFmtId="0" fontId="33" fillId="0" borderId="3" xfId="0" applyFont="1" applyFill="1" applyBorder="1" applyAlignment="1">
      <alignment horizontal="center" vertical="top" wrapText="1"/>
    </xf>
    <xf numFmtId="0" fontId="34" fillId="0" borderId="3" xfId="0" applyFont="1" applyFill="1" applyBorder="1" applyAlignment="1">
      <alignment horizontal="center" vertical="center" wrapText="1"/>
    </xf>
    <xf numFmtId="0" fontId="35" fillId="0" borderId="3" xfId="0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left" vertical="top" wrapText="1"/>
    </xf>
    <xf numFmtId="0" fontId="28" fillId="6" borderId="13" xfId="0" applyFont="1" applyFill="1" applyBorder="1" applyAlignment="1">
      <alignment horizontal="left" vertical="top" wrapText="1"/>
    </xf>
    <xf numFmtId="0" fontId="17" fillId="6" borderId="13" xfId="0" applyFont="1" applyFill="1" applyBorder="1" applyAlignment="1">
      <alignment horizontal="left" vertical="top" wrapText="1"/>
    </xf>
    <xf numFmtId="4" fontId="36" fillId="6" borderId="2" xfId="0" applyNumberFormat="1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49" fontId="3" fillId="6" borderId="3" xfId="0" applyNumberFormat="1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top" wrapText="1"/>
    </xf>
    <xf numFmtId="0" fontId="26" fillId="0" borderId="13" xfId="0" applyFont="1" applyFill="1" applyBorder="1" applyAlignment="1">
      <alignment vertical="top" wrapText="1"/>
    </xf>
    <xf numFmtId="2" fontId="20" fillId="4" borderId="6" xfId="0" applyNumberFormat="1" applyFont="1" applyFill="1" applyBorder="1" applyAlignment="1">
      <alignment horizontal="center" vertical="top" wrapText="1"/>
    </xf>
    <xf numFmtId="0" fontId="28" fillId="4" borderId="2" xfId="0" applyFont="1" applyFill="1" applyBorder="1" applyAlignment="1">
      <alignment horizontal="center" vertical="top" wrapText="1"/>
    </xf>
    <xf numFmtId="0" fontId="3" fillId="0" borderId="19" xfId="0" applyNumberFormat="1" applyFont="1" applyFill="1" applyBorder="1" applyAlignment="1">
      <alignment vertical="top" wrapText="1"/>
    </xf>
    <xf numFmtId="0" fontId="3" fillId="0" borderId="21" xfId="0" applyNumberFormat="1" applyFont="1" applyFill="1" applyBorder="1" applyAlignment="1">
      <alignment vertical="top" wrapText="1"/>
    </xf>
    <xf numFmtId="0" fontId="38" fillId="0" borderId="0" xfId="0" applyFont="1"/>
    <xf numFmtId="4" fontId="16" fillId="6" borderId="2" xfId="0" applyNumberFormat="1" applyFont="1" applyFill="1" applyBorder="1" applyAlignment="1">
      <alignment horizontal="center" vertical="top" wrapText="1"/>
    </xf>
    <xf numFmtId="0" fontId="37" fillId="0" borderId="17" xfId="0" applyFont="1" applyBorder="1" applyAlignment="1">
      <alignment vertical="top"/>
    </xf>
    <xf numFmtId="4" fontId="20" fillId="4" borderId="6" xfId="0" applyNumberFormat="1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3" fillId="0" borderId="6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18" fillId="6" borderId="8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left" vertical="top" wrapText="1"/>
    </xf>
    <xf numFmtId="4" fontId="36" fillId="4" borderId="2" xfId="0" applyNumberFormat="1" applyFont="1" applyFill="1" applyBorder="1" applyAlignment="1">
      <alignment horizontal="center" vertical="center" wrapText="1"/>
    </xf>
    <xf numFmtId="0" fontId="29" fillId="6" borderId="2" xfId="0" applyFont="1" applyFill="1" applyBorder="1" applyAlignment="1">
      <alignment horizontal="center" vertical="top" wrapText="1"/>
    </xf>
    <xf numFmtId="4" fontId="39" fillId="6" borderId="6" xfId="0" applyNumberFormat="1" applyFont="1" applyFill="1" applyBorder="1" applyAlignment="1">
      <alignment horizontal="center" vertical="top" wrapText="1"/>
    </xf>
    <xf numFmtId="0" fontId="29" fillId="6" borderId="6" xfId="0" applyFont="1" applyFill="1" applyBorder="1" applyAlignment="1">
      <alignment horizontal="center" vertical="top" wrapText="1"/>
    </xf>
    <xf numFmtId="0" fontId="28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6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20" fillId="6" borderId="6" xfId="0" applyNumberFormat="1" applyFont="1" applyFill="1" applyBorder="1" applyAlignment="1">
      <alignment horizontal="center" vertical="top" wrapText="1"/>
    </xf>
    <xf numFmtId="4" fontId="36" fillId="6" borderId="13" xfId="0" applyNumberFormat="1" applyFont="1" applyFill="1" applyBorder="1" applyAlignment="1">
      <alignment horizontal="center" vertical="top" wrapText="1"/>
    </xf>
    <xf numFmtId="0" fontId="28" fillId="4" borderId="1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center" wrapText="1"/>
    </xf>
    <xf numFmtId="0" fontId="11" fillId="0" borderId="1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vertical="top" wrapText="1"/>
    </xf>
    <xf numFmtId="4" fontId="41" fillId="0" borderId="2" xfId="0" applyNumberFormat="1" applyFont="1" applyFill="1" applyBorder="1" applyAlignment="1">
      <alignment horizontal="center" vertical="top" wrapText="1"/>
    </xf>
    <xf numFmtId="4" fontId="36" fillId="0" borderId="2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vertical="top" wrapText="1"/>
    </xf>
    <xf numFmtId="0" fontId="3" fillId="0" borderId="11" xfId="0" applyFont="1" applyBorder="1" applyAlignment="1">
      <alignment horizontal="left" vertical="top" wrapText="1"/>
    </xf>
    <xf numFmtId="0" fontId="7" fillId="0" borderId="15" xfId="0" applyFont="1" applyFill="1" applyBorder="1" applyAlignment="1">
      <alignment vertical="top" wrapText="1"/>
    </xf>
    <xf numFmtId="0" fontId="8" fillId="0" borderId="6" xfId="0" applyFont="1" applyFill="1" applyBorder="1" applyAlignment="1">
      <alignment vertical="top" wrapText="1"/>
    </xf>
    <xf numFmtId="0" fontId="33" fillId="0" borderId="17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center" wrapText="1"/>
    </xf>
    <xf numFmtId="0" fontId="32" fillId="0" borderId="1" xfId="0" applyFont="1" applyBorder="1" applyAlignment="1">
      <alignment horizontal="center" vertical="center" wrapText="1"/>
    </xf>
    <xf numFmtId="0" fontId="8" fillId="0" borderId="15" xfId="0" applyFont="1" applyFill="1" applyBorder="1" applyAlignment="1">
      <alignment vertical="top" wrapText="1"/>
    </xf>
    <xf numFmtId="0" fontId="33" fillId="0" borderId="16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center" wrapText="1"/>
    </xf>
    <xf numFmtId="0" fontId="32" fillId="0" borderId="3" xfId="0" applyFont="1" applyBorder="1" applyAlignment="1">
      <alignment horizontal="center" vertical="center" wrapText="1"/>
    </xf>
    <xf numFmtId="4" fontId="36" fillId="6" borderId="3" xfId="0" applyNumberFormat="1" applyFont="1" applyFill="1" applyBorder="1" applyAlignment="1">
      <alignment horizontal="center" vertical="top" wrapText="1"/>
    </xf>
    <xf numFmtId="4" fontId="36" fillId="6" borderId="2" xfId="0" applyNumberFormat="1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4" fontId="36" fillId="0" borderId="3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left" vertical="top" wrapText="1"/>
    </xf>
    <xf numFmtId="0" fontId="7" fillId="6" borderId="3" xfId="0" applyFont="1" applyFill="1" applyBorder="1" applyAlignment="1">
      <alignment vertical="top" wrapText="1"/>
    </xf>
    <xf numFmtId="0" fontId="28" fillId="0" borderId="1" xfId="0" applyFont="1" applyFill="1" applyBorder="1" applyAlignment="1">
      <alignment vertical="top" wrapText="1"/>
    </xf>
    <xf numFmtId="0" fontId="44" fillId="0" borderId="13" xfId="0" applyFont="1" applyFill="1" applyBorder="1" applyAlignment="1">
      <alignment vertical="top" wrapText="1"/>
    </xf>
    <xf numFmtId="4" fontId="45" fillId="4" borderId="6" xfId="0" applyNumberFormat="1" applyFont="1" applyFill="1" applyBorder="1" applyAlignment="1">
      <alignment horizontal="center" vertical="top" wrapText="1"/>
    </xf>
    <xf numFmtId="2" fontId="41" fillId="4" borderId="6" xfId="0" applyNumberFormat="1" applyFont="1" applyFill="1" applyBorder="1" applyAlignment="1">
      <alignment horizontal="center" vertical="top" wrapText="1"/>
    </xf>
    <xf numFmtId="4" fontId="41" fillId="6" borderId="2" xfId="0" applyNumberFormat="1" applyFont="1" applyFill="1" applyBorder="1" applyAlignment="1">
      <alignment horizontal="center" vertical="top" wrapText="1"/>
    </xf>
    <xf numFmtId="49" fontId="31" fillId="0" borderId="11" xfId="0" applyNumberFormat="1" applyFont="1" applyBorder="1" applyAlignment="1">
      <alignment horizontal="center" vertical="center" wrapText="1"/>
    </xf>
    <xf numFmtId="4" fontId="39" fillId="0" borderId="6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4" fontId="36" fillId="4" borderId="8" xfId="0" applyNumberFormat="1" applyFont="1" applyFill="1" applyBorder="1" applyAlignment="1">
      <alignment horizontal="center" vertical="top" wrapText="1"/>
    </xf>
    <xf numFmtId="4" fontId="39" fillId="6" borderId="2" xfId="0" applyNumberFormat="1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46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6" borderId="11" xfId="0" applyFont="1" applyFill="1" applyBorder="1" applyAlignment="1">
      <alignment vertical="center" wrapText="1"/>
    </xf>
    <xf numFmtId="0" fontId="5" fillId="6" borderId="11" xfId="0" applyFont="1" applyFill="1" applyBorder="1" applyAlignment="1">
      <alignment vertical="top" wrapText="1"/>
    </xf>
    <xf numFmtId="0" fontId="9" fillId="6" borderId="11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0" fillId="6" borderId="0" xfId="0" applyFill="1"/>
    <xf numFmtId="49" fontId="3" fillId="6" borderId="11" xfId="0" applyNumberFormat="1" applyFont="1" applyFill="1" applyBorder="1" applyAlignment="1">
      <alignment horizontal="center" vertical="center" wrapText="1"/>
    </xf>
    <xf numFmtId="2" fontId="36" fillId="6" borderId="6" xfId="0" applyNumberFormat="1" applyFont="1" applyFill="1" applyBorder="1" applyAlignment="1">
      <alignment horizontal="center" vertical="top" wrapText="1"/>
    </xf>
    <xf numFmtId="0" fontId="31" fillId="0" borderId="1" xfId="0" applyFont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vertical="top" wrapText="1"/>
    </xf>
    <xf numFmtId="0" fontId="3" fillId="6" borderId="15" xfId="0" applyFont="1" applyFill="1" applyBorder="1" applyAlignment="1">
      <alignment vertical="top" wrapText="1"/>
    </xf>
    <xf numFmtId="49" fontId="43" fillId="4" borderId="3" xfId="0" applyNumberFormat="1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top" wrapText="1"/>
    </xf>
    <xf numFmtId="4" fontId="16" fillId="6" borderId="3" xfId="0" applyNumberFormat="1" applyFont="1" applyFill="1" applyBorder="1" applyAlignment="1">
      <alignment horizontal="center" vertical="top" wrapText="1"/>
    </xf>
    <xf numFmtId="4" fontId="16" fillId="6" borderId="13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5" fillId="0" borderId="11" xfId="0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4" fontId="47" fillId="0" borderId="3" xfId="0" applyNumberFormat="1" applyFont="1" applyFill="1" applyBorder="1" applyAlignment="1">
      <alignment horizontal="center" vertical="center" wrapText="1"/>
    </xf>
    <xf numFmtId="4" fontId="20" fillId="6" borderId="8" xfId="0" applyNumberFormat="1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11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11" xfId="0" applyFont="1" applyFill="1" applyBorder="1" applyAlignment="1">
      <alignment horizontal="center" vertical="top" wrapText="1"/>
    </xf>
    <xf numFmtId="0" fontId="7" fillId="0" borderId="11" xfId="0" applyFont="1" applyFill="1" applyBorder="1" applyAlignment="1">
      <alignment horizontal="center"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0" fontId="7" fillId="9" borderId="27" xfId="0" applyFont="1" applyFill="1" applyBorder="1" applyAlignment="1">
      <alignment horizontal="center" vertical="top" wrapText="1"/>
    </xf>
    <xf numFmtId="4" fontId="20" fillId="9" borderId="29" xfId="0" applyNumberFormat="1" applyFont="1" applyFill="1" applyBorder="1" applyAlignment="1">
      <alignment horizontal="center" vertical="top" wrapText="1"/>
    </xf>
    <xf numFmtId="49" fontId="3" fillId="9" borderId="27" xfId="0" applyNumberFormat="1" applyFont="1" applyFill="1" applyBorder="1" applyAlignment="1">
      <alignment horizontal="center" vertical="center" wrapText="1"/>
    </xf>
    <xf numFmtId="49" fontId="31" fillId="9" borderId="32" xfId="0" applyNumberFormat="1" applyFont="1" applyFill="1" applyBorder="1" applyAlignment="1">
      <alignment vertical="center" wrapText="1"/>
    </xf>
    <xf numFmtId="0" fontId="7" fillId="9" borderId="22" xfId="0" applyFont="1" applyFill="1" applyBorder="1" applyAlignment="1">
      <alignment horizontal="center" vertical="top" wrapText="1"/>
    </xf>
    <xf numFmtId="0" fontId="14" fillId="9" borderId="23" xfId="0" applyFont="1" applyFill="1" applyBorder="1" applyAlignment="1">
      <alignment horizontal="center" vertical="center" wrapText="1"/>
    </xf>
    <xf numFmtId="49" fontId="3" fillId="9" borderId="22" xfId="0" applyNumberFormat="1" applyFont="1" applyFill="1" applyBorder="1" applyAlignment="1">
      <alignment horizontal="center" vertical="center" wrapText="1"/>
    </xf>
    <xf numFmtId="49" fontId="31" fillId="9" borderId="35" xfId="0" applyNumberFormat="1" applyFont="1" applyFill="1" applyBorder="1" applyAlignment="1">
      <alignment vertical="center" wrapText="1"/>
    </xf>
    <xf numFmtId="0" fontId="28" fillId="4" borderId="12" xfId="0" applyFont="1" applyFill="1" applyBorder="1" applyAlignment="1">
      <alignment horizontal="center" vertical="center" wrapText="1"/>
    </xf>
    <xf numFmtId="4" fontId="36" fillId="6" borderId="6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left" vertical="top" wrapText="1"/>
    </xf>
    <xf numFmtId="0" fontId="3" fillId="4" borderId="1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5" fillId="6" borderId="15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49" fontId="3" fillId="0" borderId="13" xfId="0" applyNumberFormat="1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vertical="center" wrapText="1"/>
    </xf>
    <xf numFmtId="0" fontId="5" fillId="2" borderId="41" xfId="0" applyFont="1" applyFill="1" applyBorder="1" applyAlignment="1">
      <alignment vertical="center" wrapText="1"/>
    </xf>
    <xf numFmtId="0" fontId="6" fillId="2" borderId="41" xfId="0" applyFont="1" applyFill="1" applyBorder="1" applyAlignment="1">
      <alignment vertical="top" wrapText="1"/>
    </xf>
    <xf numFmtId="0" fontId="6" fillId="2" borderId="42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top" wrapText="1"/>
    </xf>
    <xf numFmtId="0" fontId="29" fillId="4" borderId="2" xfId="0" applyFont="1" applyFill="1" applyBorder="1" applyAlignment="1">
      <alignment horizontal="center" vertical="top" wrapText="1"/>
    </xf>
    <xf numFmtId="0" fontId="5" fillId="2" borderId="36" xfId="0" applyFont="1" applyFill="1" applyBorder="1" applyAlignment="1">
      <alignment vertical="center" wrapText="1"/>
    </xf>
    <xf numFmtId="0" fontId="5" fillId="2" borderId="37" xfId="0" applyFont="1" applyFill="1" applyBorder="1" applyAlignment="1">
      <alignment vertical="center" wrapText="1"/>
    </xf>
    <xf numFmtId="0" fontId="6" fillId="2" borderId="39" xfId="0" applyFont="1" applyFill="1" applyBorder="1" applyAlignment="1">
      <alignment vertical="top" wrapText="1"/>
    </xf>
    <xf numFmtId="0" fontId="6" fillId="2" borderId="37" xfId="0" applyFont="1" applyFill="1" applyBorder="1" applyAlignment="1">
      <alignment vertical="top" wrapText="1"/>
    </xf>
    <xf numFmtId="0" fontId="6" fillId="2" borderId="38" xfId="0" applyFont="1" applyFill="1" applyBorder="1" applyAlignment="1">
      <alignment vertical="top" wrapText="1"/>
    </xf>
    <xf numFmtId="0" fontId="11" fillId="0" borderId="11" xfId="0" applyFont="1" applyFill="1" applyBorder="1" applyAlignment="1">
      <alignment horizontal="center" vertical="center" wrapText="1"/>
    </xf>
    <xf numFmtId="4" fontId="20" fillId="6" borderId="13" xfId="0" applyNumberFormat="1" applyFont="1" applyFill="1" applyBorder="1" applyAlignment="1">
      <alignment horizontal="center" vertical="top" wrapText="1"/>
    </xf>
    <xf numFmtId="0" fontId="5" fillId="2" borderId="23" xfId="0" applyFont="1" applyFill="1" applyBorder="1" applyAlignment="1">
      <alignment vertical="center" wrapText="1"/>
    </xf>
    <xf numFmtId="0" fontId="6" fillId="2" borderId="23" xfId="0" applyFont="1" applyFill="1" applyBorder="1" applyAlignment="1">
      <alignment vertical="top" wrapText="1"/>
    </xf>
    <xf numFmtId="0" fontId="6" fillId="2" borderId="47" xfId="0" applyFont="1" applyFill="1" applyBorder="1" applyAlignment="1">
      <alignment vertical="top" wrapText="1"/>
    </xf>
    <xf numFmtId="0" fontId="4" fillId="3" borderId="0" xfId="0" applyFont="1" applyFill="1" applyAlignment="1">
      <alignment horizontal="center" vertical="center"/>
    </xf>
    <xf numFmtId="49" fontId="3" fillId="9" borderId="30" xfId="0" applyNumberFormat="1" applyFont="1" applyFill="1" applyBorder="1" applyAlignment="1">
      <alignment horizontal="left" vertical="top" wrapText="1"/>
    </xf>
    <xf numFmtId="49" fontId="3" fillId="9" borderId="33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vertical="center" wrapText="1"/>
    </xf>
    <xf numFmtId="4" fontId="10" fillId="2" borderId="8" xfId="0" applyNumberFormat="1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vertical="center" wrapText="1"/>
    </xf>
    <xf numFmtId="4" fontId="10" fillId="2" borderId="41" xfId="0" applyNumberFormat="1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vertical="top" wrapText="1"/>
    </xf>
    <xf numFmtId="4" fontId="13" fillId="6" borderId="29" xfId="0" applyNumberFormat="1" applyFont="1" applyFill="1" applyBorder="1" applyAlignment="1">
      <alignment horizontal="center" vertical="top" wrapText="1"/>
    </xf>
    <xf numFmtId="0" fontId="5" fillId="2" borderId="49" xfId="0" applyFont="1" applyFill="1" applyBorder="1" applyAlignment="1">
      <alignment vertical="center" wrapText="1"/>
    </xf>
    <xf numFmtId="4" fontId="10" fillId="2" borderId="23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top" wrapText="1"/>
    </xf>
    <xf numFmtId="4" fontId="10" fillId="2" borderId="37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4" fontId="20" fillId="6" borderId="6" xfId="0" applyNumberFormat="1" applyFont="1" applyFill="1" applyBorder="1" applyAlignment="1">
      <alignment horizontal="center" vertical="center" wrapText="1"/>
    </xf>
    <xf numFmtId="4" fontId="20" fillId="0" borderId="29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4" fontId="36" fillId="8" borderId="6" xfId="0" applyNumberFormat="1" applyFont="1" applyFill="1" applyBorder="1" applyAlignment="1">
      <alignment horizontal="center" vertical="top" wrapText="1"/>
    </xf>
    <xf numFmtId="0" fontId="3" fillId="8" borderId="11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28" fillId="8" borderId="2" xfId="0" applyFont="1" applyFill="1" applyBorder="1" applyAlignment="1">
      <alignment horizontal="center" vertical="top" wrapText="1"/>
    </xf>
    <xf numFmtId="0" fontId="3" fillId="8" borderId="3" xfId="0" applyFont="1" applyFill="1" applyBorder="1" applyAlignment="1">
      <alignment horizontal="center" vertical="center" wrapText="1"/>
    </xf>
    <xf numFmtId="0" fontId="0" fillId="0" borderId="0" xfId="0" applyFill="1"/>
    <xf numFmtId="0" fontId="29" fillId="0" borderId="13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top" wrapText="1"/>
    </xf>
    <xf numFmtId="4" fontId="20" fillId="0" borderId="6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36" fillId="0" borderId="13" xfId="0" applyNumberFormat="1" applyFont="1" applyFill="1" applyBorder="1" applyAlignment="1">
      <alignment horizontal="center" vertical="top" wrapText="1"/>
    </xf>
    <xf numFmtId="0" fontId="29" fillId="0" borderId="2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center" wrapText="1"/>
    </xf>
    <xf numFmtId="4" fontId="36" fillId="8" borderId="13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29" fillId="8" borderId="2" xfId="0" applyFont="1" applyFill="1" applyBorder="1" applyAlignment="1">
      <alignment horizontal="center" vertical="top" wrapText="1"/>
    </xf>
    <xf numFmtId="0" fontId="49" fillId="0" borderId="13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9" borderId="27" xfId="0" applyFont="1" applyFill="1" applyBorder="1" applyAlignment="1">
      <alignment horizontal="left" vertical="center" wrapText="1"/>
    </xf>
    <xf numFmtId="0" fontId="5" fillId="9" borderId="11" xfId="0" applyFont="1" applyFill="1" applyBorder="1" applyAlignment="1">
      <alignment horizontal="left" vertical="center" wrapText="1"/>
    </xf>
    <xf numFmtId="0" fontId="5" fillId="9" borderId="22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left" vertical="center" wrapText="1"/>
    </xf>
    <xf numFmtId="0" fontId="3" fillId="9" borderId="22" xfId="0" applyFont="1" applyFill="1" applyBorder="1" applyAlignment="1">
      <alignment horizontal="left" vertical="center" wrapText="1"/>
    </xf>
    <xf numFmtId="0" fontId="11" fillId="0" borderId="26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22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44" xfId="0" applyNumberFormat="1" applyFont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49" fontId="11" fillId="0" borderId="48" xfId="0" applyNumberFormat="1" applyFont="1" applyFill="1" applyBorder="1" applyAlignment="1">
      <alignment horizontal="center" vertical="top" wrapText="1"/>
    </xf>
    <xf numFmtId="49" fontId="11" fillId="0" borderId="45" xfId="0" applyNumberFormat="1" applyFont="1" applyFill="1" applyBorder="1" applyAlignment="1">
      <alignment horizontal="center" vertical="top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25" fillId="4" borderId="27" xfId="0" applyFont="1" applyFill="1" applyBorder="1" applyAlignment="1">
      <alignment horizontal="center" vertical="center" wrapText="1"/>
    </xf>
    <xf numFmtId="0" fontId="25" fillId="4" borderId="22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3" fillId="6" borderId="1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top" wrapText="1"/>
    </xf>
    <xf numFmtId="0" fontId="5" fillId="0" borderId="15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49" fontId="3" fillId="0" borderId="32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2" fillId="0" borderId="1" xfId="0" applyNumberFormat="1" applyFont="1" applyFill="1" applyBorder="1" applyAlignment="1">
      <alignment horizontal="center" vertical="center" wrapText="1"/>
    </xf>
    <xf numFmtId="49" fontId="32" fillId="0" borderId="3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top" wrapText="1"/>
    </xf>
    <xf numFmtId="0" fontId="3" fillId="0" borderId="3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46" xfId="0" applyFont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center" vertical="center" wrapText="1"/>
    </xf>
    <xf numFmtId="49" fontId="3" fillId="0" borderId="33" xfId="0" applyNumberFormat="1" applyFont="1" applyFill="1" applyBorder="1" applyAlignment="1">
      <alignment horizontal="center" vertical="center" wrapText="1"/>
    </xf>
    <xf numFmtId="49" fontId="3" fillId="0" borderId="3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  <xf numFmtId="49" fontId="3" fillId="0" borderId="20" xfId="0" applyNumberFormat="1" applyFont="1" applyFill="1" applyBorder="1" applyAlignment="1">
      <alignment horizontal="center" vertical="center" wrapText="1"/>
    </xf>
    <xf numFmtId="49" fontId="3" fillId="0" borderId="4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4" borderId="6" xfId="0" applyNumberFormat="1" applyFont="1" applyFill="1" applyBorder="1" applyAlignment="1">
      <alignment horizontal="left" vertical="center" wrapText="1"/>
    </xf>
    <xf numFmtId="0" fontId="3" fillId="4" borderId="15" xfId="0" applyNumberFormat="1" applyFont="1" applyFill="1" applyBorder="1" applyAlignment="1">
      <alignment horizontal="left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49" fontId="11" fillId="0" borderId="20" xfId="0" applyNumberFormat="1" applyFont="1" applyFill="1" applyBorder="1" applyAlignment="1">
      <alignment horizontal="center" vertical="center" wrapText="1"/>
    </xf>
    <xf numFmtId="49" fontId="11" fillId="0" borderId="24" xfId="0" applyNumberFormat="1" applyFont="1" applyFill="1" applyBorder="1" applyAlignment="1">
      <alignment horizontal="center" vertical="center" wrapText="1"/>
    </xf>
    <xf numFmtId="0" fontId="3" fillId="4" borderId="6" xfId="0" applyNumberFormat="1" applyFont="1" applyFill="1" applyBorder="1" applyAlignment="1">
      <alignment horizontal="center" vertical="center" wrapText="1"/>
    </xf>
    <xf numFmtId="0" fontId="3" fillId="4" borderId="15" xfId="0" applyNumberFormat="1" applyFont="1" applyFill="1" applyBorder="1" applyAlignment="1">
      <alignment horizontal="center" vertical="center" wrapText="1"/>
    </xf>
    <xf numFmtId="49" fontId="11" fillId="0" borderId="43" xfId="0" applyNumberFormat="1" applyFont="1" applyFill="1" applyBorder="1" applyAlignment="1">
      <alignment horizontal="center" vertical="center" wrapText="1"/>
    </xf>
    <xf numFmtId="49" fontId="11" fillId="0" borderId="44" xfId="0" applyNumberFormat="1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0" fontId="11" fillId="0" borderId="11" xfId="0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49" fontId="11" fillId="0" borderId="46" xfId="0" applyNumberFormat="1" applyFont="1" applyBorder="1" applyAlignment="1">
      <alignment horizontal="center" vertical="top" wrapText="1"/>
    </xf>
    <xf numFmtId="0" fontId="3" fillId="4" borderId="6" xfId="0" applyNumberFormat="1" applyFont="1" applyFill="1" applyBorder="1" applyAlignment="1">
      <alignment horizontal="left" vertical="top" wrapText="1"/>
    </xf>
    <xf numFmtId="0" fontId="3" fillId="4" borderId="15" xfId="0" applyNumberFormat="1" applyFont="1" applyFill="1" applyBorder="1" applyAlignment="1">
      <alignment horizontal="left" vertical="top" wrapText="1"/>
    </xf>
    <xf numFmtId="0" fontId="11" fillId="0" borderId="19" xfId="0" applyNumberFormat="1" applyFont="1" applyFill="1" applyBorder="1" applyAlignment="1">
      <alignment horizontal="left" vertical="center" wrapText="1"/>
    </xf>
    <xf numFmtId="0" fontId="11" fillId="0" borderId="31" xfId="0" applyNumberFormat="1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top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49" fontId="3" fillId="0" borderId="46" xfId="0" applyNumberFormat="1" applyFont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49" fontId="3" fillId="8" borderId="11" xfId="0" applyNumberFormat="1" applyFont="1" applyFill="1" applyBorder="1" applyAlignment="1">
      <alignment horizontal="center" vertical="center" wrapText="1"/>
    </xf>
    <xf numFmtId="49" fontId="3" fillId="8" borderId="3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left" vertical="top" wrapText="1"/>
    </xf>
    <xf numFmtId="0" fontId="3" fillId="4" borderId="15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9" xfId="0" applyNumberFormat="1" applyFont="1" applyFill="1" applyBorder="1" applyAlignment="1">
      <alignment horizontal="left" vertical="center" wrapText="1"/>
    </xf>
    <xf numFmtId="0" fontId="3" fillId="0" borderId="31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6" borderId="6" xfId="0" applyFont="1" applyFill="1" applyBorder="1" applyAlignment="1">
      <alignment horizontal="left" vertical="top" wrapText="1"/>
    </xf>
    <xf numFmtId="0" fontId="5" fillId="6" borderId="15" xfId="0" applyFont="1" applyFill="1" applyBorder="1" applyAlignment="1">
      <alignment horizontal="left" vertical="top" wrapText="1"/>
    </xf>
    <xf numFmtId="0" fontId="28" fillId="6" borderId="6" xfId="0" applyFont="1" applyFill="1" applyBorder="1" applyAlignment="1">
      <alignment horizontal="left" vertical="top" wrapText="1"/>
    </xf>
    <xf numFmtId="0" fontId="28" fillId="6" borderId="15" xfId="0" applyFont="1" applyFill="1" applyBorder="1" applyAlignment="1">
      <alignment horizontal="left" vertical="top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30" fillId="6" borderId="1" xfId="0" applyFont="1" applyFill="1" applyBorder="1" applyAlignment="1">
      <alignment horizontal="center" vertical="center" wrapText="1"/>
    </xf>
    <xf numFmtId="0" fontId="30" fillId="6" borderId="3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left" vertical="center" wrapText="1"/>
    </xf>
    <xf numFmtId="0" fontId="28" fillId="0" borderId="3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3" fillId="4" borderId="13" xfId="0" applyFont="1" applyFill="1" applyBorder="1" applyAlignment="1">
      <alignment horizontal="left" vertical="top" wrapText="1"/>
    </xf>
    <xf numFmtId="0" fontId="5" fillId="6" borderId="11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6" xfId="0" applyFont="1" applyFill="1" applyBorder="1" applyAlignment="1">
      <alignment horizontal="left" vertical="center" wrapText="1"/>
    </xf>
    <xf numFmtId="0" fontId="3" fillId="8" borderId="15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5" fillId="8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wrapText="1"/>
    </xf>
    <xf numFmtId="0" fontId="3" fillId="4" borderId="3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3" fillId="0" borderId="34" xfId="0" applyNumberFormat="1" applyFont="1" applyFill="1" applyBorder="1" applyAlignment="1">
      <alignment horizontal="left" vertical="top" wrapText="1"/>
    </xf>
    <xf numFmtId="0" fontId="3" fillId="0" borderId="31" xfId="0" applyNumberFormat="1" applyFont="1" applyFill="1" applyBorder="1" applyAlignment="1">
      <alignment horizontal="left" vertical="top" wrapText="1"/>
    </xf>
    <xf numFmtId="0" fontId="3" fillId="0" borderId="19" xfId="0" applyNumberFormat="1" applyFont="1" applyFill="1" applyBorder="1" applyAlignment="1">
      <alignment horizontal="left" vertical="top" wrapText="1"/>
    </xf>
    <xf numFmtId="0" fontId="3" fillId="0" borderId="21" xfId="0" applyNumberFormat="1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9" borderId="6" xfId="0" applyFont="1" applyFill="1" applyBorder="1" applyAlignment="1">
      <alignment horizontal="left" vertical="center" wrapText="1"/>
    </xf>
    <xf numFmtId="0" fontId="3" fillId="9" borderId="15" xfId="0" applyFont="1" applyFill="1" applyBorder="1" applyAlignment="1">
      <alignment horizontal="left" vertical="center" wrapText="1"/>
    </xf>
    <xf numFmtId="0" fontId="3" fillId="9" borderId="13" xfId="0" applyFont="1" applyFill="1" applyBorder="1" applyAlignment="1">
      <alignment horizontal="left" vertical="center" wrapText="1"/>
    </xf>
    <xf numFmtId="0" fontId="28" fillId="0" borderId="17" xfId="0" applyFont="1" applyBorder="1" applyAlignment="1">
      <alignment horizontal="left" wrapText="1"/>
    </xf>
    <xf numFmtId="0" fontId="28" fillId="0" borderId="16" xfId="0" applyFont="1" applyBorder="1" applyAlignment="1">
      <alignment horizontal="left" wrapText="1"/>
    </xf>
    <xf numFmtId="0" fontId="3" fillId="0" borderId="15" xfId="0" applyFont="1" applyBorder="1" applyAlignment="1">
      <alignment horizontal="left" vertical="top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3" fillId="4" borderId="28" xfId="0" applyFont="1" applyFill="1" applyBorder="1" applyAlignment="1">
      <alignment horizontal="left" vertical="center" wrapText="1"/>
    </xf>
    <xf numFmtId="0" fontId="3" fillId="4" borderId="31" xfId="0" applyFont="1" applyFill="1" applyBorder="1" applyAlignment="1">
      <alignment horizontal="left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19" xfId="0" applyFont="1" applyFill="1" applyBorder="1" applyAlignment="1">
      <alignment horizontal="left" vertical="center" wrapText="1"/>
    </xf>
    <xf numFmtId="0" fontId="48" fillId="0" borderId="34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3"/>
  <sheetViews>
    <sheetView tabSelected="1" view="pageBreakPreview" zoomScaleSheetLayoutView="100" workbookViewId="0">
      <selection activeCell="A3" sqref="A3:G3"/>
    </sheetView>
  </sheetViews>
  <sheetFormatPr defaultRowHeight="15"/>
  <cols>
    <col min="1" max="1" width="46.5703125" customWidth="1"/>
    <col min="2" max="2" width="36.85546875" customWidth="1"/>
    <col min="3" max="3" width="11.42578125" customWidth="1"/>
    <col min="4" max="4" width="28.85546875" customWidth="1"/>
    <col min="5" max="5" width="12.28515625" customWidth="1"/>
    <col min="6" max="6" width="12.5703125" customWidth="1"/>
    <col min="7" max="7" width="16.140625" customWidth="1"/>
  </cols>
  <sheetData>
    <row r="1" spans="1:7" ht="20.25">
      <c r="A1" s="394" t="s">
        <v>452</v>
      </c>
      <c r="B1" s="394"/>
      <c r="C1" s="394"/>
      <c r="D1" s="394"/>
      <c r="E1" s="394"/>
      <c r="F1" s="394"/>
      <c r="G1" s="394"/>
    </row>
    <row r="2" spans="1:7" ht="20.25">
      <c r="A2" s="394" t="s">
        <v>590</v>
      </c>
      <c r="B2" s="394"/>
      <c r="C2" s="394"/>
      <c r="D2" s="394"/>
      <c r="E2" s="394"/>
      <c r="F2" s="394"/>
      <c r="G2" s="120"/>
    </row>
    <row r="3" spans="1:7" ht="18.75">
      <c r="A3" s="395" t="s">
        <v>472</v>
      </c>
      <c r="B3" s="395"/>
      <c r="C3" s="395"/>
      <c r="D3" s="395"/>
      <c r="E3" s="395"/>
      <c r="F3" s="395"/>
      <c r="G3" s="395"/>
    </row>
    <row r="4" spans="1:7" ht="18.75">
      <c r="A4" s="341"/>
      <c r="B4" s="395" t="s">
        <v>0</v>
      </c>
      <c r="C4" s="395"/>
      <c r="D4" s="395"/>
      <c r="E4" s="395"/>
      <c r="F4" s="341"/>
      <c r="G4" s="341"/>
    </row>
    <row r="5" spans="1:7" ht="15.75" thickBot="1">
      <c r="A5" s="396" t="s">
        <v>473</v>
      </c>
      <c r="B5" s="396"/>
      <c r="C5" s="396"/>
      <c r="D5" s="396"/>
      <c r="E5" s="396"/>
      <c r="F5" s="396"/>
      <c r="G5" s="396"/>
    </row>
    <row r="6" spans="1:7" ht="66" customHeight="1" thickBot="1">
      <c r="A6" s="6" t="s">
        <v>1</v>
      </c>
      <c r="B6" s="7" t="s">
        <v>474</v>
      </c>
      <c r="C6" s="7" t="s">
        <v>15</v>
      </c>
      <c r="D6" s="7" t="s">
        <v>2</v>
      </c>
      <c r="E6" s="7" t="s">
        <v>3</v>
      </c>
      <c r="F6" s="7" t="s">
        <v>4</v>
      </c>
      <c r="G6" s="7" t="s">
        <v>5</v>
      </c>
    </row>
    <row r="7" spans="1:7" ht="19.5" customHeight="1" thickBot="1">
      <c r="A7" s="369">
        <v>1</v>
      </c>
      <c r="B7" s="370">
        <v>2</v>
      </c>
      <c r="C7" s="370">
        <v>3</v>
      </c>
      <c r="D7" s="371">
        <v>4</v>
      </c>
      <c r="E7" s="370">
        <v>5</v>
      </c>
      <c r="F7" s="372">
        <v>6</v>
      </c>
      <c r="G7" s="371">
        <v>7</v>
      </c>
    </row>
    <row r="8" spans="1:7" ht="51.75" customHeight="1">
      <c r="A8" s="405" t="s">
        <v>559</v>
      </c>
      <c r="B8" s="78" t="s">
        <v>557</v>
      </c>
      <c r="C8" s="363">
        <v>2271</v>
      </c>
      <c r="D8" s="386">
        <v>1746218.27</v>
      </c>
      <c r="E8" s="397" t="s">
        <v>58</v>
      </c>
      <c r="F8" s="397" t="s">
        <v>27</v>
      </c>
      <c r="G8" s="399" t="s">
        <v>61</v>
      </c>
    </row>
    <row r="9" spans="1:7" ht="35.25" customHeight="1">
      <c r="A9" s="406"/>
      <c r="B9" s="78"/>
      <c r="C9" s="79"/>
      <c r="D9" s="75" t="s">
        <v>448</v>
      </c>
      <c r="E9" s="397"/>
      <c r="F9" s="397"/>
      <c r="G9" s="399"/>
    </row>
    <row r="10" spans="1:7" ht="39" customHeight="1">
      <c r="A10" s="407" t="s">
        <v>560</v>
      </c>
      <c r="B10" s="78"/>
      <c r="C10" s="79"/>
      <c r="D10" s="76">
        <v>501358.4</v>
      </c>
      <c r="E10" s="397"/>
      <c r="F10" s="397"/>
      <c r="G10" s="399"/>
    </row>
    <row r="11" spans="1:7" ht="44.25" customHeight="1">
      <c r="A11" s="405"/>
      <c r="B11" s="78"/>
      <c r="C11" s="79"/>
      <c r="D11" s="75" t="s">
        <v>449</v>
      </c>
      <c r="E11" s="397"/>
      <c r="F11" s="397"/>
      <c r="G11" s="399"/>
    </row>
    <row r="12" spans="1:7" ht="39" customHeight="1">
      <c r="A12" s="405" t="s">
        <v>561</v>
      </c>
      <c r="B12" s="78"/>
      <c r="C12" s="79"/>
      <c r="D12" s="76">
        <v>501358.4</v>
      </c>
      <c r="E12" s="397"/>
      <c r="F12" s="397"/>
      <c r="G12" s="399"/>
    </row>
    <row r="13" spans="1:7" ht="39.75" customHeight="1">
      <c r="A13" s="406"/>
      <c r="B13" s="46"/>
      <c r="C13" s="80"/>
      <c r="D13" s="75" t="s">
        <v>449</v>
      </c>
      <c r="E13" s="398"/>
      <c r="F13" s="398"/>
      <c r="G13" s="400"/>
    </row>
    <row r="14" spans="1:7" ht="53.25" customHeight="1">
      <c r="A14" s="407" t="s">
        <v>559</v>
      </c>
      <c r="B14" s="45" t="s">
        <v>557</v>
      </c>
      <c r="C14" s="301">
        <v>2271</v>
      </c>
      <c r="D14" s="76">
        <v>478780.93</v>
      </c>
      <c r="E14" s="403" t="s">
        <v>122</v>
      </c>
      <c r="F14" s="397" t="s">
        <v>19</v>
      </c>
      <c r="G14" s="244" t="s">
        <v>61</v>
      </c>
    </row>
    <row r="15" spans="1:7" ht="39.75" customHeight="1">
      <c r="A15" s="406"/>
      <c r="B15" s="78"/>
      <c r="C15" s="79"/>
      <c r="D15" s="75" t="s">
        <v>450</v>
      </c>
      <c r="E15" s="397"/>
      <c r="F15" s="397"/>
      <c r="G15" s="245" t="s">
        <v>417</v>
      </c>
    </row>
    <row r="16" spans="1:7" ht="39.75" customHeight="1">
      <c r="A16" s="407" t="s">
        <v>560</v>
      </c>
      <c r="B16" s="78"/>
      <c r="C16" s="79"/>
      <c r="D16" s="76">
        <v>145792</v>
      </c>
      <c r="E16" s="397"/>
      <c r="F16" s="397"/>
      <c r="G16" s="244" t="s">
        <v>61</v>
      </c>
    </row>
    <row r="17" spans="1:7" ht="39.75" customHeight="1">
      <c r="A17" s="405"/>
      <c r="B17" s="78"/>
      <c r="C17" s="79"/>
      <c r="D17" s="75" t="s">
        <v>451</v>
      </c>
      <c r="E17" s="397"/>
      <c r="F17" s="397"/>
      <c r="G17" s="245" t="s">
        <v>417</v>
      </c>
    </row>
    <row r="18" spans="1:7" ht="39.75" customHeight="1">
      <c r="A18" s="405" t="s">
        <v>562</v>
      </c>
      <c r="B18" s="78"/>
      <c r="C18" s="79"/>
      <c r="D18" s="76">
        <v>145792</v>
      </c>
      <c r="E18" s="397"/>
      <c r="F18" s="397"/>
      <c r="G18" s="244" t="s">
        <v>61</v>
      </c>
    </row>
    <row r="19" spans="1:7" ht="37.5" customHeight="1">
      <c r="A19" s="406"/>
      <c r="B19" s="46"/>
      <c r="C19" s="80"/>
      <c r="D19" s="75" t="s">
        <v>451</v>
      </c>
      <c r="E19" s="398"/>
      <c r="F19" s="398"/>
      <c r="G19" s="245" t="s">
        <v>417</v>
      </c>
    </row>
    <row r="20" spans="1:7" ht="18.75">
      <c r="A20" s="13" t="s">
        <v>6</v>
      </c>
      <c r="B20" s="13"/>
      <c r="C20" s="11"/>
      <c r="D20" s="41">
        <f>D8+D10+D12+D14+D16+D18</f>
        <v>3519300</v>
      </c>
      <c r="E20" s="11"/>
      <c r="F20" s="11"/>
      <c r="G20" s="11"/>
    </row>
    <row r="21" spans="1:7" ht="57" customHeight="1">
      <c r="A21" s="407" t="s">
        <v>563</v>
      </c>
      <c r="B21" s="45" t="s">
        <v>558</v>
      </c>
      <c r="C21" s="401">
        <v>2272</v>
      </c>
      <c r="D21" s="243">
        <v>118084.12</v>
      </c>
      <c r="E21" s="403" t="s">
        <v>59</v>
      </c>
      <c r="F21" s="403" t="s">
        <v>27</v>
      </c>
      <c r="G21" s="404" t="s">
        <v>55</v>
      </c>
    </row>
    <row r="22" spans="1:7" ht="27.75" customHeight="1">
      <c r="A22" s="406"/>
      <c r="B22" s="78"/>
      <c r="C22" s="402"/>
      <c r="D22" s="75" t="s">
        <v>442</v>
      </c>
      <c r="E22" s="398"/>
      <c r="F22" s="398"/>
      <c r="G22" s="400"/>
    </row>
    <row r="23" spans="1:7" ht="59.25" customHeight="1">
      <c r="A23" s="407" t="s">
        <v>565</v>
      </c>
      <c r="B23" s="408" t="s">
        <v>564</v>
      </c>
      <c r="C23" s="401">
        <v>2272</v>
      </c>
      <c r="D23" s="243">
        <f>83906.5</f>
        <v>83906.5</v>
      </c>
      <c r="E23" s="403" t="s">
        <v>59</v>
      </c>
      <c r="F23" s="403" t="s">
        <v>27</v>
      </c>
      <c r="G23" s="404" t="s">
        <v>55</v>
      </c>
    </row>
    <row r="24" spans="1:7" ht="35.25" customHeight="1">
      <c r="A24" s="406"/>
      <c r="B24" s="409"/>
      <c r="C24" s="402"/>
      <c r="D24" s="75" t="s">
        <v>443</v>
      </c>
      <c r="E24" s="398"/>
      <c r="F24" s="398"/>
      <c r="G24" s="400"/>
    </row>
    <row r="25" spans="1:7" ht="48" customHeight="1">
      <c r="A25" s="590" t="s">
        <v>566</v>
      </c>
      <c r="B25" s="45" t="s">
        <v>558</v>
      </c>
      <c r="C25" s="401">
        <v>2272</v>
      </c>
      <c r="D25" s="243">
        <v>17451.150000000001</v>
      </c>
      <c r="E25" s="403" t="s">
        <v>122</v>
      </c>
      <c r="F25" s="403" t="s">
        <v>27</v>
      </c>
      <c r="G25" s="404" t="s">
        <v>445</v>
      </c>
    </row>
    <row r="26" spans="1:7" ht="48" customHeight="1">
      <c r="A26" s="591"/>
      <c r="B26" s="78"/>
      <c r="C26" s="402"/>
      <c r="D26" s="75" t="s">
        <v>444</v>
      </c>
      <c r="E26" s="398"/>
      <c r="F26" s="398"/>
      <c r="G26" s="400"/>
    </row>
    <row r="27" spans="1:7" ht="61.5" customHeight="1">
      <c r="A27" s="407" t="s">
        <v>568</v>
      </c>
      <c r="B27" s="45" t="s">
        <v>567</v>
      </c>
      <c r="C27" s="401">
        <v>2272</v>
      </c>
      <c r="D27" s="243">
        <v>12418.23</v>
      </c>
      <c r="E27" s="403" t="s">
        <v>59</v>
      </c>
      <c r="F27" s="403" t="s">
        <v>27</v>
      </c>
      <c r="G27" s="404" t="s">
        <v>446</v>
      </c>
    </row>
    <row r="28" spans="1:7" ht="51" customHeight="1">
      <c r="A28" s="406"/>
      <c r="B28" s="46"/>
      <c r="C28" s="402"/>
      <c r="D28" s="75" t="s">
        <v>447</v>
      </c>
      <c r="E28" s="398"/>
      <c r="F28" s="398"/>
      <c r="G28" s="400"/>
    </row>
    <row r="29" spans="1:7" ht="29.25" customHeight="1">
      <c r="A29" s="42" t="s">
        <v>7</v>
      </c>
      <c r="B29" s="42"/>
      <c r="C29" s="42"/>
      <c r="D29" s="43">
        <f>D21+D23+D25+D27</f>
        <v>231860</v>
      </c>
      <c r="E29" s="42"/>
      <c r="F29" s="42"/>
      <c r="G29" s="42"/>
    </row>
    <row r="30" spans="1:7" ht="41.25" customHeight="1">
      <c r="A30" s="590" t="s">
        <v>570</v>
      </c>
      <c r="B30" s="408" t="s">
        <v>569</v>
      </c>
      <c r="C30" s="418">
        <v>2273</v>
      </c>
      <c r="D30" s="195">
        <f>3433731.84+34677.82</f>
        <v>3468409.6599999997</v>
      </c>
      <c r="E30" s="403" t="s">
        <v>475</v>
      </c>
      <c r="F30" s="404" t="s">
        <v>476</v>
      </c>
      <c r="G30" s="404" t="s">
        <v>477</v>
      </c>
    </row>
    <row r="31" spans="1:7" ht="36">
      <c r="A31" s="591"/>
      <c r="B31" s="420"/>
      <c r="C31" s="421"/>
      <c r="D31" s="75" t="s">
        <v>481</v>
      </c>
      <c r="E31" s="397"/>
      <c r="F31" s="399"/>
      <c r="G31" s="399"/>
    </row>
    <row r="32" spans="1:7" ht="34.5" customHeight="1">
      <c r="A32" s="590" t="s">
        <v>571</v>
      </c>
      <c r="B32" s="420"/>
      <c r="C32" s="421"/>
      <c r="D32" s="195">
        <v>175190.39999999999</v>
      </c>
      <c r="E32" s="397"/>
      <c r="F32" s="399"/>
      <c r="G32" s="399"/>
    </row>
    <row r="33" spans="1:7" ht="36.75" customHeight="1">
      <c r="A33" s="613"/>
      <c r="B33" s="420"/>
      <c r="C33" s="421"/>
      <c r="D33" s="75" t="s">
        <v>482</v>
      </c>
      <c r="E33" s="397"/>
      <c r="F33" s="399"/>
      <c r="G33" s="399"/>
    </row>
    <row r="34" spans="1:7" ht="44.25" customHeight="1">
      <c r="A34" s="613" t="s">
        <v>572</v>
      </c>
      <c r="B34" s="420"/>
      <c r="C34" s="421"/>
      <c r="D34" s="153">
        <v>150163.20000000001</v>
      </c>
      <c r="E34" s="397"/>
      <c r="F34" s="399"/>
      <c r="G34" s="399"/>
    </row>
    <row r="35" spans="1:7" ht="43.5" customHeight="1">
      <c r="A35" s="591"/>
      <c r="B35" s="409"/>
      <c r="C35" s="419"/>
      <c r="D35" s="75" t="s">
        <v>483</v>
      </c>
      <c r="E35" s="397"/>
      <c r="F35" s="399"/>
      <c r="G35" s="399"/>
    </row>
    <row r="36" spans="1:7" ht="58.5" customHeight="1">
      <c r="A36" s="407" t="s">
        <v>574</v>
      </c>
      <c r="B36" s="276" t="s">
        <v>573</v>
      </c>
      <c r="C36" s="277">
        <v>2273</v>
      </c>
      <c r="D36" s="195">
        <v>87595.199999999997</v>
      </c>
      <c r="E36" s="397"/>
      <c r="F36" s="399"/>
      <c r="G36" s="399"/>
    </row>
    <row r="37" spans="1:7" ht="42" customHeight="1" thickBot="1">
      <c r="A37" s="614"/>
      <c r="B37" s="249"/>
      <c r="C37" s="189"/>
      <c r="D37" s="246" t="s">
        <v>484</v>
      </c>
      <c r="E37" s="397"/>
      <c r="F37" s="399"/>
      <c r="G37" s="399"/>
    </row>
    <row r="38" spans="1:7" ht="56.25" customHeight="1">
      <c r="A38" s="615" t="s">
        <v>570</v>
      </c>
      <c r="B38" s="410" t="s">
        <v>575</v>
      </c>
      <c r="C38" s="260">
        <v>2273</v>
      </c>
      <c r="D38" s="261">
        <v>489566.92</v>
      </c>
      <c r="E38" s="413" t="s">
        <v>85</v>
      </c>
      <c r="F38" s="262" t="s">
        <v>27</v>
      </c>
      <c r="G38" s="342" t="s">
        <v>55</v>
      </c>
    </row>
    <row r="39" spans="1:7" ht="38.25" customHeight="1">
      <c r="A39" s="616"/>
      <c r="B39" s="411"/>
      <c r="C39" s="256"/>
      <c r="D39" s="251" t="s">
        <v>485</v>
      </c>
      <c r="E39" s="414"/>
      <c r="F39" s="253"/>
      <c r="G39" s="263" t="s">
        <v>408</v>
      </c>
    </row>
    <row r="40" spans="1:7" ht="54.75" customHeight="1">
      <c r="A40" s="615" t="s">
        <v>571</v>
      </c>
      <c r="B40" s="411"/>
      <c r="C40" s="255">
        <v>2273</v>
      </c>
      <c r="D40" s="252">
        <v>24977.9</v>
      </c>
      <c r="E40" s="414"/>
      <c r="F40" s="250" t="s">
        <v>27</v>
      </c>
      <c r="G40" s="343" t="s">
        <v>55</v>
      </c>
    </row>
    <row r="41" spans="1:7" ht="36.75" customHeight="1">
      <c r="A41" s="617"/>
      <c r="B41" s="411"/>
      <c r="C41" s="256"/>
      <c r="D41" s="251" t="s">
        <v>486</v>
      </c>
      <c r="E41" s="414"/>
      <c r="F41" s="253"/>
      <c r="G41" s="263" t="s">
        <v>408</v>
      </c>
    </row>
    <row r="42" spans="1:7" ht="54" customHeight="1">
      <c r="A42" s="617" t="s">
        <v>572</v>
      </c>
      <c r="B42" s="411"/>
      <c r="C42" s="255"/>
      <c r="D42" s="252">
        <v>21409.63</v>
      </c>
      <c r="E42" s="414"/>
      <c r="F42" s="250" t="s">
        <v>27</v>
      </c>
      <c r="G42" s="343" t="s">
        <v>55</v>
      </c>
    </row>
    <row r="43" spans="1:7" ht="31.5" customHeight="1">
      <c r="A43" s="616"/>
      <c r="B43" s="411"/>
      <c r="C43" s="256">
        <v>2273</v>
      </c>
      <c r="D43" s="251" t="s">
        <v>487</v>
      </c>
      <c r="E43" s="414"/>
      <c r="F43" s="253"/>
      <c r="G43" s="263" t="s">
        <v>408</v>
      </c>
    </row>
    <row r="44" spans="1:7" ht="65.25" customHeight="1">
      <c r="A44" s="422" t="s">
        <v>574</v>
      </c>
      <c r="B44" s="411"/>
      <c r="C44" s="257">
        <v>2273</v>
      </c>
      <c r="D44" s="259">
        <v>14087.09</v>
      </c>
      <c r="E44" s="414"/>
      <c r="F44" s="254" t="s">
        <v>27</v>
      </c>
      <c r="G44" s="343" t="s">
        <v>55</v>
      </c>
    </row>
    <row r="45" spans="1:7" ht="33" customHeight="1" thickBot="1">
      <c r="A45" s="423"/>
      <c r="B45" s="412"/>
      <c r="C45" s="264"/>
      <c r="D45" s="265" t="s">
        <v>488</v>
      </c>
      <c r="E45" s="415"/>
      <c r="F45" s="266"/>
      <c r="G45" s="267" t="s">
        <v>408</v>
      </c>
    </row>
    <row r="46" spans="1:7" ht="40.5" customHeight="1">
      <c r="A46" s="424" t="s">
        <v>577</v>
      </c>
      <c r="B46" s="444" t="s">
        <v>576</v>
      </c>
      <c r="C46" s="258">
        <v>2273</v>
      </c>
      <c r="D46" s="365">
        <v>9000</v>
      </c>
      <c r="E46" s="446" t="s">
        <v>455</v>
      </c>
      <c r="F46" s="278" t="s">
        <v>27</v>
      </c>
      <c r="G46" s="279" t="s">
        <v>55</v>
      </c>
    </row>
    <row r="47" spans="1:7" ht="48" customHeight="1">
      <c r="A47" s="425"/>
      <c r="B47" s="445"/>
      <c r="C47" s="277"/>
      <c r="D47" s="366" t="s">
        <v>478</v>
      </c>
      <c r="E47" s="398"/>
      <c r="F47" s="278"/>
      <c r="G47" s="279"/>
    </row>
    <row r="48" spans="1:7" ht="44.25" customHeight="1">
      <c r="A48" s="416" t="s">
        <v>578</v>
      </c>
      <c r="B48" s="445"/>
      <c r="C48" s="418">
        <v>2273</v>
      </c>
      <c r="D48" s="367">
        <v>600</v>
      </c>
      <c r="E48" s="403" t="s">
        <v>455</v>
      </c>
      <c r="F48" s="403" t="s">
        <v>27</v>
      </c>
      <c r="G48" s="404" t="s">
        <v>55</v>
      </c>
    </row>
    <row r="49" spans="1:7" ht="35.25" customHeight="1">
      <c r="A49" s="417"/>
      <c r="B49" s="445"/>
      <c r="C49" s="419"/>
      <c r="D49" s="366" t="s">
        <v>479</v>
      </c>
      <c r="E49" s="398"/>
      <c r="F49" s="398"/>
      <c r="G49" s="400"/>
    </row>
    <row r="50" spans="1:7" ht="38.25" customHeight="1">
      <c r="A50" s="621" t="s">
        <v>579</v>
      </c>
      <c r="B50" s="445"/>
      <c r="C50" s="277">
        <v>2273</v>
      </c>
      <c r="D50" s="368">
        <v>1500</v>
      </c>
      <c r="E50" s="403" t="s">
        <v>455</v>
      </c>
      <c r="F50" s="278" t="s">
        <v>27</v>
      </c>
      <c r="G50" s="279" t="s">
        <v>55</v>
      </c>
    </row>
    <row r="51" spans="1:7" ht="34.5" customHeight="1" thickBot="1">
      <c r="A51" s="622"/>
      <c r="B51" s="445"/>
      <c r="C51" s="277"/>
      <c r="D51" s="75" t="s">
        <v>480</v>
      </c>
      <c r="E51" s="398"/>
      <c r="F51" s="278"/>
      <c r="G51" s="279"/>
    </row>
    <row r="52" spans="1:7" ht="26.25" hidden="1" thickBot="1">
      <c r="A52" s="627" t="s">
        <v>453</v>
      </c>
      <c r="B52" s="445"/>
      <c r="C52" s="277">
        <v>2273</v>
      </c>
      <c r="D52" s="247">
        <v>0</v>
      </c>
      <c r="E52" s="397" t="s">
        <v>455</v>
      </c>
      <c r="F52" s="278" t="s">
        <v>27</v>
      </c>
      <c r="G52" s="279" t="s">
        <v>55</v>
      </c>
    </row>
    <row r="53" spans="1:7" ht="41.25" hidden="1" customHeight="1" thickBot="1">
      <c r="A53" s="627"/>
      <c r="B53" s="445"/>
      <c r="C53" s="277"/>
      <c r="D53" s="246" t="s">
        <v>459</v>
      </c>
      <c r="E53" s="397"/>
      <c r="F53" s="278"/>
      <c r="G53" s="279"/>
    </row>
    <row r="54" spans="1:7" ht="19.5" thickBot="1">
      <c r="A54" s="323" t="s">
        <v>8</v>
      </c>
      <c r="B54" s="324"/>
      <c r="C54" s="325"/>
      <c r="D54" s="350">
        <f>D30+D32+D34+D36+D38+D40+D42+D44+D46+D48+D50</f>
        <v>4442500</v>
      </c>
      <c r="E54" s="325"/>
      <c r="F54" s="325"/>
      <c r="G54" s="326"/>
    </row>
    <row r="55" spans="1:7" ht="43.5" customHeight="1">
      <c r="A55" s="623" t="s">
        <v>581</v>
      </c>
      <c r="B55" s="349" t="s">
        <v>580</v>
      </c>
      <c r="C55" s="436">
        <v>2274</v>
      </c>
      <c r="D55" s="352">
        <v>489500</v>
      </c>
      <c r="E55" s="438" t="s">
        <v>59</v>
      </c>
      <c r="F55" s="440" t="s">
        <v>116</v>
      </c>
      <c r="G55" s="442" t="s">
        <v>61</v>
      </c>
    </row>
    <row r="56" spans="1:7" ht="54.75" customHeight="1">
      <c r="A56" s="624"/>
      <c r="B56" s="46"/>
      <c r="C56" s="437"/>
      <c r="D56" s="131" t="s">
        <v>409</v>
      </c>
      <c r="E56" s="439"/>
      <c r="F56" s="441"/>
      <c r="G56" s="443"/>
    </row>
    <row r="57" spans="1:7" ht="32.25" customHeight="1" thickBot="1">
      <c r="A57" s="353" t="s">
        <v>57</v>
      </c>
      <c r="B57" s="338"/>
      <c r="C57" s="339"/>
      <c r="D57" s="354">
        <f>D55</f>
        <v>489500</v>
      </c>
      <c r="E57" s="339"/>
      <c r="F57" s="339"/>
      <c r="G57" s="340"/>
    </row>
    <row r="58" spans="1:7" ht="28.5" customHeight="1">
      <c r="A58" s="623" t="s">
        <v>583</v>
      </c>
      <c r="B58" s="426" t="s">
        <v>582</v>
      </c>
      <c r="C58" s="447">
        <v>2275</v>
      </c>
      <c r="D58" s="105">
        <f>199664.47-150000</f>
        <v>49664.47</v>
      </c>
      <c r="E58" s="397" t="s">
        <v>455</v>
      </c>
      <c r="F58" s="429" t="s">
        <v>27</v>
      </c>
      <c r="G58" s="431" t="s">
        <v>55</v>
      </c>
    </row>
    <row r="59" spans="1:7" ht="54.75" customHeight="1" thickBot="1">
      <c r="A59" s="625"/>
      <c r="B59" s="427"/>
      <c r="C59" s="448"/>
      <c r="D59" s="393" t="s">
        <v>589</v>
      </c>
      <c r="E59" s="428"/>
      <c r="F59" s="430"/>
      <c r="G59" s="432"/>
    </row>
    <row r="60" spans="1:7" ht="42" customHeight="1">
      <c r="A60" s="626" t="s">
        <v>585</v>
      </c>
      <c r="B60" s="426" t="s">
        <v>584</v>
      </c>
      <c r="C60" s="104"/>
      <c r="D60" s="105">
        <v>15135.53</v>
      </c>
      <c r="E60" s="397" t="s">
        <v>455</v>
      </c>
      <c r="F60" s="429" t="s">
        <v>27</v>
      </c>
      <c r="G60" s="431" t="s">
        <v>454</v>
      </c>
    </row>
    <row r="61" spans="1:7" ht="43.5" customHeight="1" thickBot="1">
      <c r="A61" s="625"/>
      <c r="B61" s="433"/>
      <c r="C61" s="106">
        <v>2275</v>
      </c>
      <c r="D61" s="67" t="s">
        <v>456</v>
      </c>
      <c r="E61" s="398"/>
      <c r="F61" s="434"/>
      <c r="G61" s="435"/>
    </row>
    <row r="62" spans="1:7" ht="26.25" thickBot="1">
      <c r="A62" s="331" t="s">
        <v>100</v>
      </c>
      <c r="B62" s="324"/>
      <c r="C62" s="325"/>
      <c r="D62" s="350">
        <f>D58+D60</f>
        <v>64800</v>
      </c>
      <c r="E62" s="325"/>
      <c r="F62" s="325"/>
      <c r="G62" s="351"/>
    </row>
    <row r="63" spans="1:7" ht="51.75" hidden="1" customHeight="1">
      <c r="A63" s="479" t="s">
        <v>156</v>
      </c>
      <c r="B63" s="40" t="s">
        <v>18</v>
      </c>
      <c r="C63" s="449">
        <v>2210</v>
      </c>
      <c r="D63" s="84">
        <v>0</v>
      </c>
      <c r="E63" s="397" t="s">
        <v>11</v>
      </c>
      <c r="F63" s="451" t="s">
        <v>27</v>
      </c>
      <c r="G63" s="453" t="s">
        <v>55</v>
      </c>
    </row>
    <row r="64" spans="1:7" ht="28.5" hidden="1" customHeight="1">
      <c r="A64" s="456"/>
      <c r="B64" s="22"/>
      <c r="C64" s="450"/>
      <c r="D64" s="71" t="s">
        <v>273</v>
      </c>
      <c r="E64" s="398"/>
      <c r="F64" s="452"/>
      <c r="G64" s="454"/>
    </row>
    <row r="65" spans="1:7" ht="40.5" hidden="1" customHeight="1">
      <c r="A65" s="455" t="s">
        <v>142</v>
      </c>
      <c r="B65" s="21" t="s">
        <v>82</v>
      </c>
      <c r="C65" s="457">
        <v>2210</v>
      </c>
      <c r="D65" s="93">
        <v>0</v>
      </c>
      <c r="E65" s="397" t="s">
        <v>11</v>
      </c>
      <c r="F65" s="458" t="s">
        <v>27</v>
      </c>
      <c r="G65" s="459" t="s">
        <v>61</v>
      </c>
    </row>
    <row r="66" spans="1:7" ht="36.75" hidden="1" customHeight="1">
      <c r="A66" s="456"/>
      <c r="B66" s="22"/>
      <c r="C66" s="450"/>
      <c r="D66" s="20" t="s">
        <v>274</v>
      </c>
      <c r="E66" s="398"/>
      <c r="F66" s="452"/>
      <c r="G66" s="454"/>
    </row>
    <row r="67" spans="1:7" ht="24.75" hidden="1" customHeight="1">
      <c r="A67" s="310" t="s">
        <v>141</v>
      </c>
      <c r="B67" s="21" t="s">
        <v>82</v>
      </c>
      <c r="C67" s="322">
        <v>2210</v>
      </c>
      <c r="D67" s="93">
        <v>0</v>
      </c>
      <c r="E67" s="397" t="s">
        <v>11</v>
      </c>
      <c r="F67" s="458" t="s">
        <v>29</v>
      </c>
      <c r="G67" s="459" t="s">
        <v>61</v>
      </c>
    </row>
    <row r="68" spans="1:7" ht="30" hidden="1" customHeight="1">
      <c r="A68" s="310"/>
      <c r="B68" s="22"/>
      <c r="C68" s="322"/>
      <c r="D68" s="20" t="s">
        <v>275</v>
      </c>
      <c r="E68" s="398"/>
      <c r="F68" s="452"/>
      <c r="G68" s="454"/>
    </row>
    <row r="69" spans="1:7" ht="30.75" hidden="1" customHeight="1">
      <c r="A69" s="455" t="s">
        <v>135</v>
      </c>
      <c r="B69" s="89" t="s">
        <v>256</v>
      </c>
      <c r="C69" s="301">
        <v>2210</v>
      </c>
      <c r="D69" s="119">
        <v>0</v>
      </c>
      <c r="E69" s="397" t="s">
        <v>11</v>
      </c>
      <c r="F69" s="458" t="s">
        <v>27</v>
      </c>
      <c r="G69" s="459" t="s">
        <v>55</v>
      </c>
    </row>
    <row r="70" spans="1:7" ht="37.5" hidden="1" customHeight="1">
      <c r="A70" s="456"/>
      <c r="B70" s="22"/>
      <c r="C70" s="311"/>
      <c r="D70" s="34" t="s">
        <v>137</v>
      </c>
      <c r="E70" s="398"/>
      <c r="F70" s="452"/>
      <c r="G70" s="454"/>
    </row>
    <row r="71" spans="1:7" ht="26.25" hidden="1" customHeight="1">
      <c r="A71" s="49" t="s">
        <v>56</v>
      </c>
      <c r="B71" s="38" t="s">
        <v>54</v>
      </c>
      <c r="C71" s="327">
        <v>2210</v>
      </c>
      <c r="D71" s="86">
        <v>0</v>
      </c>
      <c r="E71" s="458" t="s">
        <v>11</v>
      </c>
      <c r="F71" s="274" t="s">
        <v>27</v>
      </c>
      <c r="G71" s="274" t="s">
        <v>55</v>
      </c>
    </row>
    <row r="72" spans="1:7" ht="27" hidden="1" customHeight="1">
      <c r="A72" s="69"/>
      <c r="B72" s="39"/>
      <c r="C72" s="328"/>
      <c r="D72" s="85" t="s">
        <v>259</v>
      </c>
      <c r="E72" s="452"/>
      <c r="F72" s="275"/>
      <c r="G72" s="275"/>
    </row>
    <row r="73" spans="1:7" ht="25.5" hidden="1" customHeight="1">
      <c r="A73" s="49" t="s">
        <v>189</v>
      </c>
      <c r="B73" s="96" t="s">
        <v>90</v>
      </c>
      <c r="C73" s="327">
        <v>2210</v>
      </c>
      <c r="D73" s="86">
        <v>0</v>
      </c>
      <c r="E73" s="458" t="s">
        <v>187</v>
      </c>
      <c r="F73" s="274" t="s">
        <v>130</v>
      </c>
      <c r="G73" s="274" t="s">
        <v>55</v>
      </c>
    </row>
    <row r="74" spans="1:7" ht="25.5" hidden="1" customHeight="1">
      <c r="A74" s="69"/>
      <c r="B74" s="39"/>
      <c r="C74" s="328"/>
      <c r="D74" s="85" t="s">
        <v>188</v>
      </c>
      <c r="E74" s="452"/>
      <c r="F74" s="275"/>
      <c r="G74" s="275"/>
    </row>
    <row r="75" spans="1:7" ht="25.5" hidden="1" customHeight="1">
      <c r="A75" s="49" t="s">
        <v>191</v>
      </c>
      <c r="B75" s="96" t="s">
        <v>190</v>
      </c>
      <c r="C75" s="327">
        <v>2210</v>
      </c>
      <c r="D75" s="86">
        <v>0</v>
      </c>
      <c r="E75" s="458" t="s">
        <v>195</v>
      </c>
      <c r="F75" s="274" t="s">
        <v>130</v>
      </c>
      <c r="G75" s="274" t="s">
        <v>55</v>
      </c>
    </row>
    <row r="76" spans="1:7" ht="25.5" hidden="1" customHeight="1">
      <c r="A76" s="69"/>
      <c r="B76" s="39"/>
      <c r="C76" s="328"/>
      <c r="D76" s="85" t="s">
        <v>288</v>
      </c>
      <c r="E76" s="452"/>
      <c r="F76" s="275"/>
      <c r="G76" s="275"/>
    </row>
    <row r="77" spans="1:7" ht="25.5" hidden="1" customHeight="1">
      <c r="A77" s="49"/>
      <c r="B77" s="96" t="s">
        <v>192</v>
      </c>
      <c r="C77" s="327">
        <v>2210</v>
      </c>
      <c r="D77" s="86">
        <v>0</v>
      </c>
      <c r="E77" s="458" t="s">
        <v>195</v>
      </c>
      <c r="F77" s="274" t="s">
        <v>130</v>
      </c>
      <c r="G77" s="274" t="s">
        <v>55</v>
      </c>
    </row>
    <row r="78" spans="1:7" ht="25.5" hidden="1" customHeight="1">
      <c r="A78" s="69"/>
      <c r="B78" s="39"/>
      <c r="C78" s="328"/>
      <c r="D78" s="85" t="s">
        <v>260</v>
      </c>
      <c r="E78" s="452"/>
      <c r="F78" s="275"/>
      <c r="G78" s="275"/>
    </row>
    <row r="79" spans="1:7" ht="25.5" hidden="1" customHeight="1">
      <c r="A79" s="49" t="s">
        <v>194</v>
      </c>
      <c r="B79" s="96" t="s">
        <v>193</v>
      </c>
      <c r="C79" s="327">
        <v>2210</v>
      </c>
      <c r="D79" s="86">
        <v>0</v>
      </c>
      <c r="E79" s="458" t="s">
        <v>196</v>
      </c>
      <c r="F79" s="274" t="s">
        <v>130</v>
      </c>
      <c r="G79" s="274" t="s">
        <v>55</v>
      </c>
    </row>
    <row r="80" spans="1:7" ht="25.5" hidden="1" customHeight="1">
      <c r="A80" s="69"/>
      <c r="B80" s="39"/>
      <c r="C80" s="328"/>
      <c r="D80" s="85" t="s">
        <v>197</v>
      </c>
      <c r="E80" s="452"/>
      <c r="F80" s="275"/>
      <c r="G80" s="275"/>
    </row>
    <row r="81" spans="1:7" ht="37.5" hidden="1" customHeight="1">
      <c r="A81" s="49" t="s">
        <v>194</v>
      </c>
      <c r="B81" s="96" t="s">
        <v>193</v>
      </c>
      <c r="C81" s="327">
        <v>2210</v>
      </c>
      <c r="D81" s="119">
        <v>0</v>
      </c>
      <c r="E81" s="458" t="s">
        <v>196</v>
      </c>
      <c r="F81" s="274" t="s">
        <v>130</v>
      </c>
      <c r="G81" s="274" t="s">
        <v>55</v>
      </c>
    </row>
    <row r="82" spans="1:7" ht="27" hidden="1" customHeight="1">
      <c r="A82" s="69"/>
      <c r="B82" s="39"/>
      <c r="C82" s="328"/>
      <c r="D82" s="85" t="s">
        <v>289</v>
      </c>
      <c r="E82" s="452"/>
      <c r="F82" s="275"/>
      <c r="G82" s="275"/>
    </row>
    <row r="83" spans="1:7" ht="27" hidden="1" customHeight="1">
      <c r="A83" s="317" t="s">
        <v>244</v>
      </c>
      <c r="B83" s="129" t="s">
        <v>263</v>
      </c>
      <c r="C83" s="68">
        <v>2210</v>
      </c>
      <c r="D83" s="130">
        <v>0</v>
      </c>
      <c r="E83" s="458" t="s">
        <v>196</v>
      </c>
      <c r="F83" s="308" t="s">
        <v>241</v>
      </c>
      <c r="G83" s="308" t="s">
        <v>55</v>
      </c>
    </row>
    <row r="84" spans="1:7" ht="31.5" hidden="1" customHeight="1">
      <c r="A84" s="37"/>
      <c r="B84" s="37"/>
      <c r="C84" s="36"/>
      <c r="D84" s="4" t="s">
        <v>261</v>
      </c>
      <c r="E84" s="452"/>
      <c r="F84" s="308"/>
      <c r="G84" s="8"/>
    </row>
    <row r="85" spans="1:7" ht="44.25" hidden="1" customHeight="1">
      <c r="A85" s="317" t="s">
        <v>330</v>
      </c>
      <c r="B85" s="129" t="s">
        <v>264</v>
      </c>
      <c r="C85" s="68">
        <v>2210</v>
      </c>
      <c r="D85" s="130">
        <v>0</v>
      </c>
      <c r="E85" s="458" t="s">
        <v>196</v>
      </c>
      <c r="F85" s="308" t="s">
        <v>265</v>
      </c>
      <c r="G85" s="308" t="s">
        <v>55</v>
      </c>
    </row>
    <row r="86" spans="1:7" ht="31.5" hidden="1" customHeight="1">
      <c r="A86" s="37"/>
      <c r="B86" s="37"/>
      <c r="C86" s="36"/>
      <c r="D86" s="4" t="s">
        <v>314</v>
      </c>
      <c r="E86" s="452"/>
      <c r="F86" s="308"/>
      <c r="G86" s="8"/>
    </row>
    <row r="87" spans="1:7" ht="48.75" hidden="1" customHeight="1">
      <c r="A87" s="317" t="s">
        <v>330</v>
      </c>
      <c r="B87" s="129" t="s">
        <v>264</v>
      </c>
      <c r="C87" s="68">
        <v>2210</v>
      </c>
      <c r="D87" s="210">
        <v>0</v>
      </c>
      <c r="E87" s="458" t="s">
        <v>196</v>
      </c>
      <c r="F87" s="308" t="s">
        <v>299</v>
      </c>
      <c r="G87" s="458" t="s">
        <v>61</v>
      </c>
    </row>
    <row r="88" spans="1:7" ht="31.5" hidden="1" customHeight="1">
      <c r="A88" s="37"/>
      <c r="B88" s="37"/>
      <c r="C88" s="36"/>
      <c r="D88" s="4" t="s">
        <v>315</v>
      </c>
      <c r="E88" s="452"/>
      <c r="F88" s="308"/>
      <c r="G88" s="452"/>
    </row>
    <row r="89" spans="1:7" ht="27" hidden="1" customHeight="1">
      <c r="A89" s="455" t="s">
        <v>139</v>
      </c>
      <c r="B89" s="21" t="s">
        <v>83</v>
      </c>
      <c r="C89" s="457">
        <v>2210</v>
      </c>
      <c r="D89" s="119">
        <v>0</v>
      </c>
      <c r="E89" s="403" t="s">
        <v>11</v>
      </c>
      <c r="F89" s="458" t="s">
        <v>29</v>
      </c>
      <c r="G89" s="459" t="s">
        <v>61</v>
      </c>
    </row>
    <row r="90" spans="1:7" ht="45" hidden="1" customHeight="1">
      <c r="A90" s="456"/>
      <c r="B90" s="22"/>
      <c r="C90" s="450"/>
      <c r="D90" s="20" t="s">
        <v>262</v>
      </c>
      <c r="E90" s="398"/>
      <c r="F90" s="452"/>
      <c r="G90" s="454"/>
    </row>
    <row r="91" spans="1:7" ht="45" hidden="1" customHeight="1">
      <c r="A91" s="151" t="s">
        <v>222</v>
      </c>
      <c r="B91" s="152" t="s">
        <v>221</v>
      </c>
      <c r="C91" s="319">
        <v>2210</v>
      </c>
      <c r="D91" s="153">
        <v>0</v>
      </c>
      <c r="E91" s="460" t="s">
        <v>195</v>
      </c>
      <c r="F91" s="460" t="s">
        <v>116</v>
      </c>
      <c r="G91" s="285" t="s">
        <v>55</v>
      </c>
    </row>
    <row r="92" spans="1:7" ht="45" hidden="1" customHeight="1">
      <c r="A92" s="154"/>
      <c r="B92" s="154"/>
      <c r="C92" s="286"/>
      <c r="D92" s="155" t="s">
        <v>228</v>
      </c>
      <c r="E92" s="461"/>
      <c r="F92" s="461"/>
      <c r="G92" s="156"/>
    </row>
    <row r="93" spans="1:7" ht="48.75" hidden="1" customHeight="1">
      <c r="A93" s="47" t="s">
        <v>88</v>
      </c>
      <c r="B93" s="90" t="s">
        <v>87</v>
      </c>
      <c r="C93" s="403">
        <v>2210</v>
      </c>
      <c r="D93" s="93">
        <v>0</v>
      </c>
      <c r="E93" s="458" t="s">
        <v>195</v>
      </c>
      <c r="F93" s="458" t="s">
        <v>130</v>
      </c>
      <c r="G93" s="404" t="s">
        <v>55</v>
      </c>
    </row>
    <row r="94" spans="1:7" ht="37.5" hidden="1" customHeight="1">
      <c r="A94" s="91"/>
      <c r="B94" s="92"/>
      <c r="C94" s="398"/>
      <c r="D94" s="20" t="s">
        <v>276</v>
      </c>
      <c r="E94" s="452"/>
      <c r="F94" s="452"/>
      <c r="G94" s="400"/>
    </row>
    <row r="95" spans="1:7" ht="37.5" hidden="1" customHeight="1">
      <c r="A95" s="157" t="s">
        <v>321</v>
      </c>
      <c r="B95" s="94" t="s">
        <v>320</v>
      </c>
      <c r="C95" s="278"/>
      <c r="D95" s="159">
        <v>0</v>
      </c>
      <c r="E95" s="458" t="s">
        <v>195</v>
      </c>
      <c r="F95" s="308" t="s">
        <v>116</v>
      </c>
      <c r="G95" s="404" t="s">
        <v>55</v>
      </c>
    </row>
    <row r="96" spans="1:7" ht="37.5" hidden="1" customHeight="1">
      <c r="A96" s="157"/>
      <c r="B96" s="158"/>
      <c r="C96" s="278"/>
      <c r="D96" s="85" t="s">
        <v>279</v>
      </c>
      <c r="E96" s="452"/>
      <c r="F96" s="308"/>
      <c r="G96" s="400"/>
    </row>
    <row r="97" spans="1:7" ht="26.25" hidden="1" customHeight="1">
      <c r="A97" s="462" t="s">
        <v>224</v>
      </c>
      <c r="B97" s="94" t="s">
        <v>89</v>
      </c>
      <c r="C97" s="458">
        <v>2210</v>
      </c>
      <c r="D97" s="153">
        <f>97839-22093.39-9829.5-45000-7350.89-906-12659.22</f>
        <v>0</v>
      </c>
      <c r="E97" s="458" t="s">
        <v>195</v>
      </c>
      <c r="F97" s="274" t="s">
        <v>241</v>
      </c>
      <c r="G97" s="274" t="s">
        <v>55</v>
      </c>
    </row>
    <row r="98" spans="1:7" ht="37.5" hidden="1" customHeight="1">
      <c r="A98" s="463"/>
      <c r="B98" s="307"/>
      <c r="C98" s="452"/>
      <c r="D98" s="85" t="s">
        <v>280</v>
      </c>
      <c r="E98" s="452"/>
      <c r="F98" s="5"/>
      <c r="G98" s="8"/>
    </row>
    <row r="99" spans="1:7" ht="37.5" hidden="1" customHeight="1">
      <c r="A99" s="462" t="s">
        <v>277</v>
      </c>
      <c r="B99" s="94" t="s">
        <v>278</v>
      </c>
      <c r="C99" s="458">
        <v>2210</v>
      </c>
      <c r="D99" s="153">
        <v>0</v>
      </c>
      <c r="E99" s="458" t="s">
        <v>195</v>
      </c>
      <c r="F99" s="274" t="s">
        <v>241</v>
      </c>
      <c r="G99" s="274" t="s">
        <v>55</v>
      </c>
    </row>
    <row r="100" spans="1:7" ht="37.5" hidden="1" customHeight="1">
      <c r="A100" s="463"/>
      <c r="B100" s="307"/>
      <c r="C100" s="452"/>
      <c r="D100" s="85" t="s">
        <v>281</v>
      </c>
      <c r="E100" s="452"/>
      <c r="F100" s="5"/>
      <c r="G100" s="8"/>
    </row>
    <row r="101" spans="1:7" ht="37.5" hidden="1" customHeight="1">
      <c r="A101" s="462" t="s">
        <v>253</v>
      </c>
      <c r="B101" s="94" t="s">
        <v>226</v>
      </c>
      <c r="C101" s="458">
        <v>2210</v>
      </c>
      <c r="D101" s="175">
        <v>0</v>
      </c>
      <c r="E101" s="458" t="s">
        <v>195</v>
      </c>
      <c r="F101" s="274" t="s">
        <v>241</v>
      </c>
      <c r="G101" s="274" t="s">
        <v>55</v>
      </c>
    </row>
    <row r="102" spans="1:7" ht="37.5" hidden="1" customHeight="1">
      <c r="A102" s="463"/>
      <c r="B102" s="307"/>
      <c r="C102" s="452"/>
      <c r="D102" s="85" t="s">
        <v>252</v>
      </c>
      <c r="E102" s="452"/>
      <c r="F102" s="5"/>
      <c r="G102" s="8"/>
    </row>
    <row r="103" spans="1:7" ht="37.5" hidden="1" customHeight="1">
      <c r="A103" s="306" t="s">
        <v>245</v>
      </c>
      <c r="B103" s="174" t="s">
        <v>246</v>
      </c>
      <c r="C103" s="274">
        <v>2210</v>
      </c>
      <c r="D103" s="175">
        <v>0</v>
      </c>
      <c r="E103" s="458" t="s">
        <v>195</v>
      </c>
      <c r="F103" s="274" t="s">
        <v>241</v>
      </c>
      <c r="G103" s="274" t="s">
        <v>55</v>
      </c>
    </row>
    <row r="104" spans="1:7" ht="25.5" hidden="1" customHeight="1">
      <c r="A104" s="307"/>
      <c r="B104" s="307"/>
      <c r="C104" s="275"/>
      <c r="D104" s="85" t="s">
        <v>247</v>
      </c>
      <c r="E104" s="452"/>
      <c r="F104" s="5"/>
      <c r="G104" s="8"/>
    </row>
    <row r="105" spans="1:7" ht="37.5" hidden="1" customHeight="1">
      <c r="A105" s="151" t="s">
        <v>223</v>
      </c>
      <c r="B105" s="152" t="s">
        <v>219</v>
      </c>
      <c r="C105" s="319">
        <v>2210</v>
      </c>
      <c r="D105" s="173">
        <v>0</v>
      </c>
      <c r="E105" s="464" t="s">
        <v>195</v>
      </c>
      <c r="F105" s="464" t="s">
        <v>116</v>
      </c>
      <c r="G105" s="319" t="s">
        <v>55</v>
      </c>
    </row>
    <row r="106" spans="1:7" ht="37.5" hidden="1" customHeight="1">
      <c r="A106" s="314"/>
      <c r="B106" s="314"/>
      <c r="C106" s="286"/>
      <c r="D106" s="155" t="s">
        <v>220</v>
      </c>
      <c r="E106" s="461"/>
      <c r="F106" s="461"/>
      <c r="G106" s="156"/>
    </row>
    <row r="107" spans="1:7" ht="37.5" hidden="1" customHeight="1">
      <c r="A107" s="462" t="s">
        <v>227</v>
      </c>
      <c r="B107" s="94" t="s">
        <v>226</v>
      </c>
      <c r="C107" s="458">
        <v>2210</v>
      </c>
      <c r="D107" s="153">
        <v>0</v>
      </c>
      <c r="E107" s="458" t="s">
        <v>195</v>
      </c>
      <c r="F107" s="274" t="s">
        <v>116</v>
      </c>
      <c r="G107" s="274" t="s">
        <v>55</v>
      </c>
    </row>
    <row r="108" spans="1:7" ht="37.5" hidden="1" customHeight="1">
      <c r="A108" s="463"/>
      <c r="B108" s="307"/>
      <c r="C108" s="452"/>
      <c r="D108" s="160" t="s">
        <v>225</v>
      </c>
      <c r="E108" s="452"/>
      <c r="F108" s="5"/>
      <c r="G108" s="8"/>
    </row>
    <row r="109" spans="1:7" ht="27.75" hidden="1" customHeight="1">
      <c r="A109" s="465" t="s">
        <v>140</v>
      </c>
      <c r="B109" s="96" t="s">
        <v>90</v>
      </c>
      <c r="C109" s="274">
        <v>2210</v>
      </c>
      <c r="D109" s="86">
        <v>0</v>
      </c>
      <c r="E109" s="458" t="s">
        <v>122</v>
      </c>
      <c r="F109" s="274" t="s">
        <v>27</v>
      </c>
      <c r="G109" s="459" t="s">
        <v>55</v>
      </c>
    </row>
    <row r="110" spans="1:7" ht="37.5" hidden="1" customHeight="1">
      <c r="A110" s="467"/>
      <c r="B110" s="52"/>
      <c r="C110" s="97"/>
      <c r="D110" s="20" t="s">
        <v>282</v>
      </c>
      <c r="E110" s="452"/>
      <c r="F110" s="5"/>
      <c r="G110" s="454"/>
    </row>
    <row r="111" spans="1:7" ht="37.5" hidden="1" customHeight="1">
      <c r="A111" s="465" t="s">
        <v>91</v>
      </c>
      <c r="B111" s="98" t="s">
        <v>92</v>
      </c>
      <c r="C111" s="458">
        <v>2210</v>
      </c>
      <c r="D111" s="95">
        <v>0</v>
      </c>
      <c r="E111" s="458" t="s">
        <v>122</v>
      </c>
      <c r="F111" s="458" t="s">
        <v>27</v>
      </c>
      <c r="G111" s="274" t="s">
        <v>55</v>
      </c>
    </row>
    <row r="112" spans="1:7" ht="37.5" hidden="1" customHeight="1">
      <c r="A112" s="466"/>
      <c r="B112" s="307"/>
      <c r="C112" s="452"/>
      <c r="D112" s="77" t="s">
        <v>283</v>
      </c>
      <c r="E112" s="452"/>
      <c r="F112" s="452"/>
      <c r="G112" s="291"/>
    </row>
    <row r="113" spans="1:7" ht="37.5" hidden="1" customHeight="1">
      <c r="A113" s="99" t="s">
        <v>93</v>
      </c>
      <c r="B113" s="100" t="s">
        <v>94</v>
      </c>
      <c r="C113" s="308">
        <v>2210</v>
      </c>
      <c r="D113" s="86">
        <f>73600-73600</f>
        <v>0</v>
      </c>
      <c r="E113" s="458" t="s">
        <v>122</v>
      </c>
      <c r="F113" s="308" t="s">
        <v>27</v>
      </c>
      <c r="G113" s="274" t="s">
        <v>55</v>
      </c>
    </row>
    <row r="114" spans="1:7" ht="37.5" hidden="1" customHeight="1">
      <c r="A114" s="37"/>
      <c r="B114" s="37"/>
      <c r="C114" s="308"/>
      <c r="D114" s="85" t="s">
        <v>95</v>
      </c>
      <c r="E114" s="452"/>
      <c r="F114" s="308"/>
      <c r="G114" s="291"/>
    </row>
    <row r="115" spans="1:7" ht="37.5" hidden="1" customHeight="1">
      <c r="A115" s="98" t="s">
        <v>158</v>
      </c>
      <c r="B115" s="100" t="s">
        <v>157</v>
      </c>
      <c r="C115" s="225">
        <v>2210</v>
      </c>
      <c r="D115" s="101">
        <v>0</v>
      </c>
      <c r="E115" s="458" t="s">
        <v>122</v>
      </c>
      <c r="F115" s="274" t="s">
        <v>129</v>
      </c>
      <c r="G115" s="274" t="s">
        <v>55</v>
      </c>
    </row>
    <row r="116" spans="1:7" ht="37.5" hidden="1" customHeight="1">
      <c r="A116" s="124"/>
      <c r="B116" s="124"/>
      <c r="C116" s="226"/>
      <c r="D116" s="85" t="s">
        <v>284</v>
      </c>
      <c r="E116" s="452"/>
      <c r="F116" s="275"/>
      <c r="G116" s="294"/>
    </row>
    <row r="117" spans="1:7" ht="37.5" hidden="1" customHeight="1">
      <c r="A117" s="98" t="s">
        <v>158</v>
      </c>
      <c r="B117" s="100" t="s">
        <v>157</v>
      </c>
      <c r="C117" s="225">
        <v>2210</v>
      </c>
      <c r="D117" s="221">
        <v>0</v>
      </c>
      <c r="E117" s="458" t="s">
        <v>122</v>
      </c>
      <c r="F117" s="274" t="s">
        <v>129</v>
      </c>
      <c r="G117" s="274" t="s">
        <v>55</v>
      </c>
    </row>
    <row r="118" spans="1:7" ht="37.5" hidden="1" customHeight="1">
      <c r="A118" s="124"/>
      <c r="B118" s="124"/>
      <c r="C118" s="226"/>
      <c r="D118" s="85" t="s">
        <v>284</v>
      </c>
      <c r="E118" s="452"/>
      <c r="F118" s="275"/>
      <c r="G118" s="218"/>
    </row>
    <row r="119" spans="1:7" ht="39" customHeight="1">
      <c r="A119" s="532" t="s">
        <v>489</v>
      </c>
      <c r="B119" s="408" t="s">
        <v>458</v>
      </c>
      <c r="C119" s="577">
        <v>2210</v>
      </c>
      <c r="D119" s="248">
        <v>5400</v>
      </c>
      <c r="E119" s="397" t="s">
        <v>455</v>
      </c>
      <c r="F119" s="458" t="s">
        <v>27</v>
      </c>
      <c r="G119" s="470" t="s">
        <v>55</v>
      </c>
    </row>
    <row r="120" spans="1:7" ht="28.5" customHeight="1">
      <c r="A120" s="533"/>
      <c r="B120" s="409"/>
      <c r="C120" s="578"/>
      <c r="D120" s="329" t="s">
        <v>412</v>
      </c>
      <c r="E120" s="398"/>
      <c r="F120" s="452"/>
      <c r="G120" s="471"/>
    </row>
    <row r="121" spans="1:7" ht="24.75" hidden="1" customHeight="1">
      <c r="A121" s="462" t="s">
        <v>96</v>
      </c>
      <c r="B121" s="96" t="s">
        <v>97</v>
      </c>
      <c r="C121" s="225">
        <v>2210</v>
      </c>
      <c r="D121" s="86">
        <v>0</v>
      </c>
      <c r="E121" s="458" t="s">
        <v>122</v>
      </c>
      <c r="F121" s="458" t="s">
        <v>27</v>
      </c>
      <c r="G121" s="459" t="s">
        <v>98</v>
      </c>
    </row>
    <row r="122" spans="1:7" ht="37.5" hidden="1" customHeight="1">
      <c r="A122" s="620"/>
      <c r="B122" s="52"/>
      <c r="C122" s="103"/>
      <c r="D122" s="20" t="s">
        <v>285</v>
      </c>
      <c r="E122" s="452"/>
      <c r="F122" s="452"/>
      <c r="G122" s="454"/>
    </row>
    <row r="123" spans="1:7" ht="37.5" hidden="1" customHeight="1">
      <c r="A123" s="455" t="s">
        <v>136</v>
      </c>
      <c r="B123" s="21" t="s">
        <v>99</v>
      </c>
      <c r="C123" s="457">
        <v>2210</v>
      </c>
      <c r="D123" s="119">
        <v>0</v>
      </c>
      <c r="E123" s="458" t="s">
        <v>287</v>
      </c>
      <c r="F123" s="458" t="s">
        <v>27</v>
      </c>
      <c r="G123" s="459" t="s">
        <v>61</v>
      </c>
    </row>
    <row r="124" spans="1:7" ht="29.25" hidden="1" customHeight="1">
      <c r="A124" s="456"/>
      <c r="B124" s="22"/>
      <c r="C124" s="450"/>
      <c r="D124" s="20" t="s">
        <v>286</v>
      </c>
      <c r="E124" s="452"/>
      <c r="F124" s="452"/>
      <c r="G124" s="454"/>
    </row>
    <row r="125" spans="1:7" ht="29.25" hidden="1" customHeight="1">
      <c r="A125" s="47" t="s">
        <v>352</v>
      </c>
      <c r="B125" s="90" t="s">
        <v>298</v>
      </c>
      <c r="C125" s="270">
        <v>2210</v>
      </c>
      <c r="D125" s="93">
        <v>0</v>
      </c>
      <c r="E125" s="468" t="s">
        <v>11</v>
      </c>
      <c r="F125" s="458" t="s">
        <v>299</v>
      </c>
      <c r="G125" s="404" t="s">
        <v>61</v>
      </c>
    </row>
    <row r="126" spans="1:7" ht="63" hidden="1" customHeight="1">
      <c r="A126" s="91"/>
      <c r="B126" s="22"/>
      <c r="C126" s="48"/>
      <c r="D126" s="183" t="s">
        <v>300</v>
      </c>
      <c r="E126" s="469"/>
      <c r="F126" s="452"/>
      <c r="G126" s="400"/>
    </row>
    <row r="127" spans="1:7" ht="29.25" hidden="1" customHeight="1">
      <c r="A127" s="213" t="s">
        <v>376</v>
      </c>
      <c r="B127" s="90" t="s">
        <v>374</v>
      </c>
      <c r="C127" s="270">
        <v>2210</v>
      </c>
      <c r="D127" s="195">
        <f>49000-5000-25000-19000</f>
        <v>0</v>
      </c>
      <c r="E127" s="472" t="s">
        <v>214</v>
      </c>
      <c r="F127" s="403" t="s">
        <v>299</v>
      </c>
      <c r="G127" s="404" t="s">
        <v>55</v>
      </c>
    </row>
    <row r="128" spans="1:7" ht="54.75" hidden="1" customHeight="1">
      <c r="A128" s="91"/>
      <c r="B128" s="22"/>
      <c r="C128" s="48"/>
      <c r="D128" s="183" t="s">
        <v>375</v>
      </c>
      <c r="E128" s="473"/>
      <c r="F128" s="398"/>
      <c r="G128" s="400"/>
    </row>
    <row r="129" spans="1:7" ht="29.25" hidden="1" customHeight="1">
      <c r="A129" s="618" t="s">
        <v>386</v>
      </c>
      <c r="B129" s="90" t="s">
        <v>387</v>
      </c>
      <c r="C129" s="270">
        <v>2210</v>
      </c>
      <c r="D129" s="195">
        <v>0</v>
      </c>
      <c r="E129" s="468" t="s">
        <v>214</v>
      </c>
      <c r="F129" s="458" t="s">
        <v>299</v>
      </c>
      <c r="G129" s="404" t="s">
        <v>61</v>
      </c>
    </row>
    <row r="130" spans="1:7" ht="72.75" hidden="1" customHeight="1">
      <c r="A130" s="619"/>
      <c r="B130" s="22"/>
      <c r="C130" s="48"/>
      <c r="D130" s="183" t="s">
        <v>377</v>
      </c>
      <c r="E130" s="469"/>
      <c r="F130" s="452"/>
      <c r="G130" s="400"/>
    </row>
    <row r="131" spans="1:7" ht="49.5" hidden="1" customHeight="1">
      <c r="A131" s="47" t="s">
        <v>355</v>
      </c>
      <c r="B131" s="90" t="s">
        <v>354</v>
      </c>
      <c r="C131" s="192">
        <v>2210</v>
      </c>
      <c r="D131" s="208">
        <v>0</v>
      </c>
      <c r="E131" s="468" t="s">
        <v>214</v>
      </c>
      <c r="F131" s="458" t="s">
        <v>299</v>
      </c>
      <c r="G131" s="404" t="s">
        <v>400</v>
      </c>
    </row>
    <row r="132" spans="1:7" ht="49.5" hidden="1" customHeight="1">
      <c r="A132" s="91"/>
      <c r="B132" s="193"/>
      <c r="C132" s="48"/>
      <c r="D132" s="183" t="s">
        <v>385</v>
      </c>
      <c r="E132" s="469"/>
      <c r="F132" s="452"/>
      <c r="G132" s="400"/>
    </row>
    <row r="133" spans="1:7" ht="49.5" hidden="1" customHeight="1">
      <c r="A133" s="47" t="s">
        <v>358</v>
      </c>
      <c r="B133" s="90" t="s">
        <v>359</v>
      </c>
      <c r="C133" s="270">
        <v>2210</v>
      </c>
      <c r="D133" s="208">
        <v>0</v>
      </c>
      <c r="E133" s="468" t="s">
        <v>214</v>
      </c>
      <c r="F133" s="458" t="s">
        <v>299</v>
      </c>
      <c r="G133" s="404" t="s">
        <v>401</v>
      </c>
    </row>
    <row r="134" spans="1:7" ht="49.5" hidden="1" customHeight="1">
      <c r="A134" s="91"/>
      <c r="B134" s="193"/>
      <c r="C134" s="271"/>
      <c r="D134" s="183" t="s">
        <v>378</v>
      </c>
      <c r="E134" s="469"/>
      <c r="F134" s="452"/>
      <c r="G134" s="400"/>
    </row>
    <row r="135" spans="1:7" ht="49.5" hidden="1" customHeight="1">
      <c r="A135" s="47" t="s">
        <v>393</v>
      </c>
      <c r="B135" s="90" t="s">
        <v>392</v>
      </c>
      <c r="C135" s="270">
        <v>2210</v>
      </c>
      <c r="D135" s="208">
        <v>0</v>
      </c>
      <c r="E135" s="468" t="s">
        <v>214</v>
      </c>
      <c r="F135" s="458" t="s">
        <v>299</v>
      </c>
      <c r="G135" s="404" t="s">
        <v>400</v>
      </c>
    </row>
    <row r="136" spans="1:7" ht="49.5" hidden="1" customHeight="1">
      <c r="A136" s="91"/>
      <c r="B136" s="193"/>
      <c r="C136" s="271"/>
      <c r="D136" s="183" t="s">
        <v>378</v>
      </c>
      <c r="E136" s="469"/>
      <c r="F136" s="452"/>
      <c r="G136" s="400"/>
    </row>
    <row r="137" spans="1:7" ht="49.5" hidden="1" customHeight="1">
      <c r="A137" s="47" t="s">
        <v>356</v>
      </c>
      <c r="B137" s="90" t="s">
        <v>357</v>
      </c>
      <c r="C137" s="270">
        <v>2210</v>
      </c>
      <c r="D137" s="217">
        <f>50000-500-2490-47010</f>
        <v>0</v>
      </c>
      <c r="E137" s="468" t="s">
        <v>214</v>
      </c>
      <c r="F137" s="458" t="s">
        <v>299</v>
      </c>
      <c r="G137" s="224" t="s">
        <v>388</v>
      </c>
    </row>
    <row r="138" spans="1:7" ht="16.5" hidden="1" customHeight="1">
      <c r="A138" s="91"/>
      <c r="B138" s="193"/>
      <c r="C138" s="271"/>
      <c r="D138" s="183" t="s">
        <v>389</v>
      </c>
      <c r="E138" s="469"/>
      <c r="F138" s="452"/>
      <c r="G138" s="223"/>
    </row>
    <row r="139" spans="1:7" ht="49.5" hidden="1" customHeight="1">
      <c r="A139" s="157" t="s">
        <v>390</v>
      </c>
      <c r="B139" s="129" t="s">
        <v>263</v>
      </c>
      <c r="C139" s="277">
        <v>2210</v>
      </c>
      <c r="D139" s="208">
        <v>0</v>
      </c>
      <c r="E139" s="468" t="s">
        <v>214</v>
      </c>
      <c r="F139" s="308" t="s">
        <v>367</v>
      </c>
      <c r="G139" s="404" t="s">
        <v>400</v>
      </c>
    </row>
    <row r="140" spans="1:7" ht="49.5" hidden="1" customHeight="1">
      <c r="A140" s="157"/>
      <c r="B140" s="188"/>
      <c r="C140" s="277"/>
      <c r="D140" s="183" t="s">
        <v>364</v>
      </c>
      <c r="E140" s="469"/>
      <c r="F140" s="308"/>
      <c r="G140" s="400"/>
    </row>
    <row r="141" spans="1:7" ht="49.5" hidden="1" customHeight="1">
      <c r="A141" s="49" t="s">
        <v>397</v>
      </c>
      <c r="B141" s="197" t="s">
        <v>398</v>
      </c>
      <c r="C141" s="270">
        <v>2210</v>
      </c>
      <c r="D141" s="208">
        <v>0</v>
      </c>
      <c r="E141" s="468" t="s">
        <v>287</v>
      </c>
      <c r="F141" s="274" t="s">
        <v>367</v>
      </c>
      <c r="G141" s="404" t="s">
        <v>400</v>
      </c>
    </row>
    <row r="142" spans="1:7" ht="49.5" hidden="1" customHeight="1">
      <c r="A142" s="198"/>
      <c r="B142" s="193"/>
      <c r="C142" s="48"/>
      <c r="D142" s="183" t="s">
        <v>364</v>
      </c>
      <c r="E142" s="469"/>
      <c r="F142" s="275"/>
      <c r="G142" s="400"/>
    </row>
    <row r="143" spans="1:7" ht="49.5" hidden="1" customHeight="1">
      <c r="A143" s="199"/>
      <c r="B143" s="200"/>
      <c r="C143" s="201"/>
      <c r="D143" s="194">
        <v>0</v>
      </c>
      <c r="E143" s="468" t="s">
        <v>214</v>
      </c>
      <c r="F143" s="202" t="s">
        <v>299</v>
      </c>
      <c r="G143" s="474" t="s">
        <v>344</v>
      </c>
    </row>
    <row r="144" spans="1:7" ht="49.5" hidden="1" customHeight="1">
      <c r="A144" s="203"/>
      <c r="B144" s="204"/>
      <c r="C144" s="205"/>
      <c r="D144" s="183" t="s">
        <v>347</v>
      </c>
      <c r="E144" s="469"/>
      <c r="F144" s="206"/>
      <c r="G144" s="475"/>
    </row>
    <row r="145" spans="1:7" ht="49.5" hidden="1" customHeight="1">
      <c r="A145" s="476" t="s">
        <v>91</v>
      </c>
      <c r="B145" s="197" t="s">
        <v>92</v>
      </c>
      <c r="C145" s="277">
        <v>2210</v>
      </c>
      <c r="D145" s="207">
        <v>0</v>
      </c>
      <c r="E145" s="190" t="s">
        <v>287</v>
      </c>
      <c r="F145" s="308" t="s">
        <v>299</v>
      </c>
      <c r="G145" s="399" t="s">
        <v>400</v>
      </c>
    </row>
    <row r="146" spans="1:7" ht="49.5" hidden="1" customHeight="1">
      <c r="A146" s="466"/>
      <c r="B146" s="307"/>
      <c r="C146" s="48"/>
      <c r="D146" s="183" t="s">
        <v>346</v>
      </c>
      <c r="E146" s="293"/>
      <c r="F146" s="275"/>
      <c r="G146" s="400"/>
    </row>
    <row r="147" spans="1:7" ht="49.5" customHeight="1">
      <c r="A147" s="455" t="s">
        <v>490</v>
      </c>
      <c r="B147" s="90" t="s">
        <v>501</v>
      </c>
      <c r="C147" s="359">
        <v>2210</v>
      </c>
      <c r="D147" s="209">
        <f>99000+1238540</f>
        <v>1337540</v>
      </c>
      <c r="E147" s="190" t="s">
        <v>11</v>
      </c>
      <c r="F147" s="308" t="s">
        <v>29</v>
      </c>
      <c r="G147" s="404" t="s">
        <v>400</v>
      </c>
    </row>
    <row r="148" spans="1:7" ht="49.5" customHeight="1">
      <c r="A148" s="456"/>
      <c r="B148" s="188"/>
      <c r="C148" s="48"/>
      <c r="D148" s="183" t="s">
        <v>410</v>
      </c>
      <c r="E148" s="293"/>
      <c r="F148" s="275"/>
      <c r="G148" s="400"/>
    </row>
    <row r="149" spans="1:7" ht="49.5" hidden="1" customHeight="1">
      <c r="A149" s="455" t="s">
        <v>338</v>
      </c>
      <c r="B149" s="90" t="s">
        <v>339</v>
      </c>
      <c r="C149" s="270">
        <v>2210</v>
      </c>
      <c r="D149" s="119">
        <v>0</v>
      </c>
      <c r="E149" s="292" t="s">
        <v>195</v>
      </c>
      <c r="F149" s="274" t="s">
        <v>299</v>
      </c>
      <c r="G149" s="404" t="s">
        <v>400</v>
      </c>
    </row>
    <row r="150" spans="1:7" ht="49.5" hidden="1" customHeight="1">
      <c r="A150" s="456"/>
      <c r="B150" s="193"/>
      <c r="C150" s="48"/>
      <c r="D150" s="183" t="s">
        <v>345</v>
      </c>
      <c r="E150" s="293"/>
      <c r="F150" s="275"/>
      <c r="G150" s="400"/>
    </row>
    <row r="151" spans="1:7" ht="49.5" hidden="1" customHeight="1">
      <c r="A151" s="479" t="s">
        <v>340</v>
      </c>
      <c r="B151" s="188" t="s">
        <v>341</v>
      </c>
      <c r="C151" s="277">
        <v>2210</v>
      </c>
      <c r="D151" s="209">
        <v>0</v>
      </c>
      <c r="E151" s="190" t="s">
        <v>195</v>
      </c>
      <c r="F151" s="308" t="s">
        <v>299</v>
      </c>
      <c r="G151" s="399" t="s">
        <v>401</v>
      </c>
    </row>
    <row r="152" spans="1:7" ht="49.5" hidden="1" customHeight="1">
      <c r="A152" s="456"/>
      <c r="B152" s="188"/>
      <c r="C152" s="189"/>
      <c r="D152" s="183" t="s">
        <v>322</v>
      </c>
      <c r="E152" s="190"/>
      <c r="F152" s="308"/>
      <c r="G152" s="400"/>
    </row>
    <row r="153" spans="1:7" ht="29.25" hidden="1" customHeight="1">
      <c r="A153" s="213" t="s">
        <v>343</v>
      </c>
      <c r="B153" s="90" t="s">
        <v>303</v>
      </c>
      <c r="C153" s="270">
        <v>2210</v>
      </c>
      <c r="D153" s="208">
        <v>0</v>
      </c>
      <c r="E153" s="458" t="s">
        <v>195</v>
      </c>
      <c r="F153" s="458" t="s">
        <v>299</v>
      </c>
      <c r="G153" s="404" t="s">
        <v>400</v>
      </c>
    </row>
    <row r="154" spans="1:7" ht="48" hidden="1" customHeight="1">
      <c r="A154" s="91"/>
      <c r="B154" s="22"/>
      <c r="C154" s="48"/>
      <c r="D154" s="183" t="s">
        <v>379</v>
      </c>
      <c r="E154" s="452"/>
      <c r="F154" s="452"/>
      <c r="G154" s="400"/>
    </row>
    <row r="155" spans="1:7" ht="48" hidden="1" customHeight="1">
      <c r="A155" s="214" t="s">
        <v>348</v>
      </c>
      <c r="B155" s="90" t="s">
        <v>353</v>
      </c>
      <c r="C155" s="277">
        <v>2210</v>
      </c>
      <c r="D155" s="208">
        <v>0</v>
      </c>
      <c r="E155" s="458" t="s">
        <v>195</v>
      </c>
      <c r="F155" s="308" t="s">
        <v>299</v>
      </c>
      <c r="G155" s="404" t="s">
        <v>400</v>
      </c>
    </row>
    <row r="156" spans="1:7" ht="48" hidden="1" customHeight="1">
      <c r="A156" s="157"/>
      <c r="B156" s="40"/>
      <c r="C156" s="189"/>
      <c r="D156" s="183" t="s">
        <v>380</v>
      </c>
      <c r="E156" s="452"/>
      <c r="F156" s="308"/>
      <c r="G156" s="400"/>
    </row>
    <row r="157" spans="1:7" ht="44.25" customHeight="1">
      <c r="A157" s="579" t="s">
        <v>491</v>
      </c>
      <c r="B157" s="581" t="s">
        <v>461</v>
      </c>
      <c r="C157" s="577">
        <v>2210</v>
      </c>
      <c r="D157" s="208">
        <v>20910</v>
      </c>
      <c r="E157" s="464" t="s">
        <v>455</v>
      </c>
      <c r="F157" s="403" t="s">
        <v>29</v>
      </c>
      <c r="G157" s="477" t="s">
        <v>402</v>
      </c>
    </row>
    <row r="158" spans="1:7" ht="48" customHeight="1">
      <c r="A158" s="580"/>
      <c r="B158" s="582"/>
      <c r="C158" s="578"/>
      <c r="D158" s="330" t="s">
        <v>457</v>
      </c>
      <c r="E158" s="461"/>
      <c r="F158" s="398"/>
      <c r="G158" s="478"/>
    </row>
    <row r="159" spans="1:7" ht="48" hidden="1" customHeight="1">
      <c r="A159" s="594" t="s">
        <v>492</v>
      </c>
      <c r="B159" s="596" t="s">
        <v>493</v>
      </c>
      <c r="C159" s="373">
        <v>2210</v>
      </c>
      <c r="D159" s="374">
        <v>0</v>
      </c>
      <c r="E159" s="481" t="s">
        <v>11</v>
      </c>
      <c r="F159" s="375" t="s">
        <v>129</v>
      </c>
      <c r="G159" s="481" t="s">
        <v>402</v>
      </c>
    </row>
    <row r="160" spans="1:7" ht="48" hidden="1" customHeight="1">
      <c r="A160" s="595"/>
      <c r="B160" s="597"/>
      <c r="C160" s="376"/>
      <c r="D160" s="377" t="s">
        <v>411</v>
      </c>
      <c r="E160" s="482"/>
      <c r="F160" s="378"/>
      <c r="G160" s="482"/>
    </row>
    <row r="161" spans="1:7" ht="48" hidden="1" customHeight="1">
      <c r="A161" s="237" t="s">
        <v>373</v>
      </c>
      <c r="B161" s="303" t="s">
        <v>372</v>
      </c>
      <c r="C161" s="229">
        <v>2210</v>
      </c>
      <c r="D161" s="234">
        <v>0</v>
      </c>
      <c r="E161" s="460" t="s">
        <v>195</v>
      </c>
      <c r="F161" s="319" t="s">
        <v>299</v>
      </c>
      <c r="G161" s="460" t="s">
        <v>402</v>
      </c>
    </row>
    <row r="162" spans="1:7" ht="48" hidden="1" customHeight="1">
      <c r="A162" s="238"/>
      <c r="B162" s="314"/>
      <c r="C162" s="236"/>
      <c r="D162" s="155" t="s">
        <v>381</v>
      </c>
      <c r="E162" s="461"/>
      <c r="F162" s="286"/>
      <c r="G162" s="461"/>
    </row>
    <row r="163" spans="1:7" ht="35.25" customHeight="1">
      <c r="A163" s="532" t="s">
        <v>494</v>
      </c>
      <c r="B163" s="581" t="s">
        <v>502</v>
      </c>
      <c r="C163" s="577">
        <v>2210</v>
      </c>
      <c r="D163" s="269">
        <v>74200</v>
      </c>
      <c r="E163" s="458" t="s">
        <v>287</v>
      </c>
      <c r="F163" s="458" t="s">
        <v>29</v>
      </c>
      <c r="G163" s="477" t="s">
        <v>402</v>
      </c>
    </row>
    <row r="164" spans="1:7" ht="33.75" customHeight="1">
      <c r="A164" s="533"/>
      <c r="B164" s="582"/>
      <c r="C164" s="578"/>
      <c r="D164" s="77" t="s">
        <v>462</v>
      </c>
      <c r="E164" s="452"/>
      <c r="F164" s="452"/>
      <c r="G164" s="478"/>
    </row>
    <row r="165" spans="1:7" ht="48" customHeight="1">
      <c r="A165" s="532" t="s">
        <v>495</v>
      </c>
      <c r="B165" s="528" t="s">
        <v>463</v>
      </c>
      <c r="C165" s="403">
        <v>2210</v>
      </c>
      <c r="D165" s="269">
        <v>1980</v>
      </c>
      <c r="E165" s="397" t="s">
        <v>455</v>
      </c>
      <c r="F165" s="460" t="s">
        <v>129</v>
      </c>
      <c r="G165" s="480" t="s">
        <v>402</v>
      </c>
    </row>
    <row r="166" spans="1:7" ht="35.25" customHeight="1" thickBot="1">
      <c r="A166" s="533"/>
      <c r="B166" s="529"/>
      <c r="C166" s="398"/>
      <c r="D166" s="77" t="s">
        <v>460</v>
      </c>
      <c r="E166" s="398"/>
      <c r="F166" s="461"/>
      <c r="G166" s="478"/>
    </row>
    <row r="167" spans="1:7" ht="48" hidden="1" customHeight="1">
      <c r="A167" s="47" t="s">
        <v>328</v>
      </c>
      <c r="B167" s="211" t="s">
        <v>324</v>
      </c>
      <c r="C167" s="270">
        <v>2210</v>
      </c>
      <c r="D167" s="208">
        <v>0</v>
      </c>
      <c r="E167" s="458" t="s">
        <v>195</v>
      </c>
      <c r="F167" s="274" t="s">
        <v>299</v>
      </c>
      <c r="G167" s="458" t="s">
        <v>55</v>
      </c>
    </row>
    <row r="168" spans="1:7" ht="48" hidden="1" customHeight="1">
      <c r="A168" s="91"/>
      <c r="B168" s="193"/>
      <c r="C168" s="48"/>
      <c r="D168" s="183" t="s">
        <v>391</v>
      </c>
      <c r="E168" s="452"/>
      <c r="F168" s="275"/>
      <c r="G168" s="452"/>
    </row>
    <row r="169" spans="1:7" ht="48" hidden="1" customHeight="1">
      <c r="A169" s="196" t="s">
        <v>333</v>
      </c>
      <c r="B169" s="94" t="s">
        <v>323</v>
      </c>
      <c r="C169" s="270">
        <v>2210</v>
      </c>
      <c r="D169" s="208">
        <v>0</v>
      </c>
      <c r="E169" s="292" t="s">
        <v>195</v>
      </c>
      <c r="F169" s="274" t="s">
        <v>299</v>
      </c>
      <c r="G169" s="458" t="s">
        <v>55</v>
      </c>
    </row>
    <row r="170" spans="1:7" ht="48" hidden="1" customHeight="1">
      <c r="A170" s="91"/>
      <c r="B170" s="193"/>
      <c r="C170" s="48"/>
      <c r="D170" s="183" t="s">
        <v>325</v>
      </c>
      <c r="E170" s="293"/>
      <c r="F170" s="275"/>
      <c r="G170" s="452"/>
    </row>
    <row r="171" spans="1:7" ht="48" hidden="1" customHeight="1">
      <c r="A171" s="196" t="s">
        <v>318</v>
      </c>
      <c r="B171" s="90" t="s">
        <v>317</v>
      </c>
      <c r="C171" s="270">
        <v>2210</v>
      </c>
      <c r="D171" s="208">
        <v>0</v>
      </c>
      <c r="E171" s="292" t="s">
        <v>327</v>
      </c>
      <c r="F171" s="274" t="s">
        <v>299</v>
      </c>
      <c r="G171" s="458" t="s">
        <v>55</v>
      </c>
    </row>
    <row r="172" spans="1:7" ht="48" hidden="1" customHeight="1">
      <c r="A172" s="91"/>
      <c r="B172" s="193"/>
      <c r="C172" s="48"/>
      <c r="D172" s="183" t="s">
        <v>326</v>
      </c>
      <c r="E172" s="293"/>
      <c r="F172" s="275"/>
      <c r="G172" s="452"/>
    </row>
    <row r="173" spans="1:7" ht="48" hidden="1" customHeight="1">
      <c r="A173" s="196" t="s">
        <v>331</v>
      </c>
      <c r="B173" s="90" t="s">
        <v>319</v>
      </c>
      <c r="C173" s="270">
        <v>2210</v>
      </c>
      <c r="D173" s="222">
        <v>0</v>
      </c>
      <c r="E173" s="458" t="s">
        <v>195</v>
      </c>
      <c r="F173" s="274" t="s">
        <v>299</v>
      </c>
      <c r="G173" s="458" t="s">
        <v>402</v>
      </c>
    </row>
    <row r="174" spans="1:7" ht="48" hidden="1" customHeight="1">
      <c r="A174" s="91"/>
      <c r="B174" s="193"/>
      <c r="C174" s="48"/>
      <c r="D174" s="183" t="s">
        <v>382</v>
      </c>
      <c r="E174" s="452"/>
      <c r="F174" s="275"/>
      <c r="G174" s="452"/>
    </row>
    <row r="175" spans="1:7" ht="48" hidden="1" customHeight="1">
      <c r="A175" s="187" t="s">
        <v>335</v>
      </c>
      <c r="B175" s="188" t="s">
        <v>334</v>
      </c>
      <c r="C175" s="277">
        <v>2210</v>
      </c>
      <c r="D175" s="207">
        <v>0</v>
      </c>
      <c r="E175" s="458" t="s">
        <v>195</v>
      </c>
      <c r="F175" s="308" t="s">
        <v>299</v>
      </c>
      <c r="G175" s="451" t="s">
        <v>402</v>
      </c>
    </row>
    <row r="176" spans="1:7" ht="48" hidden="1" customHeight="1">
      <c r="A176" s="91"/>
      <c r="B176" s="193"/>
      <c r="C176" s="48"/>
      <c r="D176" s="183" t="s">
        <v>336</v>
      </c>
      <c r="E176" s="452"/>
      <c r="F176" s="275"/>
      <c r="G176" s="452"/>
    </row>
    <row r="177" spans="1:7" ht="48" hidden="1" customHeight="1">
      <c r="A177" s="191"/>
      <c r="B177" s="90"/>
      <c r="C177" s="192"/>
      <c r="D177" s="194">
        <v>0</v>
      </c>
      <c r="E177" s="458" t="s">
        <v>195</v>
      </c>
      <c r="F177" s="274" t="s">
        <v>299</v>
      </c>
      <c r="G177" s="458" t="s">
        <v>316</v>
      </c>
    </row>
    <row r="178" spans="1:7" ht="48" hidden="1" customHeight="1">
      <c r="A178" s="91"/>
      <c r="B178" s="193"/>
      <c r="C178" s="48"/>
      <c r="D178" s="183" t="s">
        <v>304</v>
      </c>
      <c r="E178" s="452"/>
      <c r="F178" s="275"/>
      <c r="G178" s="452"/>
    </row>
    <row r="179" spans="1:7" ht="35.25" hidden="1" customHeight="1">
      <c r="A179" s="187" t="s">
        <v>329</v>
      </c>
      <c r="B179" s="188" t="s">
        <v>332</v>
      </c>
      <c r="C179" s="277">
        <v>2210</v>
      </c>
      <c r="D179" s="207">
        <v>0</v>
      </c>
      <c r="E179" s="458" t="s">
        <v>195</v>
      </c>
      <c r="F179" s="308" t="s">
        <v>299</v>
      </c>
      <c r="G179" s="451" t="s">
        <v>402</v>
      </c>
    </row>
    <row r="180" spans="1:7" ht="48" hidden="1" customHeight="1">
      <c r="A180" s="187"/>
      <c r="B180" s="188"/>
      <c r="C180" s="189"/>
      <c r="D180" s="183" t="s">
        <v>337</v>
      </c>
      <c r="E180" s="452"/>
      <c r="F180" s="308"/>
      <c r="G180" s="452"/>
    </row>
    <row r="181" spans="1:7" ht="29.25" hidden="1" customHeight="1">
      <c r="A181" s="47"/>
      <c r="B181" s="90"/>
      <c r="C181" s="270"/>
      <c r="D181" s="195"/>
      <c r="E181" s="468"/>
      <c r="F181" s="458"/>
      <c r="G181" s="404"/>
    </row>
    <row r="182" spans="1:7" ht="54.75" hidden="1" customHeight="1">
      <c r="A182" s="91"/>
      <c r="B182" s="22"/>
      <c r="C182" s="48"/>
      <c r="D182" s="183"/>
      <c r="E182" s="469"/>
      <c r="F182" s="452"/>
      <c r="G182" s="400"/>
    </row>
    <row r="183" spans="1:7" ht="48.75" hidden="1" customHeight="1">
      <c r="A183" s="543" t="s">
        <v>151</v>
      </c>
      <c r="B183" s="563" t="s">
        <v>152</v>
      </c>
      <c r="C183" s="491">
        <v>2210</v>
      </c>
      <c r="D183" s="182">
        <v>0</v>
      </c>
      <c r="E183" s="458" t="s">
        <v>131</v>
      </c>
      <c r="F183" s="499" t="s">
        <v>116</v>
      </c>
      <c r="G183" s="274"/>
    </row>
    <row r="184" spans="1:7" ht="48" hidden="1" customHeight="1">
      <c r="A184" s="583"/>
      <c r="B184" s="584"/>
      <c r="C184" s="585"/>
      <c r="D184" s="355" t="s">
        <v>291</v>
      </c>
      <c r="E184" s="451"/>
      <c r="F184" s="500"/>
      <c r="G184" s="308"/>
    </row>
    <row r="185" spans="1:7" ht="29.25" customHeight="1" thickBot="1">
      <c r="A185" s="331" t="s">
        <v>10</v>
      </c>
      <c r="B185" s="332"/>
      <c r="C185" s="333"/>
      <c r="D185" s="358">
        <f>D63+D65+D67+D69+D71+D75+D77+D79+D81+D89+D93+D95+D97+D105+D109+D111+D115+D119+D121+D123+D107+D103+D83+D101+D91+D85+D99+D183+D125+D127+D129+D153+D181+D177+D175+D173+D171+D169+D167+D157+D165+D87+D179+D147+D149+D151+D145+D141+D131+D155+D143+D137+D133+D163+D161+D159+D117+D139</f>
        <v>1440030</v>
      </c>
      <c r="E185" s="334"/>
      <c r="F185" s="334"/>
      <c r="G185" s="335"/>
    </row>
    <row r="186" spans="1:7" ht="39" hidden="1" customHeight="1">
      <c r="A186" s="586" t="s">
        <v>50</v>
      </c>
      <c r="B186" s="25" t="s">
        <v>14</v>
      </c>
      <c r="C186" s="356">
        <v>2240</v>
      </c>
      <c r="D186" s="357">
        <v>0</v>
      </c>
      <c r="E186" s="280" t="s">
        <v>11</v>
      </c>
      <c r="F186" s="278" t="s">
        <v>19</v>
      </c>
      <c r="G186" s="294" t="s">
        <v>9</v>
      </c>
    </row>
    <row r="187" spans="1:7" ht="62.25" hidden="1" customHeight="1">
      <c r="A187" s="587"/>
      <c r="B187" s="18"/>
      <c r="C187" s="345"/>
      <c r="D187" s="20" t="s">
        <v>21</v>
      </c>
      <c r="E187" s="281"/>
      <c r="F187" s="273"/>
      <c r="G187" s="291"/>
    </row>
    <row r="188" spans="1:7" ht="49.5" hidden="1" customHeight="1">
      <c r="A188" s="26" t="s">
        <v>48</v>
      </c>
      <c r="B188" s="17" t="s">
        <v>14</v>
      </c>
      <c r="C188" s="344">
        <v>2240</v>
      </c>
      <c r="D188" s="31">
        <v>0</v>
      </c>
      <c r="E188" s="280" t="s">
        <v>11</v>
      </c>
      <c r="F188" s="278" t="s">
        <v>19</v>
      </c>
      <c r="G188" s="290" t="s">
        <v>9</v>
      </c>
    </row>
    <row r="189" spans="1:7" ht="53.25" hidden="1" customHeight="1">
      <c r="A189" s="26" t="s">
        <v>49</v>
      </c>
      <c r="B189" s="18"/>
      <c r="C189" s="346"/>
      <c r="D189" s="20" t="s">
        <v>20</v>
      </c>
      <c r="E189" s="280"/>
      <c r="F189" s="278"/>
      <c r="G189" s="316"/>
    </row>
    <row r="190" spans="1:7" ht="42" hidden="1" customHeight="1">
      <c r="A190" s="27" t="s">
        <v>22</v>
      </c>
      <c r="B190" s="17" t="s">
        <v>17</v>
      </c>
      <c r="C190" s="485">
        <v>2240</v>
      </c>
      <c r="D190" s="31">
        <v>0</v>
      </c>
      <c r="E190" s="487" t="s">
        <v>11</v>
      </c>
      <c r="F190" s="429" t="s">
        <v>19</v>
      </c>
      <c r="G190" s="489" t="s">
        <v>9</v>
      </c>
    </row>
    <row r="191" spans="1:7" ht="49.5" hidden="1" customHeight="1">
      <c r="A191" s="28"/>
      <c r="B191" s="18"/>
      <c r="C191" s="486"/>
      <c r="D191" s="9" t="s">
        <v>16</v>
      </c>
      <c r="E191" s="488"/>
      <c r="F191" s="434"/>
      <c r="G191" s="490"/>
    </row>
    <row r="192" spans="1:7" ht="49.5" hidden="1" customHeight="1">
      <c r="A192" s="29" t="s">
        <v>23</v>
      </c>
      <c r="B192" s="17" t="s">
        <v>17</v>
      </c>
      <c r="C192" s="168">
        <v>2240</v>
      </c>
      <c r="D192" s="30">
        <v>0</v>
      </c>
      <c r="E192" s="280" t="s">
        <v>11</v>
      </c>
      <c r="F192" s="300" t="s">
        <v>19</v>
      </c>
      <c r="G192" s="316" t="s">
        <v>9</v>
      </c>
    </row>
    <row r="193" spans="1:7" ht="49.5" hidden="1" customHeight="1">
      <c r="A193" s="29"/>
      <c r="B193" s="25"/>
      <c r="C193" s="168"/>
      <c r="D193" s="9" t="s">
        <v>24</v>
      </c>
      <c r="E193" s="280"/>
      <c r="F193" s="300"/>
      <c r="G193" s="316"/>
    </row>
    <row r="194" spans="1:7" ht="61.5" customHeight="1">
      <c r="A194" s="598" t="s">
        <v>496</v>
      </c>
      <c r="B194" s="17" t="s">
        <v>497</v>
      </c>
      <c r="C194" s="491">
        <v>2240</v>
      </c>
      <c r="D194" s="119">
        <v>1000000</v>
      </c>
      <c r="E194" s="487" t="s">
        <v>85</v>
      </c>
      <c r="F194" s="403" t="s">
        <v>29</v>
      </c>
      <c r="G194" s="459" t="s">
        <v>62</v>
      </c>
    </row>
    <row r="195" spans="1:7" ht="44.25" customHeight="1">
      <c r="A195" s="599"/>
      <c r="B195" s="18"/>
      <c r="C195" s="492"/>
      <c r="D195" s="71" t="s">
        <v>415</v>
      </c>
      <c r="E195" s="488"/>
      <c r="F195" s="398"/>
      <c r="G195" s="454"/>
    </row>
    <row r="196" spans="1:7" ht="42" hidden="1" customHeight="1">
      <c r="A196" s="165" t="s">
        <v>238</v>
      </c>
      <c r="B196" s="17" t="s">
        <v>237</v>
      </c>
      <c r="C196" s="304">
        <v>2240</v>
      </c>
      <c r="D196" s="164">
        <v>0</v>
      </c>
      <c r="E196" s="429" t="s">
        <v>214</v>
      </c>
      <c r="F196" s="403" t="s">
        <v>116</v>
      </c>
      <c r="G196" s="459" t="s">
        <v>62</v>
      </c>
    </row>
    <row r="197" spans="1:7" ht="28.5" hidden="1" customHeight="1">
      <c r="A197" s="63"/>
      <c r="B197" s="18"/>
      <c r="C197" s="305"/>
      <c r="D197" s="71" t="s">
        <v>230</v>
      </c>
      <c r="E197" s="434"/>
      <c r="F197" s="398"/>
      <c r="G197" s="454"/>
    </row>
    <row r="198" spans="1:7" ht="28.5" hidden="1" customHeight="1">
      <c r="A198" s="66" t="s">
        <v>240</v>
      </c>
      <c r="B198" s="483" t="s">
        <v>239</v>
      </c>
      <c r="C198" s="74">
        <v>2240</v>
      </c>
      <c r="D198" s="166">
        <v>0</v>
      </c>
      <c r="E198" s="429" t="s">
        <v>214</v>
      </c>
      <c r="F198" s="278" t="s">
        <v>241</v>
      </c>
      <c r="G198" s="459" t="s">
        <v>55</v>
      </c>
    </row>
    <row r="199" spans="1:7" ht="28.5" hidden="1" customHeight="1">
      <c r="A199" s="66"/>
      <c r="B199" s="484"/>
      <c r="C199" s="74"/>
      <c r="D199" s="71" t="s">
        <v>242</v>
      </c>
      <c r="E199" s="434"/>
      <c r="F199" s="278"/>
      <c r="G199" s="454"/>
    </row>
    <row r="200" spans="1:7" ht="108" customHeight="1">
      <c r="A200" s="600" t="s">
        <v>498</v>
      </c>
      <c r="B200" s="17" t="s">
        <v>503</v>
      </c>
      <c r="C200" s="304">
        <v>2240</v>
      </c>
      <c r="D200" s="119">
        <v>7455700</v>
      </c>
      <c r="E200" s="282" t="s">
        <v>11</v>
      </c>
      <c r="F200" s="297" t="s">
        <v>114</v>
      </c>
      <c r="G200" s="495" t="s">
        <v>437</v>
      </c>
    </row>
    <row r="201" spans="1:7" ht="48.75" customHeight="1">
      <c r="A201" s="601"/>
      <c r="B201" s="65"/>
      <c r="C201" s="305"/>
      <c r="D201" s="20" t="s">
        <v>436</v>
      </c>
      <c r="E201" s="281" t="s">
        <v>405</v>
      </c>
      <c r="F201" s="298"/>
      <c r="G201" s="496"/>
    </row>
    <row r="202" spans="1:7" ht="99" customHeight="1">
      <c r="A202" s="600" t="s">
        <v>499</v>
      </c>
      <c r="B202" s="17" t="s">
        <v>504</v>
      </c>
      <c r="C202" s="304">
        <v>2240</v>
      </c>
      <c r="D202" s="164">
        <v>1385400</v>
      </c>
      <c r="E202" s="282" t="s">
        <v>406</v>
      </c>
      <c r="F202" s="297" t="s">
        <v>407</v>
      </c>
      <c r="G202" s="495" t="s">
        <v>421</v>
      </c>
    </row>
    <row r="203" spans="1:7" ht="60.75" customHeight="1">
      <c r="A203" s="601"/>
      <c r="B203" s="65"/>
      <c r="C203" s="305"/>
      <c r="D203" s="240" t="s">
        <v>438</v>
      </c>
      <c r="E203" s="281"/>
      <c r="F203" s="298"/>
      <c r="G203" s="496"/>
    </row>
    <row r="204" spans="1:7" ht="39.75" hidden="1" customHeight="1">
      <c r="A204" s="99" t="s">
        <v>143</v>
      </c>
      <c r="B204" s="17" t="s">
        <v>144</v>
      </c>
      <c r="C204" s="74">
        <v>2240</v>
      </c>
      <c r="D204" s="64">
        <v>0</v>
      </c>
      <c r="E204" s="280" t="s">
        <v>122</v>
      </c>
      <c r="F204" s="300" t="s">
        <v>29</v>
      </c>
      <c r="G204" s="290" t="s">
        <v>55</v>
      </c>
    </row>
    <row r="205" spans="1:7" ht="30" hidden="1" customHeight="1">
      <c r="A205" s="99"/>
      <c r="B205" s="65"/>
      <c r="C205" s="74"/>
      <c r="D205" s="20" t="s">
        <v>145</v>
      </c>
      <c r="E205" s="280"/>
      <c r="F205" s="300"/>
      <c r="G205" s="121"/>
    </row>
    <row r="206" spans="1:7" ht="71.25" customHeight="1">
      <c r="A206" s="602" t="s">
        <v>500</v>
      </c>
      <c r="B206" s="17" t="s">
        <v>25</v>
      </c>
      <c r="C206" s="491">
        <v>2240</v>
      </c>
      <c r="D206" s="364">
        <v>161930</v>
      </c>
      <c r="E206" s="403" t="s">
        <v>26</v>
      </c>
      <c r="F206" s="429" t="s">
        <v>27</v>
      </c>
      <c r="G206" s="290" t="s">
        <v>55</v>
      </c>
    </row>
    <row r="207" spans="1:7" ht="39" customHeight="1">
      <c r="A207" s="603"/>
      <c r="B207" s="18"/>
      <c r="C207" s="492"/>
      <c r="D207" s="71" t="s">
        <v>439</v>
      </c>
      <c r="E207" s="398"/>
      <c r="F207" s="434"/>
      <c r="G207" s="291"/>
    </row>
    <row r="208" spans="1:7" s="232" customFormat="1" ht="39" hidden="1" customHeight="1">
      <c r="A208" s="227" t="s">
        <v>394</v>
      </c>
      <c r="B208" s="228"/>
      <c r="C208" s="229">
        <v>2240</v>
      </c>
      <c r="D208" s="234">
        <v>0</v>
      </c>
      <c r="E208" s="230" t="s">
        <v>122</v>
      </c>
      <c r="F208" s="319"/>
      <c r="G208" s="231" t="s">
        <v>55</v>
      </c>
    </row>
    <row r="209" spans="1:7" s="232" customFormat="1" ht="39" hidden="1" customHeight="1">
      <c r="A209" s="227"/>
      <c r="B209" s="228"/>
      <c r="C209" s="229"/>
      <c r="D209" s="141" t="s">
        <v>395</v>
      </c>
      <c r="E209" s="230"/>
      <c r="F209" s="319"/>
      <c r="G209" s="233"/>
    </row>
    <row r="210" spans="1:7" ht="51" hidden="1" customHeight="1">
      <c r="A210" s="14" t="s">
        <v>64</v>
      </c>
      <c r="B210" s="17" t="s">
        <v>65</v>
      </c>
      <c r="C210" s="485">
        <v>2240</v>
      </c>
      <c r="D210" s="64">
        <v>0</v>
      </c>
      <c r="E210" s="487" t="s">
        <v>66</v>
      </c>
      <c r="F210" s="429" t="s">
        <v>27</v>
      </c>
      <c r="G210" s="289" t="s">
        <v>55</v>
      </c>
    </row>
    <row r="211" spans="1:7" ht="27" hidden="1" customHeight="1">
      <c r="A211" s="15"/>
      <c r="B211" s="18"/>
      <c r="C211" s="486"/>
      <c r="D211" s="20" t="s">
        <v>67</v>
      </c>
      <c r="E211" s="488"/>
      <c r="F211" s="434"/>
      <c r="G211" s="83"/>
    </row>
    <row r="212" spans="1:7" ht="50.25" hidden="1" customHeight="1">
      <c r="A212" s="24" t="s">
        <v>30</v>
      </c>
      <c r="B212" s="17" t="s">
        <v>63</v>
      </c>
      <c r="C212" s="74">
        <v>2240</v>
      </c>
      <c r="D212" s="64">
        <v>0</v>
      </c>
      <c r="E212" s="70" t="s">
        <v>11</v>
      </c>
      <c r="F212" s="287" t="s">
        <v>27</v>
      </c>
      <c r="G212" s="489" t="s">
        <v>55</v>
      </c>
    </row>
    <row r="213" spans="1:7" ht="30.75" hidden="1" customHeight="1">
      <c r="A213" s="15"/>
      <c r="B213" s="18"/>
      <c r="C213" s="305"/>
      <c r="D213" s="9" t="s">
        <v>31</v>
      </c>
      <c r="E213" s="298"/>
      <c r="F213" s="288"/>
      <c r="G213" s="490"/>
    </row>
    <row r="214" spans="1:7" ht="45" hidden="1" customHeight="1">
      <c r="A214" s="14" t="s">
        <v>64</v>
      </c>
      <c r="B214" s="17" t="s">
        <v>65</v>
      </c>
      <c r="C214" s="485">
        <v>2240</v>
      </c>
      <c r="D214" s="64">
        <v>0</v>
      </c>
      <c r="E214" s="487" t="s">
        <v>66</v>
      </c>
      <c r="F214" s="429" t="s">
        <v>129</v>
      </c>
      <c r="G214" s="289" t="s">
        <v>55</v>
      </c>
    </row>
    <row r="215" spans="1:7" ht="27" hidden="1" customHeight="1">
      <c r="A215" s="15"/>
      <c r="B215" s="18"/>
      <c r="C215" s="486"/>
      <c r="D215" s="20" t="s">
        <v>165</v>
      </c>
      <c r="E215" s="488"/>
      <c r="F215" s="434"/>
      <c r="G215" s="83"/>
    </row>
    <row r="216" spans="1:7" s="379" customFormat="1" ht="48.75" customHeight="1">
      <c r="A216" s="407" t="s">
        <v>505</v>
      </c>
      <c r="B216" s="21" t="s">
        <v>506</v>
      </c>
      <c r="C216" s="356">
        <v>2240</v>
      </c>
      <c r="D216" s="93">
        <f>600000-37774.66</f>
        <v>562225.34</v>
      </c>
      <c r="E216" s="493" t="s">
        <v>66</v>
      </c>
      <c r="F216" s="360" t="s">
        <v>27</v>
      </c>
      <c r="G216" s="362" t="s">
        <v>55</v>
      </c>
    </row>
    <row r="217" spans="1:7" s="379" customFormat="1" ht="51.75" customHeight="1">
      <c r="A217" s="406"/>
      <c r="B217" s="40"/>
      <c r="C217" s="356"/>
      <c r="D217" s="34" t="s">
        <v>586</v>
      </c>
      <c r="E217" s="494"/>
      <c r="F217" s="360"/>
      <c r="G217" s="380"/>
    </row>
    <row r="218" spans="1:7" ht="51.75" customHeight="1">
      <c r="A218" s="598" t="s">
        <v>505</v>
      </c>
      <c r="B218" s="17" t="s">
        <v>65</v>
      </c>
      <c r="C218" s="168">
        <v>2240</v>
      </c>
      <c r="D218" s="164">
        <v>37774.660000000003</v>
      </c>
      <c r="E218" s="487" t="s">
        <v>122</v>
      </c>
      <c r="F218" s="300" t="s">
        <v>19</v>
      </c>
      <c r="G218" s="289" t="s">
        <v>55</v>
      </c>
    </row>
    <row r="219" spans="1:7" ht="35.25" customHeight="1">
      <c r="A219" s="599"/>
      <c r="B219" s="25"/>
      <c r="C219" s="168"/>
      <c r="D219" s="20" t="s">
        <v>587</v>
      </c>
      <c r="E219" s="488"/>
      <c r="F219" s="300"/>
      <c r="G219" s="392" t="s">
        <v>417</v>
      </c>
    </row>
    <row r="220" spans="1:7" ht="53.25" customHeight="1">
      <c r="A220" s="532" t="s">
        <v>507</v>
      </c>
      <c r="B220" s="408" t="s">
        <v>464</v>
      </c>
      <c r="C220" s="457">
        <v>2240</v>
      </c>
      <c r="D220" s="195">
        <v>21200</v>
      </c>
      <c r="E220" s="397" t="s">
        <v>455</v>
      </c>
      <c r="F220" s="403" t="s">
        <v>29</v>
      </c>
      <c r="G220" s="501" t="s">
        <v>61</v>
      </c>
    </row>
    <row r="221" spans="1:7" ht="30.75" customHeight="1">
      <c r="A221" s="533"/>
      <c r="B221" s="409"/>
      <c r="C221" s="450"/>
      <c r="D221" s="116" t="s">
        <v>422</v>
      </c>
      <c r="E221" s="398"/>
      <c r="F221" s="398"/>
      <c r="G221" s="502"/>
    </row>
    <row r="222" spans="1:7" ht="48" customHeight="1">
      <c r="A222" s="532" t="s">
        <v>508</v>
      </c>
      <c r="B222" s="503" t="s">
        <v>464</v>
      </c>
      <c r="C222" s="457">
        <v>2240</v>
      </c>
      <c r="D222" s="93">
        <v>28600</v>
      </c>
      <c r="E222" s="397" t="s">
        <v>455</v>
      </c>
      <c r="F222" s="403" t="s">
        <v>29</v>
      </c>
      <c r="G222" s="501" t="s">
        <v>68</v>
      </c>
    </row>
    <row r="223" spans="1:7" ht="36.75" customHeight="1">
      <c r="A223" s="533"/>
      <c r="B223" s="504"/>
      <c r="C223" s="450"/>
      <c r="D223" s="116" t="s">
        <v>423</v>
      </c>
      <c r="E223" s="398"/>
      <c r="F223" s="398"/>
      <c r="G223" s="502"/>
    </row>
    <row r="224" spans="1:7" ht="56.25" customHeight="1">
      <c r="A224" s="532" t="s">
        <v>509</v>
      </c>
      <c r="B224" s="408" t="s">
        <v>465</v>
      </c>
      <c r="C224" s="457">
        <v>2240</v>
      </c>
      <c r="D224" s="195">
        <v>1152</v>
      </c>
      <c r="E224" s="403" t="s">
        <v>455</v>
      </c>
      <c r="F224" s="403" t="s">
        <v>29</v>
      </c>
      <c r="G224" s="497" t="s">
        <v>55</v>
      </c>
    </row>
    <row r="225" spans="1:7" ht="44.25" customHeight="1">
      <c r="A225" s="533"/>
      <c r="B225" s="409"/>
      <c r="C225" s="450"/>
      <c r="D225" s="381" t="s">
        <v>466</v>
      </c>
      <c r="E225" s="398"/>
      <c r="F225" s="398"/>
      <c r="G225" s="498"/>
    </row>
    <row r="226" spans="1:7" ht="64.5" customHeight="1">
      <c r="A226" s="598" t="s">
        <v>513</v>
      </c>
      <c r="B226" s="17" t="s">
        <v>510</v>
      </c>
      <c r="C226" s="74">
        <v>2240</v>
      </c>
      <c r="D226" s="222">
        <v>17647598</v>
      </c>
      <c r="E226" s="268" t="s">
        <v>123</v>
      </c>
      <c r="F226" s="499" t="s">
        <v>27</v>
      </c>
      <c r="G226" s="489" t="s">
        <v>55</v>
      </c>
    </row>
    <row r="227" spans="1:7" ht="42" customHeight="1">
      <c r="A227" s="599"/>
      <c r="B227" s="18"/>
      <c r="C227" s="239"/>
      <c r="D227" s="71" t="s">
        <v>441</v>
      </c>
      <c r="E227" s="298"/>
      <c r="F227" s="500"/>
      <c r="G227" s="490"/>
    </row>
    <row r="228" spans="1:7" ht="51" customHeight="1">
      <c r="A228" s="598" t="s">
        <v>512</v>
      </c>
      <c r="B228" s="426" t="s">
        <v>511</v>
      </c>
      <c r="C228" s="74">
        <v>2240</v>
      </c>
      <c r="D228" s="208">
        <v>300000</v>
      </c>
      <c r="E228" s="280" t="s">
        <v>123</v>
      </c>
      <c r="F228" s="287" t="s">
        <v>27</v>
      </c>
      <c r="G228" s="489" t="s">
        <v>55</v>
      </c>
    </row>
    <row r="229" spans="1:7" ht="30" customHeight="1">
      <c r="A229" s="599"/>
      <c r="B229" s="433"/>
      <c r="C229" s="305"/>
      <c r="D229" s="85" t="s">
        <v>416</v>
      </c>
      <c r="E229" s="281"/>
      <c r="F229" s="288"/>
      <c r="G229" s="490"/>
    </row>
    <row r="230" spans="1:7" ht="47.25" customHeight="1">
      <c r="A230" s="598" t="s">
        <v>514</v>
      </c>
      <c r="B230" s="25" t="s">
        <v>517</v>
      </c>
      <c r="C230" s="168">
        <v>2240</v>
      </c>
      <c r="D230" s="241">
        <v>935280</v>
      </c>
      <c r="E230" s="280" t="s">
        <v>26</v>
      </c>
      <c r="F230" s="500" t="s">
        <v>27</v>
      </c>
      <c r="G230" s="508" t="s">
        <v>55</v>
      </c>
    </row>
    <row r="231" spans="1:7" ht="29.25" customHeight="1">
      <c r="A231" s="599"/>
      <c r="B231" s="18"/>
      <c r="C231" s="321"/>
      <c r="D231" s="77" t="s">
        <v>126</v>
      </c>
      <c r="E231" s="273"/>
      <c r="F231" s="505"/>
      <c r="G231" s="490"/>
    </row>
    <row r="232" spans="1:7" ht="50.25" customHeight="1">
      <c r="A232" s="598" t="s">
        <v>515</v>
      </c>
      <c r="B232" s="17" t="s">
        <v>517</v>
      </c>
      <c r="C232" s="320">
        <v>2240</v>
      </c>
      <c r="D232" s="164">
        <v>561170</v>
      </c>
      <c r="E232" s="282" t="s">
        <v>26</v>
      </c>
      <c r="F232" s="499" t="s">
        <v>27</v>
      </c>
      <c r="G232" s="489" t="s">
        <v>55</v>
      </c>
    </row>
    <row r="233" spans="1:7" ht="27" customHeight="1">
      <c r="A233" s="599"/>
      <c r="B233" s="18"/>
      <c r="C233" s="321"/>
      <c r="D233" s="329" t="s">
        <v>424</v>
      </c>
      <c r="E233" s="273"/>
      <c r="F233" s="505"/>
      <c r="G233" s="490"/>
    </row>
    <row r="234" spans="1:7" ht="34.5" hidden="1" customHeight="1">
      <c r="A234" s="110" t="s">
        <v>124</v>
      </c>
      <c r="B234" s="17" t="s">
        <v>14</v>
      </c>
      <c r="C234" s="74"/>
      <c r="D234" s="115">
        <v>0</v>
      </c>
      <c r="E234" s="70" t="s">
        <v>123</v>
      </c>
      <c r="F234" s="500" t="s">
        <v>27</v>
      </c>
      <c r="G234" s="489" t="s">
        <v>55</v>
      </c>
    </row>
    <row r="235" spans="1:7" ht="28.5" hidden="1" customHeight="1">
      <c r="A235" s="87"/>
      <c r="B235" s="18"/>
      <c r="C235" s="305">
        <v>2240</v>
      </c>
      <c r="D235" s="116" t="s">
        <v>125</v>
      </c>
      <c r="E235" s="114"/>
      <c r="F235" s="505"/>
      <c r="G235" s="490"/>
    </row>
    <row r="236" spans="1:7" ht="52.5" hidden="1" customHeight="1">
      <c r="A236" s="108" t="s">
        <v>216</v>
      </c>
      <c r="B236" s="17" t="s">
        <v>14</v>
      </c>
      <c r="C236" s="304">
        <v>2240</v>
      </c>
      <c r="D236" s="115">
        <v>0</v>
      </c>
      <c r="E236" s="70" t="s">
        <v>123</v>
      </c>
      <c r="F236" s="500" t="s">
        <v>116</v>
      </c>
      <c r="G236" s="489" t="s">
        <v>55</v>
      </c>
    </row>
    <row r="237" spans="1:7" ht="25.5" hidden="1" customHeight="1">
      <c r="A237" s="87"/>
      <c r="B237" s="18"/>
      <c r="C237" s="305"/>
      <c r="D237" s="116" t="s">
        <v>217</v>
      </c>
      <c r="E237" s="114"/>
      <c r="F237" s="505"/>
      <c r="G237" s="490"/>
    </row>
    <row r="238" spans="1:7" ht="25.5" hidden="1" customHeight="1">
      <c r="A238" s="506" t="s">
        <v>255</v>
      </c>
      <c r="B238" s="17" t="s">
        <v>14</v>
      </c>
      <c r="C238" s="304">
        <v>2240</v>
      </c>
      <c r="D238" s="115">
        <v>0</v>
      </c>
      <c r="E238" s="70" t="s">
        <v>123</v>
      </c>
      <c r="F238" s="500" t="s">
        <v>116</v>
      </c>
      <c r="G238" s="489" t="s">
        <v>55</v>
      </c>
    </row>
    <row r="239" spans="1:7" ht="128.25" hidden="1" customHeight="1">
      <c r="A239" s="507"/>
      <c r="B239" s="18"/>
      <c r="C239" s="305"/>
      <c r="D239" s="126" t="s">
        <v>254</v>
      </c>
      <c r="E239" s="273"/>
      <c r="F239" s="505"/>
      <c r="G239" s="490"/>
    </row>
    <row r="240" spans="1:7" ht="30" hidden="1" customHeight="1">
      <c r="A240" s="137" t="s">
        <v>200</v>
      </c>
      <c r="B240" s="17" t="s">
        <v>201</v>
      </c>
      <c r="C240" s="304">
        <v>2240</v>
      </c>
      <c r="D240" s="219">
        <v>0</v>
      </c>
      <c r="E240" s="272"/>
      <c r="F240" s="296"/>
      <c r="G240" s="489" t="s">
        <v>61</v>
      </c>
    </row>
    <row r="241" spans="1:7" ht="69.75" hidden="1" customHeight="1">
      <c r="A241" s="138"/>
      <c r="B241" s="18"/>
      <c r="C241" s="305"/>
      <c r="D241" s="126" t="s">
        <v>349</v>
      </c>
      <c r="E241" s="273" t="s">
        <v>123</v>
      </c>
      <c r="F241" s="288" t="s">
        <v>130</v>
      </c>
      <c r="G241" s="490"/>
    </row>
    <row r="242" spans="1:7" ht="50.25" hidden="1" customHeight="1">
      <c r="A242" s="318" t="s">
        <v>363</v>
      </c>
      <c r="B242" s="21" t="s">
        <v>362</v>
      </c>
      <c r="C242" s="304">
        <v>2240</v>
      </c>
      <c r="D242" s="115">
        <v>0</v>
      </c>
      <c r="E242" s="403" t="s">
        <v>351</v>
      </c>
      <c r="F242" s="296"/>
      <c r="G242" s="489" t="s">
        <v>61</v>
      </c>
    </row>
    <row r="243" spans="1:7" ht="43.5" hidden="1" customHeight="1">
      <c r="A243" s="138"/>
      <c r="B243" s="18"/>
      <c r="C243" s="305"/>
      <c r="D243" s="126" t="s">
        <v>350</v>
      </c>
      <c r="E243" s="398"/>
      <c r="F243" s="288" t="s">
        <v>299</v>
      </c>
      <c r="G243" s="490"/>
    </row>
    <row r="244" spans="1:7" ht="43.5" hidden="1" customHeight="1">
      <c r="A244" s="167" t="s">
        <v>269</v>
      </c>
      <c r="B244" s="181" t="s">
        <v>270</v>
      </c>
      <c r="C244" s="168">
        <v>2240</v>
      </c>
      <c r="D244" s="185">
        <v>0</v>
      </c>
      <c r="E244" s="487" t="s">
        <v>214</v>
      </c>
      <c r="F244" s="278" t="s">
        <v>367</v>
      </c>
      <c r="G244" s="489" t="s">
        <v>61</v>
      </c>
    </row>
    <row r="245" spans="1:7" ht="43.5" hidden="1" customHeight="1">
      <c r="A245" s="171"/>
      <c r="B245" s="18"/>
      <c r="C245" s="113"/>
      <c r="D245" s="172" t="s">
        <v>371</v>
      </c>
      <c r="E245" s="488"/>
      <c r="F245" s="273"/>
      <c r="G245" s="490"/>
    </row>
    <row r="246" spans="1:7" ht="36" hidden="1" customHeight="1">
      <c r="A246" s="513" t="s">
        <v>205</v>
      </c>
      <c r="B246" s="17" t="s">
        <v>14</v>
      </c>
      <c r="C246" s="74">
        <v>2240</v>
      </c>
      <c r="D246" s="115">
        <v>0</v>
      </c>
      <c r="E246" s="403" t="s">
        <v>202</v>
      </c>
      <c r="F246" s="403" t="s">
        <v>130</v>
      </c>
      <c r="G246" s="489" t="s">
        <v>61</v>
      </c>
    </row>
    <row r="247" spans="1:7" ht="58.5" hidden="1" customHeight="1">
      <c r="A247" s="514"/>
      <c r="B247" s="25"/>
      <c r="C247" s="74"/>
      <c r="D247" s="126" t="s">
        <v>243</v>
      </c>
      <c r="E247" s="398"/>
      <c r="F247" s="398"/>
      <c r="G247" s="490"/>
    </row>
    <row r="248" spans="1:7" ht="16.5" hidden="1" customHeight="1">
      <c r="A248" s="611" t="s">
        <v>182</v>
      </c>
      <c r="B248" s="503" t="s">
        <v>183</v>
      </c>
      <c r="C248" s="457">
        <v>2240</v>
      </c>
      <c r="D248" s="118">
        <f>199000-32727-48836-6837.6-10000-12992.1- 49128-17000-21479.3</f>
        <v>0</v>
      </c>
      <c r="E248" s="472" t="s">
        <v>214</v>
      </c>
      <c r="F248" s="472" t="s">
        <v>115</v>
      </c>
      <c r="G248" s="511" t="s">
        <v>55</v>
      </c>
    </row>
    <row r="249" spans="1:7" ht="42.75" hidden="1" customHeight="1" thickBot="1">
      <c r="A249" s="612"/>
      <c r="B249" s="518"/>
      <c r="C249" s="509"/>
      <c r="D249" s="127" t="s">
        <v>248</v>
      </c>
      <c r="E249" s="510"/>
      <c r="F249" s="510"/>
      <c r="G249" s="512"/>
    </row>
    <row r="250" spans="1:7" ht="42.75" hidden="1" customHeight="1">
      <c r="A250" s="161" t="s">
        <v>232</v>
      </c>
      <c r="B250" s="503" t="s">
        <v>231</v>
      </c>
      <c r="C250" s="457">
        <v>2240</v>
      </c>
      <c r="D250" s="118">
        <v>0</v>
      </c>
      <c r="E250" s="472" t="s">
        <v>214</v>
      </c>
      <c r="F250" s="472" t="s">
        <v>116</v>
      </c>
      <c r="G250" s="511" t="s">
        <v>55</v>
      </c>
    </row>
    <row r="251" spans="1:7" ht="42.75" hidden="1" customHeight="1" thickBot="1">
      <c r="A251" s="162"/>
      <c r="B251" s="518"/>
      <c r="C251" s="509"/>
      <c r="D251" s="127" t="s">
        <v>233</v>
      </c>
      <c r="E251" s="510"/>
      <c r="F251" s="510"/>
      <c r="G251" s="512"/>
    </row>
    <row r="252" spans="1:7" ht="23.25" customHeight="1">
      <c r="A252" s="609" t="s">
        <v>518</v>
      </c>
      <c r="B252" s="519" t="s">
        <v>516</v>
      </c>
      <c r="C252" s="449">
        <v>2240</v>
      </c>
      <c r="D252" s="337">
        <v>15000</v>
      </c>
      <c r="E252" s="403" t="s">
        <v>455</v>
      </c>
      <c r="F252" s="520" t="s">
        <v>27</v>
      </c>
      <c r="G252" s="515" t="s">
        <v>55</v>
      </c>
    </row>
    <row r="253" spans="1:7" ht="42.75" customHeight="1">
      <c r="A253" s="610"/>
      <c r="B253" s="504"/>
      <c r="C253" s="450"/>
      <c r="D253" s="126" t="s">
        <v>588</v>
      </c>
      <c r="E253" s="398"/>
      <c r="F253" s="473"/>
      <c r="G253" s="516"/>
    </row>
    <row r="254" spans="1:7" ht="42.75" customHeight="1">
      <c r="A254" s="549" t="s">
        <v>519</v>
      </c>
      <c r="B254" s="408" t="s">
        <v>520</v>
      </c>
      <c r="C254" s="457">
        <v>2240</v>
      </c>
      <c r="D254" s="184">
        <v>200000</v>
      </c>
      <c r="E254" s="472" t="s">
        <v>287</v>
      </c>
      <c r="F254" s="472" t="s">
        <v>27</v>
      </c>
      <c r="G254" s="511" t="s">
        <v>55</v>
      </c>
    </row>
    <row r="255" spans="1:7" ht="17.25" customHeight="1" thickBot="1">
      <c r="A255" s="550"/>
      <c r="B255" s="608"/>
      <c r="C255" s="450"/>
      <c r="D255" s="126" t="s">
        <v>418</v>
      </c>
      <c r="E255" s="473"/>
      <c r="F255" s="473"/>
      <c r="G255" s="516"/>
    </row>
    <row r="256" spans="1:7" ht="27.75" hidden="1" customHeight="1">
      <c r="A256" s="139" t="s">
        <v>213</v>
      </c>
      <c r="B256" s="142" t="s">
        <v>212</v>
      </c>
      <c r="C256" s="322">
        <v>2240</v>
      </c>
      <c r="D256" s="143">
        <v>0</v>
      </c>
      <c r="E256" s="517" t="s">
        <v>195</v>
      </c>
      <c r="F256" s="336" t="s">
        <v>130</v>
      </c>
      <c r="G256" s="511" t="s">
        <v>55</v>
      </c>
    </row>
    <row r="257" spans="1:7" ht="42.75" hidden="1" customHeight="1" thickBot="1">
      <c r="A257" s="144"/>
      <c r="B257" s="145"/>
      <c r="C257" s="311"/>
      <c r="D257" s="126" t="s">
        <v>206</v>
      </c>
      <c r="E257" s="510"/>
      <c r="F257" s="309"/>
      <c r="G257" s="512"/>
    </row>
    <row r="258" spans="1:7" ht="42.75" hidden="1" customHeight="1">
      <c r="A258" s="150" t="s">
        <v>208</v>
      </c>
      <c r="B258" s="142" t="s">
        <v>207</v>
      </c>
      <c r="C258" s="301">
        <v>2240</v>
      </c>
      <c r="D258" s="143">
        <v>0</v>
      </c>
      <c r="E258" s="517" t="s">
        <v>195</v>
      </c>
      <c r="F258" s="295" t="s">
        <v>130</v>
      </c>
      <c r="G258" s="511" t="s">
        <v>55</v>
      </c>
    </row>
    <row r="259" spans="1:7" ht="42.75" hidden="1" customHeight="1" thickBot="1">
      <c r="A259" s="146"/>
      <c r="B259" s="147"/>
      <c r="C259" s="148"/>
      <c r="D259" s="126" t="s">
        <v>211</v>
      </c>
      <c r="E259" s="510"/>
      <c r="F259" s="149"/>
      <c r="G259" s="512"/>
    </row>
    <row r="260" spans="1:7" ht="42.75" hidden="1" customHeight="1">
      <c r="A260" s="139" t="s">
        <v>209</v>
      </c>
      <c r="B260" s="142" t="s">
        <v>210</v>
      </c>
      <c r="C260" s="322">
        <v>2240</v>
      </c>
      <c r="D260" s="143">
        <v>0</v>
      </c>
      <c r="E260" s="302" t="s">
        <v>195</v>
      </c>
      <c r="F260" s="336" t="s">
        <v>130</v>
      </c>
      <c r="G260" s="511" t="s">
        <v>55</v>
      </c>
    </row>
    <row r="261" spans="1:7" ht="25.5" hidden="1" customHeight="1" thickBot="1">
      <c r="A261" s="139"/>
      <c r="B261" s="140"/>
      <c r="C261" s="322"/>
      <c r="D261" s="126" t="s">
        <v>215</v>
      </c>
      <c r="E261" s="336"/>
      <c r="F261" s="336"/>
      <c r="G261" s="512"/>
    </row>
    <row r="262" spans="1:7" ht="25.5" hidden="1" customHeight="1">
      <c r="A262" s="524" t="s">
        <v>160</v>
      </c>
      <c r="B262" s="483" t="s">
        <v>164</v>
      </c>
      <c r="C262" s="304">
        <v>2240</v>
      </c>
      <c r="D262" s="115">
        <v>0</v>
      </c>
      <c r="E262" s="499" t="s">
        <v>163</v>
      </c>
      <c r="F262" s="500" t="s">
        <v>129</v>
      </c>
      <c r="G262" s="521" t="s">
        <v>55</v>
      </c>
    </row>
    <row r="263" spans="1:7" ht="30.75" hidden="1" customHeight="1">
      <c r="A263" s="525"/>
      <c r="B263" s="484"/>
      <c r="C263" s="305"/>
      <c r="D263" s="77" t="s">
        <v>162</v>
      </c>
      <c r="E263" s="505"/>
      <c r="F263" s="505"/>
      <c r="G263" s="522"/>
    </row>
    <row r="264" spans="1:7" ht="25.5" hidden="1" customHeight="1">
      <c r="A264" s="524" t="s">
        <v>161</v>
      </c>
      <c r="B264" s="483" t="s">
        <v>167</v>
      </c>
      <c r="C264" s="304">
        <v>2240</v>
      </c>
      <c r="D264" s="115">
        <v>0</v>
      </c>
      <c r="E264" s="499" t="s">
        <v>163</v>
      </c>
      <c r="F264" s="500" t="s">
        <v>129</v>
      </c>
      <c r="G264" s="521" t="s">
        <v>55</v>
      </c>
    </row>
    <row r="265" spans="1:7" ht="7.5" hidden="1" customHeight="1">
      <c r="A265" s="525"/>
      <c r="B265" s="484"/>
      <c r="C265" s="305"/>
      <c r="D265" s="77" t="s">
        <v>218</v>
      </c>
      <c r="E265" s="505"/>
      <c r="F265" s="505"/>
      <c r="G265" s="522"/>
    </row>
    <row r="266" spans="1:7" s="163" customFormat="1" ht="54.75" customHeight="1">
      <c r="A266" s="526" t="s">
        <v>522</v>
      </c>
      <c r="B266" s="528" t="s">
        <v>521</v>
      </c>
      <c r="C266" s="530">
        <v>2240</v>
      </c>
      <c r="D266" s="337">
        <v>200000</v>
      </c>
      <c r="E266" s="472" t="s">
        <v>287</v>
      </c>
      <c r="F266" s="472" t="s">
        <v>27</v>
      </c>
      <c r="G266" s="523" t="s">
        <v>55</v>
      </c>
    </row>
    <row r="267" spans="1:7" s="163" customFormat="1" ht="55.5" customHeight="1">
      <c r="A267" s="527"/>
      <c r="B267" s="529"/>
      <c r="C267" s="531"/>
      <c r="D267" s="71" t="s">
        <v>470</v>
      </c>
      <c r="E267" s="473"/>
      <c r="F267" s="473"/>
      <c r="G267" s="523"/>
    </row>
    <row r="268" spans="1:7" ht="48" hidden="1" customHeight="1">
      <c r="A268" s="27" t="s">
        <v>32</v>
      </c>
      <c r="B268" s="17" t="s">
        <v>28</v>
      </c>
      <c r="C268" s="320">
        <v>2240</v>
      </c>
      <c r="D268" s="55">
        <v>0</v>
      </c>
      <c r="E268" s="24" t="s">
        <v>11</v>
      </c>
      <c r="F268" s="23" t="s">
        <v>27</v>
      </c>
      <c r="G268" s="19" t="s">
        <v>9</v>
      </c>
    </row>
    <row r="269" spans="1:7" ht="51.75" hidden="1" customHeight="1">
      <c r="A269" s="28"/>
      <c r="B269" s="18"/>
      <c r="C269" s="321"/>
      <c r="D269" s="20" t="s">
        <v>33</v>
      </c>
      <c r="E269" s="15"/>
      <c r="F269" s="32"/>
      <c r="G269" s="8"/>
    </row>
    <row r="270" spans="1:7" ht="48" hidden="1" customHeight="1">
      <c r="A270" s="27" t="s">
        <v>34</v>
      </c>
      <c r="B270" s="17" t="s">
        <v>28</v>
      </c>
      <c r="C270" s="168">
        <v>2240</v>
      </c>
      <c r="D270" s="55">
        <v>0</v>
      </c>
      <c r="E270" s="24" t="s">
        <v>11</v>
      </c>
      <c r="F270" s="23" t="s">
        <v>27</v>
      </c>
      <c r="G270" s="19" t="s">
        <v>9</v>
      </c>
    </row>
    <row r="271" spans="1:7" ht="54" hidden="1" customHeight="1">
      <c r="A271" s="28"/>
      <c r="B271" s="18"/>
      <c r="C271" s="321"/>
      <c r="D271" s="20" t="s">
        <v>35</v>
      </c>
      <c r="E271" s="15"/>
      <c r="F271" s="32"/>
      <c r="G271" s="8"/>
    </row>
    <row r="272" spans="1:7" ht="54" hidden="1" customHeight="1">
      <c r="A272" s="27" t="s">
        <v>46</v>
      </c>
      <c r="B272" s="17" t="s">
        <v>28</v>
      </c>
      <c r="C272" s="168">
        <v>2240</v>
      </c>
      <c r="D272" s="55">
        <v>0</v>
      </c>
      <c r="E272" s="24" t="s">
        <v>11</v>
      </c>
      <c r="F272" s="23" t="s">
        <v>27</v>
      </c>
      <c r="G272" s="19" t="s">
        <v>9</v>
      </c>
    </row>
    <row r="273" spans="1:7" ht="54" hidden="1" customHeight="1">
      <c r="A273" s="29"/>
      <c r="B273" s="25"/>
      <c r="C273" s="168"/>
      <c r="D273" s="20" t="s">
        <v>35</v>
      </c>
      <c r="E273" s="24"/>
      <c r="F273" s="23"/>
      <c r="G273" s="35"/>
    </row>
    <row r="274" spans="1:7" ht="55.5" hidden="1" customHeight="1">
      <c r="A274" s="27" t="s">
        <v>37</v>
      </c>
      <c r="B274" s="17" t="s">
        <v>36</v>
      </c>
      <c r="C274" s="320">
        <v>2240</v>
      </c>
      <c r="D274" s="55">
        <v>0</v>
      </c>
      <c r="E274" s="14" t="s">
        <v>11</v>
      </c>
      <c r="F274" s="272" t="s">
        <v>29</v>
      </c>
      <c r="G274" s="459" t="s">
        <v>55</v>
      </c>
    </row>
    <row r="275" spans="1:7" ht="22.5" hidden="1" customHeight="1">
      <c r="A275" s="28"/>
      <c r="B275" s="18"/>
      <c r="C275" s="113"/>
      <c r="D275" s="71" t="s">
        <v>38</v>
      </c>
      <c r="E275" s="15"/>
      <c r="F275" s="273"/>
      <c r="G275" s="454"/>
    </row>
    <row r="276" spans="1:7" s="379" customFormat="1" ht="73.5" customHeight="1">
      <c r="A276" s="532" t="s">
        <v>537</v>
      </c>
      <c r="B276" s="408" t="s">
        <v>471</v>
      </c>
      <c r="C276" s="457">
        <v>2240</v>
      </c>
      <c r="D276" s="382">
        <v>150000</v>
      </c>
      <c r="E276" s="472" t="s">
        <v>287</v>
      </c>
      <c r="F276" s="403" t="s">
        <v>27</v>
      </c>
      <c r="G276" s="497" t="s">
        <v>55</v>
      </c>
    </row>
    <row r="277" spans="1:7" s="379" customFormat="1" ht="46.5" customHeight="1">
      <c r="A277" s="533"/>
      <c r="B277" s="409"/>
      <c r="C277" s="450"/>
      <c r="D277" s="126" t="s">
        <v>440</v>
      </c>
      <c r="E277" s="473"/>
      <c r="F277" s="398"/>
      <c r="G277" s="498"/>
    </row>
    <row r="278" spans="1:7" ht="47.25" hidden="1" customHeight="1">
      <c r="A278" s="54" t="s">
        <v>47</v>
      </c>
      <c r="B278" s="17" t="s">
        <v>204</v>
      </c>
      <c r="C278" s="320">
        <v>2240</v>
      </c>
      <c r="D278" s="55">
        <v>0</v>
      </c>
      <c r="E278" s="282" t="s">
        <v>184</v>
      </c>
      <c r="F278" s="403" t="s">
        <v>241</v>
      </c>
      <c r="G278" s="459" t="s">
        <v>55</v>
      </c>
    </row>
    <row r="279" spans="1:7" ht="26.25" hidden="1" customHeight="1">
      <c r="A279" s="63"/>
      <c r="B279" s="18"/>
      <c r="C279" s="113"/>
      <c r="D279" s="102" t="s">
        <v>159</v>
      </c>
      <c r="E279" s="298"/>
      <c r="F279" s="398"/>
      <c r="G279" s="454"/>
    </row>
    <row r="280" spans="1:7" ht="67.5" customHeight="1">
      <c r="A280" s="600" t="s">
        <v>523</v>
      </c>
      <c r="B280" s="534" t="s">
        <v>524</v>
      </c>
      <c r="C280" s="168">
        <v>2240</v>
      </c>
      <c r="D280" s="242">
        <v>200000</v>
      </c>
      <c r="E280" s="535" t="s">
        <v>26</v>
      </c>
      <c r="F280" s="397" t="s">
        <v>129</v>
      </c>
      <c r="G280" s="453" t="s">
        <v>55</v>
      </c>
    </row>
    <row r="281" spans="1:7" ht="33.75" customHeight="1">
      <c r="A281" s="601"/>
      <c r="B281" s="484"/>
      <c r="C281" s="347"/>
      <c r="D281" s="20" t="s">
        <v>431</v>
      </c>
      <c r="E281" s="434"/>
      <c r="F281" s="398"/>
      <c r="G281" s="453"/>
    </row>
    <row r="282" spans="1:7" ht="66.75" customHeight="1">
      <c r="A282" s="604" t="s">
        <v>525</v>
      </c>
      <c r="B282" s="17" t="s">
        <v>526</v>
      </c>
      <c r="C282" s="320">
        <v>2240</v>
      </c>
      <c r="D282" s="118">
        <v>496500</v>
      </c>
      <c r="E282" s="280" t="s">
        <v>26</v>
      </c>
      <c r="F282" s="403" t="s">
        <v>27</v>
      </c>
      <c r="G282" s="459" t="s">
        <v>55</v>
      </c>
    </row>
    <row r="283" spans="1:7" ht="79.5" customHeight="1">
      <c r="A283" s="605"/>
      <c r="B283" s="18"/>
      <c r="C283" s="113"/>
      <c r="D283" s="67" t="s">
        <v>419</v>
      </c>
      <c r="E283" s="298"/>
      <c r="F283" s="398"/>
      <c r="G283" s="453"/>
    </row>
    <row r="284" spans="1:7" ht="102" customHeight="1">
      <c r="A284" s="549" t="s">
        <v>528</v>
      </c>
      <c r="B284" s="408" t="s">
        <v>527</v>
      </c>
      <c r="C284" s="457">
        <v>2240</v>
      </c>
      <c r="D284" s="119">
        <v>4840</v>
      </c>
      <c r="E284" s="397" t="s">
        <v>455</v>
      </c>
      <c r="F284" s="458" t="s">
        <v>27</v>
      </c>
      <c r="G284" s="431" t="s">
        <v>61</v>
      </c>
    </row>
    <row r="285" spans="1:7" ht="97.5" customHeight="1">
      <c r="A285" s="550"/>
      <c r="B285" s="409"/>
      <c r="C285" s="450"/>
      <c r="D285" s="71" t="s">
        <v>420</v>
      </c>
      <c r="E285" s="398"/>
      <c r="F285" s="452"/>
      <c r="G285" s="435"/>
    </row>
    <row r="286" spans="1:7" ht="33.75" customHeight="1">
      <c r="A286" s="549" t="s">
        <v>530</v>
      </c>
      <c r="B286" s="408" t="s">
        <v>529</v>
      </c>
      <c r="C286" s="457">
        <v>2240</v>
      </c>
      <c r="D286" s="119">
        <v>2400</v>
      </c>
      <c r="E286" s="397" t="s">
        <v>455</v>
      </c>
      <c r="F286" s="458" t="s">
        <v>27</v>
      </c>
      <c r="G286" s="431" t="s">
        <v>55</v>
      </c>
    </row>
    <row r="287" spans="1:7" ht="29.25" customHeight="1">
      <c r="A287" s="550"/>
      <c r="B287" s="409"/>
      <c r="C287" s="450"/>
      <c r="D287" s="71" t="s">
        <v>467</v>
      </c>
      <c r="E287" s="398"/>
      <c r="F287" s="452"/>
      <c r="G287" s="435"/>
    </row>
    <row r="288" spans="1:7" ht="29.25" hidden="1" customHeight="1">
      <c r="A288" s="108" t="s">
        <v>101</v>
      </c>
      <c r="B288" s="109" t="s">
        <v>102</v>
      </c>
      <c r="C288" s="491">
        <v>2240</v>
      </c>
      <c r="D288" s="86">
        <v>0</v>
      </c>
      <c r="E288" s="487" t="s">
        <v>121</v>
      </c>
      <c r="F288" s="458" t="s">
        <v>19</v>
      </c>
      <c r="G288" s="489" t="s">
        <v>55</v>
      </c>
    </row>
    <row r="289" spans="1:7" ht="29.25" hidden="1" customHeight="1">
      <c r="A289" s="87"/>
      <c r="B289" s="18"/>
      <c r="C289" s="492"/>
      <c r="D289" s="20" t="s">
        <v>103</v>
      </c>
      <c r="E289" s="488"/>
      <c r="F289" s="452"/>
      <c r="G289" s="490"/>
    </row>
    <row r="290" spans="1:7" ht="82.5" customHeight="1">
      <c r="A290" s="549" t="s">
        <v>538</v>
      </c>
      <c r="B290" s="408" t="s">
        <v>531</v>
      </c>
      <c r="C290" s="457">
        <v>2240</v>
      </c>
      <c r="D290" s="119">
        <v>3220</v>
      </c>
      <c r="E290" s="397" t="s">
        <v>455</v>
      </c>
      <c r="F290" s="458" t="s">
        <v>27</v>
      </c>
      <c r="G290" s="431" t="s">
        <v>55</v>
      </c>
    </row>
    <row r="291" spans="1:7" ht="48.75" customHeight="1">
      <c r="A291" s="550"/>
      <c r="B291" s="409"/>
      <c r="C291" s="450"/>
      <c r="D291" s="71" t="s">
        <v>468</v>
      </c>
      <c r="E291" s="398"/>
      <c r="F291" s="452"/>
      <c r="G291" s="435"/>
    </row>
    <row r="292" spans="1:7" ht="63" customHeight="1">
      <c r="A292" s="549" t="s">
        <v>539</v>
      </c>
      <c r="B292" s="408" t="s">
        <v>531</v>
      </c>
      <c r="C292" s="457">
        <v>2240</v>
      </c>
      <c r="D292" s="208">
        <v>45500</v>
      </c>
      <c r="E292" s="397" t="s">
        <v>455</v>
      </c>
      <c r="F292" s="458" t="s">
        <v>27</v>
      </c>
      <c r="G292" s="431" t="s">
        <v>55</v>
      </c>
    </row>
    <row r="293" spans="1:7" ht="29.25" customHeight="1">
      <c r="A293" s="550"/>
      <c r="B293" s="409"/>
      <c r="C293" s="450"/>
      <c r="D293" s="71" t="s">
        <v>425</v>
      </c>
      <c r="E293" s="398"/>
      <c r="F293" s="452"/>
      <c r="G293" s="435"/>
    </row>
    <row r="294" spans="1:7" ht="44.25" customHeight="1">
      <c r="A294" s="549" t="s">
        <v>540</v>
      </c>
      <c r="B294" s="408" t="s">
        <v>532</v>
      </c>
      <c r="C294" s="457">
        <v>2240</v>
      </c>
      <c r="D294" s="184">
        <v>190000</v>
      </c>
      <c r="E294" s="397" t="s">
        <v>287</v>
      </c>
      <c r="F294" s="458" t="s">
        <v>27</v>
      </c>
      <c r="G294" s="470" t="s">
        <v>55</v>
      </c>
    </row>
    <row r="295" spans="1:7" ht="36.75" customHeight="1">
      <c r="A295" s="550"/>
      <c r="B295" s="409"/>
      <c r="C295" s="450"/>
      <c r="D295" s="141" t="s">
        <v>414</v>
      </c>
      <c r="E295" s="398"/>
      <c r="F295" s="452"/>
      <c r="G295" s="471"/>
    </row>
    <row r="296" spans="1:7" ht="39" hidden="1" customHeight="1">
      <c r="A296" s="44" t="s">
        <v>203</v>
      </c>
      <c r="B296" s="17" t="s">
        <v>313</v>
      </c>
      <c r="C296" s="320">
        <v>2240</v>
      </c>
      <c r="D296" s="177">
        <v>0</v>
      </c>
      <c r="E296" s="297" t="s">
        <v>214</v>
      </c>
      <c r="F296" s="272" t="s">
        <v>130</v>
      </c>
      <c r="G296" s="459" t="s">
        <v>55</v>
      </c>
    </row>
    <row r="297" spans="1:7" ht="39" hidden="1" customHeight="1">
      <c r="A297" s="32"/>
      <c r="B297" s="18"/>
      <c r="C297" s="113"/>
      <c r="D297" s="141" t="s">
        <v>251</v>
      </c>
      <c r="E297" s="298"/>
      <c r="F297" s="273"/>
      <c r="G297" s="454"/>
    </row>
    <row r="298" spans="1:7" ht="29.25" hidden="1" customHeight="1">
      <c r="A298" s="170" t="s">
        <v>258</v>
      </c>
      <c r="B298" s="169" t="s">
        <v>257</v>
      </c>
      <c r="C298" s="320">
        <v>2240</v>
      </c>
      <c r="D298" s="184">
        <v>0</v>
      </c>
      <c r="E298" s="429" t="s">
        <v>214</v>
      </c>
      <c r="F298" s="278" t="s">
        <v>241</v>
      </c>
      <c r="G298" s="459" t="s">
        <v>55</v>
      </c>
    </row>
    <row r="299" spans="1:7" ht="29.25" hidden="1" customHeight="1">
      <c r="A299" s="171"/>
      <c r="B299" s="18"/>
      <c r="C299" s="113"/>
      <c r="D299" s="176" t="s">
        <v>250</v>
      </c>
      <c r="E299" s="434"/>
      <c r="F299" s="278"/>
      <c r="G299" s="454"/>
    </row>
    <row r="300" spans="1:7" ht="29.25" hidden="1" customHeight="1">
      <c r="A300" s="167" t="s">
        <v>269</v>
      </c>
      <c r="B300" s="181" t="s">
        <v>270</v>
      </c>
      <c r="C300" s="168">
        <v>2240</v>
      </c>
      <c r="D300" s="185">
        <v>0</v>
      </c>
      <c r="E300" s="487" t="s">
        <v>214</v>
      </c>
      <c r="F300" s="278" t="s">
        <v>241</v>
      </c>
      <c r="G300" s="459" t="s">
        <v>55</v>
      </c>
    </row>
    <row r="301" spans="1:7" ht="29.25" hidden="1" customHeight="1">
      <c r="A301" s="171"/>
      <c r="B301" s="18"/>
      <c r="C301" s="113"/>
      <c r="D301" s="172" t="s">
        <v>249</v>
      </c>
      <c r="E301" s="488"/>
      <c r="F301" s="273"/>
      <c r="G301" s="454"/>
    </row>
    <row r="302" spans="1:7" ht="52.5" customHeight="1">
      <c r="A302" s="549" t="s">
        <v>541</v>
      </c>
      <c r="B302" s="528" t="s">
        <v>533</v>
      </c>
      <c r="C302" s="457">
        <v>2240</v>
      </c>
      <c r="D302" s="208">
        <v>50000</v>
      </c>
      <c r="E302" s="397" t="s">
        <v>455</v>
      </c>
      <c r="F302" s="458" t="s">
        <v>130</v>
      </c>
      <c r="G302" s="537" t="s">
        <v>55</v>
      </c>
    </row>
    <row r="303" spans="1:7" ht="29.25" customHeight="1">
      <c r="A303" s="550"/>
      <c r="B303" s="409"/>
      <c r="C303" s="450"/>
      <c r="D303" s="176" t="s">
        <v>469</v>
      </c>
      <c r="E303" s="398"/>
      <c r="F303" s="452"/>
      <c r="G303" s="471"/>
    </row>
    <row r="304" spans="1:7" ht="29.25" customHeight="1">
      <c r="A304" s="549" t="s">
        <v>542</v>
      </c>
      <c r="B304" s="528" t="s">
        <v>534</v>
      </c>
      <c r="C304" s="457">
        <v>2240</v>
      </c>
      <c r="D304" s="185">
        <v>200000</v>
      </c>
      <c r="E304" s="397" t="s">
        <v>287</v>
      </c>
      <c r="F304" s="458" t="s">
        <v>115</v>
      </c>
      <c r="G304" s="537" t="s">
        <v>55</v>
      </c>
    </row>
    <row r="305" spans="1:7" ht="49.5" customHeight="1">
      <c r="A305" s="550"/>
      <c r="B305" s="409"/>
      <c r="C305" s="450"/>
      <c r="D305" s="176" t="s">
        <v>429</v>
      </c>
      <c r="E305" s="398"/>
      <c r="F305" s="452"/>
      <c r="G305" s="471"/>
    </row>
    <row r="306" spans="1:7" ht="43.5" hidden="1" customHeight="1">
      <c r="A306" s="167" t="s">
        <v>428</v>
      </c>
      <c r="B306" s="169" t="s">
        <v>305</v>
      </c>
      <c r="C306" s="168">
        <v>2240</v>
      </c>
      <c r="D306" s="185">
        <v>0</v>
      </c>
      <c r="E306" s="536" t="s">
        <v>11</v>
      </c>
      <c r="F306" s="278" t="s">
        <v>299</v>
      </c>
      <c r="G306" s="453" t="s">
        <v>55</v>
      </c>
    </row>
    <row r="307" spans="1:7" ht="47.25" hidden="1" customHeight="1">
      <c r="A307" s="171"/>
      <c r="B307" s="18"/>
      <c r="C307" s="113"/>
      <c r="D307" s="176" t="s">
        <v>306</v>
      </c>
      <c r="E307" s="488"/>
      <c r="F307" s="273"/>
      <c r="G307" s="454"/>
    </row>
    <row r="308" spans="1:7" ht="29.25" hidden="1" customHeight="1">
      <c r="A308" s="167" t="s">
        <v>307</v>
      </c>
      <c r="B308" s="186" t="s">
        <v>312</v>
      </c>
      <c r="C308" s="168">
        <v>2240</v>
      </c>
      <c r="D308" s="185">
        <v>0</v>
      </c>
      <c r="E308" s="536" t="s">
        <v>85</v>
      </c>
      <c r="F308" s="278" t="s">
        <v>299</v>
      </c>
      <c r="G308" s="453" t="s">
        <v>61</v>
      </c>
    </row>
    <row r="309" spans="1:7" ht="45" hidden="1" customHeight="1">
      <c r="A309" s="171"/>
      <c r="B309" s="18"/>
      <c r="C309" s="113"/>
      <c r="D309" s="176" t="s">
        <v>396</v>
      </c>
      <c r="E309" s="488"/>
      <c r="F309" s="273"/>
      <c r="G309" s="454"/>
    </row>
    <row r="310" spans="1:7" ht="45" hidden="1" customHeight="1">
      <c r="A310" s="167" t="s">
        <v>307</v>
      </c>
      <c r="B310" s="186" t="s">
        <v>312</v>
      </c>
      <c r="C310" s="168">
        <v>2240</v>
      </c>
      <c r="D310" s="185">
        <v>0</v>
      </c>
      <c r="E310" s="536" t="s">
        <v>85</v>
      </c>
      <c r="F310" s="278" t="s">
        <v>367</v>
      </c>
      <c r="G310" s="453" t="s">
        <v>403</v>
      </c>
    </row>
    <row r="311" spans="1:7" ht="45" hidden="1" customHeight="1">
      <c r="A311" s="171"/>
      <c r="B311" s="18"/>
      <c r="C311" s="113"/>
      <c r="D311" s="220" t="s">
        <v>384</v>
      </c>
      <c r="E311" s="488"/>
      <c r="F311" s="273"/>
      <c r="G311" s="454"/>
    </row>
    <row r="312" spans="1:7" ht="45" customHeight="1">
      <c r="A312" s="549" t="s">
        <v>543</v>
      </c>
      <c r="B312" s="551" t="s">
        <v>535</v>
      </c>
      <c r="C312" s="457">
        <v>2240</v>
      </c>
      <c r="D312" s="185">
        <v>84310</v>
      </c>
      <c r="E312" s="536" t="s">
        <v>287</v>
      </c>
      <c r="F312" s="458" t="s">
        <v>129</v>
      </c>
      <c r="G312" s="537" t="s">
        <v>61</v>
      </c>
    </row>
    <row r="313" spans="1:7" ht="45" customHeight="1">
      <c r="A313" s="550"/>
      <c r="B313" s="552"/>
      <c r="C313" s="450"/>
      <c r="D313" s="176" t="s">
        <v>426</v>
      </c>
      <c r="E313" s="488"/>
      <c r="F313" s="452"/>
      <c r="G313" s="471"/>
    </row>
    <row r="314" spans="1:7" s="379" customFormat="1" ht="45" customHeight="1">
      <c r="A314" s="606" t="s">
        <v>544</v>
      </c>
      <c r="B314" s="383" t="s">
        <v>536</v>
      </c>
      <c r="C314" s="356">
        <v>2240</v>
      </c>
      <c r="D314" s="384">
        <v>281400</v>
      </c>
      <c r="E314" s="542" t="s">
        <v>11</v>
      </c>
      <c r="F314" s="360" t="s">
        <v>130</v>
      </c>
      <c r="G314" s="399" t="s">
        <v>61</v>
      </c>
    </row>
    <row r="315" spans="1:7" s="379" customFormat="1" ht="45" customHeight="1">
      <c r="A315" s="607"/>
      <c r="B315" s="22"/>
      <c r="C315" s="346"/>
      <c r="D315" s="385" t="s">
        <v>413</v>
      </c>
      <c r="E315" s="494"/>
      <c r="F315" s="361"/>
      <c r="G315" s="400"/>
    </row>
    <row r="316" spans="1:7" ht="45" customHeight="1">
      <c r="A316" s="590" t="s">
        <v>546</v>
      </c>
      <c r="B316" s="588" t="s">
        <v>545</v>
      </c>
      <c r="C316" s="168">
        <v>2240</v>
      </c>
      <c r="D316" s="185">
        <v>418100</v>
      </c>
      <c r="E316" s="536" t="s">
        <v>11</v>
      </c>
      <c r="F316" s="278" t="s">
        <v>115</v>
      </c>
      <c r="G316" s="453" t="s">
        <v>61</v>
      </c>
    </row>
    <row r="317" spans="1:7" ht="45" customHeight="1">
      <c r="A317" s="591"/>
      <c r="B317" s="589"/>
      <c r="C317" s="113"/>
      <c r="D317" s="176" t="s">
        <v>432</v>
      </c>
      <c r="E317" s="488"/>
      <c r="F317" s="273"/>
      <c r="G317" s="454"/>
    </row>
    <row r="318" spans="1:7" ht="45" hidden="1" customHeight="1">
      <c r="A318" s="167" t="s">
        <v>309</v>
      </c>
      <c r="B318" s="169" t="s">
        <v>310</v>
      </c>
      <c r="C318" s="168">
        <v>2240</v>
      </c>
      <c r="D318" s="185">
        <v>0</v>
      </c>
      <c r="E318" s="536" t="s">
        <v>287</v>
      </c>
      <c r="F318" s="278" t="s">
        <v>299</v>
      </c>
      <c r="G318" s="453" t="s">
        <v>61</v>
      </c>
    </row>
    <row r="319" spans="1:7" ht="45" hidden="1" customHeight="1">
      <c r="A319" s="171"/>
      <c r="B319" s="18"/>
      <c r="C319" s="113"/>
      <c r="D319" s="176" t="s">
        <v>308</v>
      </c>
      <c r="E319" s="488"/>
      <c r="F319" s="273"/>
      <c r="G319" s="454"/>
    </row>
    <row r="320" spans="1:7" ht="55.5" hidden="1" customHeight="1">
      <c r="A320" s="594" t="s">
        <v>548</v>
      </c>
      <c r="B320" s="592" t="s">
        <v>547</v>
      </c>
      <c r="C320" s="388">
        <v>2240</v>
      </c>
      <c r="D320" s="389">
        <v>0</v>
      </c>
      <c r="E320" s="538" t="s">
        <v>11</v>
      </c>
      <c r="F320" s="375" t="s">
        <v>115</v>
      </c>
      <c r="G320" s="540" t="s">
        <v>61</v>
      </c>
    </row>
    <row r="321" spans="1:7" ht="45" hidden="1" customHeight="1">
      <c r="A321" s="595"/>
      <c r="B321" s="593"/>
      <c r="C321" s="390"/>
      <c r="D321" s="391" t="s">
        <v>311</v>
      </c>
      <c r="E321" s="539"/>
      <c r="F321" s="387"/>
      <c r="G321" s="541"/>
    </row>
    <row r="322" spans="1:7" ht="45" customHeight="1">
      <c r="A322" s="549" t="s">
        <v>549</v>
      </c>
      <c r="B322" s="551" t="s">
        <v>550</v>
      </c>
      <c r="C322" s="457">
        <v>2240</v>
      </c>
      <c r="D322" s="185">
        <v>105000</v>
      </c>
      <c r="E322" s="536" t="s">
        <v>287</v>
      </c>
      <c r="F322" s="458" t="s">
        <v>115</v>
      </c>
      <c r="G322" s="537" t="s">
        <v>55</v>
      </c>
    </row>
    <row r="323" spans="1:7" ht="45" customHeight="1">
      <c r="A323" s="550"/>
      <c r="B323" s="552"/>
      <c r="C323" s="450"/>
      <c r="D323" s="176" t="s">
        <v>427</v>
      </c>
      <c r="E323" s="488"/>
      <c r="F323" s="452"/>
      <c r="G323" s="471"/>
    </row>
    <row r="324" spans="1:7" ht="42.75" customHeight="1">
      <c r="A324" s="549" t="s">
        <v>552</v>
      </c>
      <c r="B324" s="551" t="s">
        <v>551</v>
      </c>
      <c r="C324" s="457">
        <v>2240</v>
      </c>
      <c r="D324" s="185">
        <v>10000</v>
      </c>
      <c r="E324" s="397" t="s">
        <v>455</v>
      </c>
      <c r="F324" s="458" t="s">
        <v>129</v>
      </c>
      <c r="G324" s="537" t="s">
        <v>61</v>
      </c>
    </row>
    <row r="325" spans="1:7" ht="51.75" customHeight="1">
      <c r="A325" s="550"/>
      <c r="B325" s="552"/>
      <c r="C325" s="450"/>
      <c r="D325" s="178" t="s">
        <v>430</v>
      </c>
      <c r="E325" s="398"/>
      <c r="F325" s="452"/>
      <c r="G325" s="471"/>
    </row>
    <row r="326" spans="1:7" ht="41.25" hidden="1" customHeight="1">
      <c r="A326" s="543" t="s">
        <v>146</v>
      </c>
      <c r="B326" s="122" t="s">
        <v>147</v>
      </c>
      <c r="C326" s="545">
        <v>2240</v>
      </c>
      <c r="D326" s="61">
        <v>0</v>
      </c>
      <c r="E326" s="547" t="s">
        <v>131</v>
      </c>
      <c r="F326" s="499" t="s">
        <v>129</v>
      </c>
      <c r="G326" s="235" t="s">
        <v>128</v>
      </c>
    </row>
    <row r="327" spans="1:7" ht="20.25" hidden="1" customHeight="1">
      <c r="A327" s="544"/>
      <c r="B327" s="117"/>
      <c r="C327" s="546"/>
      <c r="D327" s="77" t="s">
        <v>148</v>
      </c>
      <c r="E327" s="548"/>
      <c r="F327" s="505"/>
      <c r="G327" s="308"/>
    </row>
    <row r="328" spans="1:7" ht="55.5" hidden="1" customHeight="1">
      <c r="A328" s="543" t="s">
        <v>149</v>
      </c>
      <c r="B328" s="122" t="s">
        <v>132</v>
      </c>
      <c r="C328" s="491">
        <v>2240</v>
      </c>
      <c r="D328" s="61">
        <v>0</v>
      </c>
      <c r="E328" s="458" t="s">
        <v>131</v>
      </c>
      <c r="F328" s="499" t="s">
        <v>129</v>
      </c>
      <c r="G328" s="235" t="s">
        <v>128</v>
      </c>
    </row>
    <row r="329" spans="1:7" ht="29.25" hidden="1" customHeight="1">
      <c r="A329" s="544"/>
      <c r="B329" s="117"/>
      <c r="C329" s="492"/>
      <c r="D329" s="77" t="s">
        <v>150</v>
      </c>
      <c r="E329" s="452"/>
      <c r="F329" s="505"/>
      <c r="G329" s="308"/>
    </row>
    <row r="330" spans="1:7" ht="27" customHeight="1">
      <c r="A330" s="33" t="s">
        <v>13</v>
      </c>
      <c r="B330" s="13"/>
      <c r="C330" s="11"/>
      <c r="D330" s="107">
        <f>D324+D322+D320+D316+D314+D312+D304+D302+D294+D292+D290+D286+D284+D282+D280+D276+D266+D254+D252+D232+D230+D228+D226+D224+D222+D220+D216+D206+D202+D200+D194+D218</f>
        <v>32754300</v>
      </c>
      <c r="E330" s="11"/>
      <c r="F330" s="11"/>
      <c r="G330" s="11"/>
    </row>
    <row r="331" spans="1:7" ht="27" hidden="1" customHeight="1">
      <c r="A331" s="110" t="s">
        <v>104</v>
      </c>
      <c r="B331" s="111" t="s">
        <v>105</v>
      </c>
      <c r="C331" s="304">
        <v>2282</v>
      </c>
      <c r="D331" s="101">
        <v>0</v>
      </c>
      <c r="E331" s="487" t="s">
        <v>198</v>
      </c>
      <c r="F331" s="458" t="s">
        <v>130</v>
      </c>
      <c r="G331" s="489" t="s">
        <v>61</v>
      </c>
    </row>
    <row r="332" spans="1:7" ht="61.5" hidden="1" customHeight="1">
      <c r="A332" s="110"/>
      <c r="B332" s="112"/>
      <c r="C332" s="305"/>
      <c r="D332" s="20" t="s">
        <v>106</v>
      </c>
      <c r="E332" s="488"/>
      <c r="F332" s="452"/>
      <c r="G332" s="490"/>
    </row>
    <row r="333" spans="1:7" ht="39.75" hidden="1" customHeight="1">
      <c r="A333" s="132" t="s">
        <v>199</v>
      </c>
      <c r="B333" s="13"/>
      <c r="C333" s="11"/>
      <c r="D333" s="348">
        <f>D331</f>
        <v>0</v>
      </c>
      <c r="E333" s="11"/>
      <c r="F333" s="11"/>
      <c r="G333" s="11"/>
    </row>
    <row r="334" spans="1:7" ht="62.25" hidden="1" customHeight="1">
      <c r="A334" s="543" t="s">
        <v>107</v>
      </c>
      <c r="B334" s="553" t="s">
        <v>39</v>
      </c>
      <c r="C334" s="429">
        <v>3110</v>
      </c>
      <c r="D334" s="55">
        <f>6453000-6453000</f>
        <v>0</v>
      </c>
      <c r="E334" s="403" t="s">
        <v>117</v>
      </c>
      <c r="F334" s="403" t="s">
        <v>130</v>
      </c>
      <c r="G334" s="404" t="s">
        <v>174</v>
      </c>
    </row>
    <row r="335" spans="1:7" ht="111.75" hidden="1" customHeight="1">
      <c r="A335" s="544"/>
      <c r="B335" s="554"/>
      <c r="C335" s="535"/>
      <c r="D335" s="72" t="s">
        <v>171</v>
      </c>
      <c r="E335" s="397"/>
      <c r="F335" s="397"/>
      <c r="G335" s="399"/>
    </row>
    <row r="336" spans="1:7" ht="28.5" hidden="1" customHeight="1">
      <c r="A336" s="54" t="s">
        <v>108</v>
      </c>
      <c r="B336" s="554"/>
      <c r="C336" s="535"/>
      <c r="D336" s="55">
        <f>3988108.95-3988108.95</f>
        <v>0</v>
      </c>
      <c r="E336" s="397"/>
      <c r="F336" s="397"/>
      <c r="G336" s="404" t="s">
        <v>61</v>
      </c>
    </row>
    <row r="337" spans="1:7" ht="15.75" hidden="1" customHeight="1">
      <c r="A337" s="56"/>
      <c r="B337" s="554"/>
      <c r="C337" s="535"/>
      <c r="D337" s="72" t="s">
        <v>171</v>
      </c>
      <c r="E337" s="397"/>
      <c r="F337" s="397"/>
      <c r="G337" s="399"/>
    </row>
    <row r="338" spans="1:7" ht="31.5" hidden="1" customHeight="1">
      <c r="A338" s="54" t="s">
        <v>178</v>
      </c>
      <c r="B338" s="554"/>
      <c r="C338" s="535"/>
      <c r="D338" s="55">
        <v>0</v>
      </c>
      <c r="E338" s="397"/>
      <c r="F338" s="397"/>
      <c r="G338" s="399"/>
    </row>
    <row r="339" spans="1:7" ht="35.25" hidden="1" customHeight="1">
      <c r="A339" s="125"/>
      <c r="B339" s="554"/>
      <c r="C339" s="535"/>
      <c r="D339" s="72" t="s">
        <v>179</v>
      </c>
      <c r="E339" s="397"/>
      <c r="F339" s="397"/>
      <c r="G339" s="399"/>
    </row>
    <row r="340" spans="1:7" ht="30" hidden="1" customHeight="1">
      <c r="A340" s="57" t="s">
        <v>109</v>
      </c>
      <c r="B340" s="554"/>
      <c r="C340" s="535"/>
      <c r="D340" s="55">
        <f>4434672-4434672</f>
        <v>0</v>
      </c>
      <c r="E340" s="397"/>
      <c r="F340" s="397"/>
      <c r="G340" s="399"/>
    </row>
    <row r="341" spans="1:7" ht="25.5" hidden="1" customHeight="1">
      <c r="A341" s="58"/>
      <c r="B341" s="554"/>
      <c r="C341" s="535"/>
      <c r="D341" s="72" t="s">
        <v>171</v>
      </c>
      <c r="E341" s="397"/>
      <c r="F341" s="397"/>
      <c r="G341" s="399"/>
    </row>
    <row r="342" spans="1:7" ht="36.75" hidden="1" customHeight="1">
      <c r="A342" s="54" t="s">
        <v>185</v>
      </c>
      <c r="B342" s="554"/>
      <c r="C342" s="535"/>
      <c r="D342" s="55">
        <v>0</v>
      </c>
      <c r="E342" s="397"/>
      <c r="F342" s="397"/>
      <c r="G342" s="399"/>
    </row>
    <row r="343" spans="1:7" ht="36.75" hidden="1" customHeight="1">
      <c r="A343" s="59"/>
      <c r="B343" s="554"/>
      <c r="C343" s="535"/>
      <c r="D343" s="128" t="s">
        <v>180</v>
      </c>
      <c r="E343" s="397"/>
      <c r="F343" s="397"/>
      <c r="G343" s="399"/>
    </row>
    <row r="344" spans="1:7" ht="26.25" hidden="1" customHeight="1">
      <c r="A344" s="57" t="s">
        <v>110</v>
      </c>
      <c r="B344" s="554"/>
      <c r="C344" s="535"/>
      <c r="D344" s="55">
        <f>13601246.4-13601246.4</f>
        <v>0</v>
      </c>
      <c r="E344" s="397"/>
      <c r="F344" s="397"/>
      <c r="G344" s="399"/>
    </row>
    <row r="345" spans="1:7" ht="33.75" hidden="1" customHeight="1">
      <c r="A345" s="58"/>
      <c r="B345" s="554"/>
      <c r="C345" s="535"/>
      <c r="D345" s="72" t="s">
        <v>171</v>
      </c>
      <c r="E345" s="397"/>
      <c r="F345" s="397"/>
      <c r="G345" s="399"/>
    </row>
    <row r="346" spans="1:7" ht="33.75" hidden="1" customHeight="1">
      <c r="A346" s="54" t="s">
        <v>186</v>
      </c>
      <c r="B346" s="554"/>
      <c r="C346" s="535"/>
      <c r="D346" s="55">
        <v>0</v>
      </c>
      <c r="E346" s="397"/>
      <c r="F346" s="397"/>
      <c r="G346" s="399"/>
    </row>
    <row r="347" spans="1:7" ht="33.75" hidden="1" customHeight="1">
      <c r="A347" s="58"/>
      <c r="B347" s="554"/>
      <c r="C347" s="535"/>
      <c r="D347" s="128" t="s">
        <v>181</v>
      </c>
      <c r="E347" s="397"/>
      <c r="F347" s="397"/>
      <c r="G347" s="400"/>
    </row>
    <row r="348" spans="1:7" ht="48" hidden="1" customHeight="1">
      <c r="A348" s="57" t="s">
        <v>111</v>
      </c>
      <c r="B348" s="554"/>
      <c r="C348" s="535"/>
      <c r="D348" s="55">
        <f>4019652-4019652</f>
        <v>0</v>
      </c>
      <c r="E348" s="397"/>
      <c r="F348" s="397"/>
      <c r="G348" s="404" t="s">
        <v>174</v>
      </c>
    </row>
    <row r="349" spans="1:7" ht="101.25" hidden="1" customHeight="1">
      <c r="A349" s="58"/>
      <c r="B349" s="555"/>
      <c r="C349" s="434"/>
      <c r="D349" s="72" t="s">
        <v>171</v>
      </c>
      <c r="E349" s="398"/>
      <c r="F349" s="398"/>
      <c r="G349" s="399"/>
    </row>
    <row r="350" spans="1:7" ht="43.5" hidden="1" customHeight="1">
      <c r="A350" s="59" t="s">
        <v>271</v>
      </c>
      <c r="B350" s="483" t="s">
        <v>272</v>
      </c>
      <c r="C350" s="73">
        <v>3110</v>
      </c>
      <c r="D350" s="55">
        <v>0</v>
      </c>
      <c r="E350" s="278" t="s">
        <v>11</v>
      </c>
      <c r="F350" s="499" t="s">
        <v>115</v>
      </c>
      <c r="G350" s="459" t="s">
        <v>55</v>
      </c>
    </row>
    <row r="351" spans="1:7" ht="61.5" hidden="1" customHeight="1">
      <c r="A351" s="58"/>
      <c r="B351" s="484"/>
      <c r="C351" s="73"/>
      <c r="D351" s="71" t="s">
        <v>81</v>
      </c>
      <c r="E351" s="278" t="s">
        <v>118</v>
      </c>
      <c r="F351" s="505"/>
      <c r="G351" s="454"/>
    </row>
    <row r="352" spans="1:7" ht="75.75" hidden="1" customHeight="1">
      <c r="A352" s="54" t="s">
        <v>42</v>
      </c>
      <c r="B352" s="483" t="s">
        <v>41</v>
      </c>
      <c r="C352" s="556">
        <v>3110</v>
      </c>
      <c r="D352" s="55">
        <f>6750000-6750000</f>
        <v>0</v>
      </c>
      <c r="E352" s="499" t="s">
        <v>119</v>
      </c>
      <c r="F352" s="499" t="s">
        <v>115</v>
      </c>
      <c r="G352" s="459" t="s">
        <v>175</v>
      </c>
    </row>
    <row r="353" spans="1:7" ht="97.5" hidden="1" customHeight="1">
      <c r="A353" s="63"/>
      <c r="B353" s="484"/>
      <c r="C353" s="441"/>
      <c r="D353" s="71" t="s">
        <v>171</v>
      </c>
      <c r="E353" s="505"/>
      <c r="F353" s="505"/>
      <c r="G353" s="454"/>
    </row>
    <row r="354" spans="1:7" ht="78.75" hidden="1" customHeight="1">
      <c r="A354" s="59" t="s">
        <v>43</v>
      </c>
      <c r="B354" s="483" t="s">
        <v>44</v>
      </c>
      <c r="C354" s="73">
        <v>3110</v>
      </c>
      <c r="D354" s="55">
        <f>3960000-3960000</f>
        <v>0</v>
      </c>
      <c r="E354" s="287" t="s">
        <v>11</v>
      </c>
      <c r="F354" s="287" t="s">
        <v>29</v>
      </c>
      <c r="G354" s="459" t="s">
        <v>175</v>
      </c>
    </row>
    <row r="355" spans="1:7" ht="93.75" hidden="1" customHeight="1">
      <c r="A355" s="58"/>
      <c r="B355" s="484"/>
      <c r="C355" s="73"/>
      <c r="D355" s="71" t="s">
        <v>172</v>
      </c>
      <c r="E355" s="288" t="s">
        <v>118</v>
      </c>
      <c r="F355" s="288"/>
      <c r="G355" s="454"/>
    </row>
    <row r="356" spans="1:7" ht="27" hidden="1" customHeight="1">
      <c r="A356" s="59" t="s">
        <v>51</v>
      </c>
      <c r="B356" s="483" t="s">
        <v>45</v>
      </c>
      <c r="C356" s="283">
        <v>3110</v>
      </c>
      <c r="D356" s="215">
        <f>6128320.65+2659727.35-8788048</f>
        <v>0</v>
      </c>
      <c r="E356" s="287" t="s">
        <v>11</v>
      </c>
      <c r="F356" s="287" t="s">
        <v>115</v>
      </c>
      <c r="G356" s="459" t="s">
        <v>61</v>
      </c>
    </row>
    <row r="357" spans="1:7" ht="60" hidden="1" customHeight="1">
      <c r="A357" s="58"/>
      <c r="B357" s="484"/>
      <c r="C357" s="284"/>
      <c r="D357" s="71" t="s">
        <v>383</v>
      </c>
      <c r="E357" s="287" t="s">
        <v>118</v>
      </c>
      <c r="F357" s="287"/>
      <c r="G357" s="454"/>
    </row>
    <row r="358" spans="1:7" ht="34.5" hidden="1" customHeight="1">
      <c r="A358" s="59" t="s">
        <v>40</v>
      </c>
      <c r="B358" s="483" t="s">
        <v>53</v>
      </c>
      <c r="C358" s="73">
        <v>3110</v>
      </c>
      <c r="D358" s="118">
        <v>0</v>
      </c>
      <c r="E358" s="296" t="s">
        <v>287</v>
      </c>
      <c r="F358" s="296" t="s">
        <v>29</v>
      </c>
      <c r="G358" s="459" t="s">
        <v>61</v>
      </c>
    </row>
    <row r="359" spans="1:7" ht="43.5" hidden="1" customHeight="1">
      <c r="A359" s="58"/>
      <c r="B359" s="484"/>
      <c r="C359" s="284"/>
      <c r="D359" s="71" t="s">
        <v>361</v>
      </c>
      <c r="E359" s="288"/>
      <c r="F359" s="288"/>
      <c r="G359" s="454"/>
    </row>
    <row r="360" spans="1:7" ht="33.75" hidden="1" customHeight="1">
      <c r="A360" s="59" t="s">
        <v>236</v>
      </c>
      <c r="B360" s="483" t="s">
        <v>234</v>
      </c>
      <c r="C360" s="73">
        <v>3110</v>
      </c>
      <c r="D360" s="115">
        <v>0</v>
      </c>
      <c r="E360" s="287" t="s">
        <v>11</v>
      </c>
      <c r="F360" s="287" t="s">
        <v>116</v>
      </c>
      <c r="G360" s="294" t="s">
        <v>229</v>
      </c>
    </row>
    <row r="361" spans="1:7" ht="43.5" hidden="1" customHeight="1">
      <c r="A361" s="59"/>
      <c r="B361" s="484"/>
      <c r="C361" s="73"/>
      <c r="D361" s="71" t="s">
        <v>235</v>
      </c>
      <c r="E361" s="287"/>
      <c r="F361" s="287"/>
      <c r="G361" s="294"/>
    </row>
    <row r="362" spans="1:7" ht="26.25" hidden="1" customHeight="1">
      <c r="A362" s="559" t="s">
        <v>138</v>
      </c>
      <c r="B362" s="483" t="s">
        <v>127</v>
      </c>
      <c r="C362" s="73">
        <v>3110</v>
      </c>
      <c r="D362" s="118">
        <v>0</v>
      </c>
      <c r="E362" s="296" t="s">
        <v>11</v>
      </c>
      <c r="F362" s="296" t="s">
        <v>27</v>
      </c>
      <c r="G362" s="459" t="s">
        <v>55</v>
      </c>
    </row>
    <row r="363" spans="1:7" ht="39" hidden="1" customHeight="1">
      <c r="A363" s="560"/>
      <c r="B363" s="484"/>
      <c r="C363" s="284"/>
      <c r="D363" s="71" t="s">
        <v>266</v>
      </c>
      <c r="E363" s="288"/>
      <c r="F363" s="288"/>
      <c r="G363" s="454"/>
    </row>
    <row r="364" spans="1:7" ht="26.25" hidden="1" customHeight="1">
      <c r="A364" s="557" t="s">
        <v>268</v>
      </c>
      <c r="B364" s="152" t="s">
        <v>267</v>
      </c>
      <c r="C364" s="460">
        <v>3110</v>
      </c>
      <c r="D364" s="153">
        <v>0</v>
      </c>
      <c r="E364" s="460" t="s">
        <v>287</v>
      </c>
      <c r="F364" s="285" t="s">
        <v>299</v>
      </c>
      <c r="G364" s="285" t="s">
        <v>55</v>
      </c>
    </row>
    <row r="365" spans="1:7" ht="44.25" hidden="1" customHeight="1">
      <c r="A365" s="558"/>
      <c r="B365" s="314"/>
      <c r="C365" s="461"/>
      <c r="D365" s="179" t="s">
        <v>360</v>
      </c>
      <c r="E365" s="461"/>
      <c r="F365" s="180"/>
      <c r="G365" s="156"/>
    </row>
    <row r="366" spans="1:7" ht="52.5" customHeight="1">
      <c r="A366" s="557" t="s">
        <v>554</v>
      </c>
      <c r="B366" s="561" t="s">
        <v>553</v>
      </c>
      <c r="C366" s="460">
        <v>3110</v>
      </c>
      <c r="D366" s="153">
        <v>493000000</v>
      </c>
      <c r="E366" s="460" t="s">
        <v>399</v>
      </c>
      <c r="F366" s="460" t="s">
        <v>29</v>
      </c>
      <c r="G366" s="285" t="s">
        <v>55</v>
      </c>
    </row>
    <row r="367" spans="1:7" ht="44.25" customHeight="1">
      <c r="A367" s="558"/>
      <c r="B367" s="562"/>
      <c r="C367" s="461"/>
      <c r="D367" s="179" t="s">
        <v>435</v>
      </c>
      <c r="E367" s="461"/>
      <c r="F367" s="461"/>
      <c r="G367" s="156"/>
    </row>
    <row r="368" spans="1:7" ht="34.5" hidden="1" customHeight="1">
      <c r="A368" s="57" t="s">
        <v>113</v>
      </c>
      <c r="B368" s="483" t="s">
        <v>112</v>
      </c>
      <c r="C368" s="60">
        <v>3110</v>
      </c>
      <c r="D368" s="215">
        <v>0</v>
      </c>
      <c r="E368" s="458" t="s">
        <v>214</v>
      </c>
      <c r="F368" s="287" t="s">
        <v>367</v>
      </c>
      <c r="G368" s="459" t="s">
        <v>55</v>
      </c>
    </row>
    <row r="369" spans="1:7" ht="42" hidden="1" customHeight="1">
      <c r="A369" s="58"/>
      <c r="B369" s="484"/>
      <c r="C369" s="60"/>
      <c r="D369" s="20" t="s">
        <v>366</v>
      </c>
      <c r="E369" s="452"/>
      <c r="F369" s="287"/>
      <c r="G369" s="454"/>
    </row>
    <row r="370" spans="1:7" ht="42" hidden="1" customHeight="1">
      <c r="A370" s="213" t="s">
        <v>342</v>
      </c>
      <c r="B370" s="90" t="s">
        <v>301</v>
      </c>
      <c r="C370" s="270">
        <v>3110</v>
      </c>
      <c r="D370" s="194">
        <v>0</v>
      </c>
      <c r="E370" s="468" t="s">
        <v>214</v>
      </c>
      <c r="F370" s="458" t="s">
        <v>367</v>
      </c>
      <c r="G370" s="404" t="s">
        <v>61</v>
      </c>
    </row>
    <row r="371" spans="1:7" ht="42" hidden="1" customHeight="1">
      <c r="A371" s="212"/>
      <c r="B371" s="22"/>
      <c r="C371" s="48"/>
      <c r="D371" s="183" t="s">
        <v>302</v>
      </c>
      <c r="E371" s="469"/>
      <c r="F371" s="452"/>
      <c r="G371" s="400"/>
    </row>
    <row r="372" spans="1:7" ht="42" hidden="1" customHeight="1">
      <c r="A372" s="59" t="s">
        <v>369</v>
      </c>
      <c r="B372" s="90" t="s">
        <v>368</v>
      </c>
      <c r="C372" s="60">
        <v>3110</v>
      </c>
      <c r="D372" s="216">
        <v>0</v>
      </c>
      <c r="E372" s="468" t="s">
        <v>214</v>
      </c>
      <c r="F372" s="287" t="s">
        <v>367</v>
      </c>
      <c r="G372" s="404" t="s">
        <v>55</v>
      </c>
    </row>
    <row r="373" spans="1:7" ht="42" hidden="1" customHeight="1">
      <c r="A373" s="59"/>
      <c r="B373" s="299"/>
      <c r="C373" s="60"/>
      <c r="D373" s="183" t="s">
        <v>370</v>
      </c>
      <c r="E373" s="469"/>
      <c r="F373" s="287"/>
      <c r="G373" s="400"/>
    </row>
    <row r="374" spans="1:7" ht="52.5" hidden="1" customHeight="1">
      <c r="A374" s="54" t="s">
        <v>169</v>
      </c>
      <c r="B374" s="299" t="s">
        <v>168</v>
      </c>
      <c r="C374" s="315">
        <v>3110</v>
      </c>
      <c r="D374" s="55">
        <v>0</v>
      </c>
      <c r="E374" s="308" t="s">
        <v>198</v>
      </c>
      <c r="F374" s="287" t="s">
        <v>129</v>
      </c>
      <c r="G374" s="459" t="s">
        <v>55</v>
      </c>
    </row>
    <row r="375" spans="1:7" ht="42" hidden="1" customHeight="1">
      <c r="A375" s="63"/>
      <c r="B375" s="299"/>
      <c r="C375" s="60"/>
      <c r="D375" s="20" t="s">
        <v>170</v>
      </c>
      <c r="E375" s="308"/>
      <c r="F375" s="287"/>
      <c r="G375" s="454"/>
    </row>
    <row r="376" spans="1:7" ht="70.5" hidden="1" customHeight="1">
      <c r="A376" s="543" t="s">
        <v>52</v>
      </c>
      <c r="B376" s="17" t="s">
        <v>39</v>
      </c>
      <c r="C376" s="491">
        <v>3110</v>
      </c>
      <c r="D376" s="61">
        <f>12915000-12915000</f>
        <v>0</v>
      </c>
      <c r="E376" s="458" t="s">
        <v>117</v>
      </c>
      <c r="F376" s="499" t="s">
        <v>29</v>
      </c>
      <c r="G376" s="458" t="s">
        <v>175</v>
      </c>
    </row>
    <row r="377" spans="1:7" ht="107.25" hidden="1" customHeight="1">
      <c r="A377" s="544"/>
      <c r="B377" s="62"/>
      <c r="C377" s="492"/>
      <c r="D377" s="77" t="s">
        <v>173</v>
      </c>
      <c r="E377" s="452"/>
      <c r="F377" s="505"/>
      <c r="G377" s="452"/>
    </row>
    <row r="378" spans="1:7" ht="40.5" hidden="1" customHeight="1">
      <c r="A378" s="543" t="s">
        <v>153</v>
      </c>
      <c r="B378" s="123" t="s">
        <v>154</v>
      </c>
      <c r="C378" s="491">
        <v>3110</v>
      </c>
      <c r="D378" s="61">
        <v>0</v>
      </c>
      <c r="E378" s="458" t="s">
        <v>131</v>
      </c>
      <c r="F378" s="499" t="s">
        <v>130</v>
      </c>
      <c r="G378" s="274" t="s">
        <v>128</v>
      </c>
    </row>
    <row r="379" spans="1:7" ht="24" hidden="1">
      <c r="A379" s="544"/>
      <c r="B379" s="18"/>
      <c r="C379" s="492"/>
      <c r="D379" s="77" t="s">
        <v>133</v>
      </c>
      <c r="E379" s="452"/>
      <c r="F379" s="505"/>
      <c r="G379" s="275"/>
    </row>
    <row r="380" spans="1:7" ht="40.5" hidden="1" customHeight="1">
      <c r="A380" s="543" t="s">
        <v>365</v>
      </c>
      <c r="B380" s="563" t="s">
        <v>152</v>
      </c>
      <c r="C380" s="491">
        <v>3110</v>
      </c>
      <c r="D380" s="182">
        <v>0</v>
      </c>
      <c r="E380" s="458" t="s">
        <v>131</v>
      </c>
      <c r="F380" s="499" t="s">
        <v>116</v>
      </c>
      <c r="G380" s="274" t="s">
        <v>128</v>
      </c>
    </row>
    <row r="381" spans="1:7" ht="40.5" hidden="1" customHeight="1">
      <c r="A381" s="544"/>
      <c r="B381" s="564"/>
      <c r="C381" s="492"/>
      <c r="D381" s="77" t="s">
        <v>290</v>
      </c>
      <c r="E381" s="452"/>
      <c r="F381" s="505"/>
      <c r="G381" s="275"/>
    </row>
    <row r="382" spans="1:7" ht="40.5" hidden="1" customHeight="1">
      <c r="A382" s="543" t="s">
        <v>155</v>
      </c>
      <c r="B382" s="483" t="s">
        <v>112</v>
      </c>
      <c r="C382" s="491">
        <v>3110</v>
      </c>
      <c r="D382" s="61">
        <v>0</v>
      </c>
      <c r="E382" s="458" t="s">
        <v>134</v>
      </c>
      <c r="F382" s="499" t="s">
        <v>130</v>
      </c>
      <c r="G382" s="274" t="s">
        <v>128</v>
      </c>
    </row>
    <row r="383" spans="1:7" ht="40.5" hidden="1" customHeight="1">
      <c r="A383" s="544"/>
      <c r="B383" s="484"/>
      <c r="C383" s="492"/>
      <c r="D383" s="77" t="s">
        <v>166</v>
      </c>
      <c r="E383" s="452"/>
      <c r="F383" s="505"/>
      <c r="G383" s="8"/>
    </row>
    <row r="384" spans="1:7" ht="27.75" customHeight="1">
      <c r="A384" s="13" t="s">
        <v>12</v>
      </c>
      <c r="B384" s="12"/>
      <c r="C384" s="11"/>
      <c r="D384" s="107">
        <f>D338+D342+D346+D350+D356+D358+D360+D362+D364+D366+D368+D374+D378+D380+D382+D370+D372</f>
        <v>493000000</v>
      </c>
      <c r="E384" s="11"/>
      <c r="F384" s="11"/>
      <c r="G384" s="11"/>
    </row>
    <row r="385" spans="1:7" ht="85.5" hidden="1" customHeight="1">
      <c r="A385" s="14" t="s">
        <v>70</v>
      </c>
      <c r="B385" s="21" t="s">
        <v>84</v>
      </c>
      <c r="C385" s="545">
        <v>3122</v>
      </c>
      <c r="D385" s="88">
        <f>1300000-1300000</f>
        <v>0</v>
      </c>
      <c r="E385" s="458" t="s">
        <v>78</v>
      </c>
      <c r="F385" s="429" t="s">
        <v>27</v>
      </c>
      <c r="G385" s="403" t="s">
        <v>174</v>
      </c>
    </row>
    <row r="386" spans="1:7" ht="95.25" hidden="1" customHeight="1">
      <c r="A386" s="15"/>
      <c r="B386" s="53"/>
      <c r="C386" s="546"/>
      <c r="D386" s="82" t="s">
        <v>176</v>
      </c>
      <c r="E386" s="452"/>
      <c r="F386" s="434"/>
      <c r="G386" s="398"/>
    </row>
    <row r="387" spans="1:7" ht="88.5" hidden="1" customHeight="1">
      <c r="A387" s="24" t="s">
        <v>69</v>
      </c>
      <c r="B387" s="21" t="s">
        <v>86</v>
      </c>
      <c r="C387" s="60">
        <v>3122</v>
      </c>
      <c r="D387" s="88">
        <f>20650000-20650000</f>
        <v>0</v>
      </c>
      <c r="E387" s="458" t="s">
        <v>11</v>
      </c>
      <c r="F387" s="300" t="s">
        <v>27</v>
      </c>
      <c r="G387" s="458" t="s">
        <v>174</v>
      </c>
    </row>
    <row r="388" spans="1:7" ht="82.5" hidden="1" customHeight="1">
      <c r="A388" s="81"/>
      <c r="B388" s="25"/>
      <c r="C388" s="60"/>
      <c r="D388" s="4" t="s">
        <v>176</v>
      </c>
      <c r="E388" s="452"/>
      <c r="F388" s="300"/>
      <c r="G388" s="452"/>
    </row>
    <row r="389" spans="1:7" ht="65.25" hidden="1" customHeight="1">
      <c r="A389" s="14" t="s">
        <v>71</v>
      </c>
      <c r="B389" s="21" t="s">
        <v>79</v>
      </c>
      <c r="C389" s="565">
        <v>3122</v>
      </c>
      <c r="D389" s="88">
        <f>2590000-150000-2440000</f>
        <v>0</v>
      </c>
      <c r="E389" s="458" t="s">
        <v>11</v>
      </c>
      <c r="F389" s="458" t="s">
        <v>27</v>
      </c>
      <c r="G389" s="458" t="s">
        <v>293</v>
      </c>
    </row>
    <row r="390" spans="1:7" ht="27.75" hidden="1" customHeight="1">
      <c r="A390" s="15"/>
      <c r="B390" s="52"/>
      <c r="C390" s="566"/>
      <c r="D390" s="82" t="s">
        <v>292</v>
      </c>
      <c r="E390" s="452"/>
      <c r="F390" s="452"/>
      <c r="G390" s="452"/>
    </row>
    <row r="391" spans="1:7" ht="93.75" hidden="1" customHeight="1">
      <c r="A391" s="54" t="s">
        <v>72</v>
      </c>
      <c r="B391" s="21" t="s">
        <v>80</v>
      </c>
      <c r="C391" s="565">
        <v>3122</v>
      </c>
      <c r="D391" s="88">
        <f>850000-850000</f>
        <v>0</v>
      </c>
      <c r="E391" s="458" t="s">
        <v>78</v>
      </c>
      <c r="F391" s="458" t="s">
        <v>27</v>
      </c>
      <c r="G391" s="458" t="s">
        <v>177</v>
      </c>
    </row>
    <row r="392" spans="1:7" ht="81" hidden="1" customHeight="1">
      <c r="A392" s="63"/>
      <c r="B392" s="22"/>
      <c r="C392" s="566"/>
      <c r="D392" s="82" t="s">
        <v>176</v>
      </c>
      <c r="E392" s="452"/>
      <c r="F392" s="452"/>
      <c r="G392" s="452"/>
    </row>
    <row r="393" spans="1:7" ht="63.75" hidden="1">
      <c r="A393" s="54" t="s">
        <v>74</v>
      </c>
      <c r="B393" s="21" t="s">
        <v>120</v>
      </c>
      <c r="C393" s="565">
        <v>3122</v>
      </c>
      <c r="D393" s="88">
        <f>27000-27000</f>
        <v>0</v>
      </c>
      <c r="E393" s="458" t="s">
        <v>85</v>
      </c>
      <c r="F393" s="458" t="s">
        <v>27</v>
      </c>
      <c r="G393" s="458" t="s">
        <v>295</v>
      </c>
    </row>
    <row r="394" spans="1:7" ht="27" hidden="1" customHeight="1">
      <c r="A394" s="63"/>
      <c r="B394" s="52"/>
      <c r="C394" s="566"/>
      <c r="D394" s="82" t="s">
        <v>294</v>
      </c>
      <c r="E394" s="452"/>
      <c r="F394" s="452"/>
      <c r="G394" s="452"/>
    </row>
    <row r="395" spans="1:7" ht="75" hidden="1" customHeight="1">
      <c r="A395" s="54" t="s">
        <v>73</v>
      </c>
      <c r="B395" s="21" t="s">
        <v>75</v>
      </c>
      <c r="C395" s="565">
        <v>3122</v>
      </c>
      <c r="D395" s="88">
        <f>67500-67500</f>
        <v>0</v>
      </c>
      <c r="E395" s="458" t="s">
        <v>85</v>
      </c>
      <c r="F395" s="458" t="s">
        <v>27</v>
      </c>
      <c r="G395" s="458" t="s">
        <v>295</v>
      </c>
    </row>
    <row r="396" spans="1:7" ht="26.25" hidden="1" customHeight="1">
      <c r="A396" s="87"/>
      <c r="B396" s="52"/>
      <c r="C396" s="566"/>
      <c r="D396" s="82" t="s">
        <v>296</v>
      </c>
      <c r="E396" s="452"/>
      <c r="F396" s="452"/>
      <c r="G396" s="452"/>
    </row>
    <row r="397" spans="1:7" ht="55.5" hidden="1" customHeight="1">
      <c r="A397" s="54" t="s">
        <v>76</v>
      </c>
      <c r="B397" s="21" t="s">
        <v>77</v>
      </c>
      <c r="C397" s="565">
        <v>3122</v>
      </c>
      <c r="D397" s="88">
        <f>15500-15500</f>
        <v>0</v>
      </c>
      <c r="E397" s="458" t="s">
        <v>184</v>
      </c>
      <c r="F397" s="458" t="s">
        <v>129</v>
      </c>
      <c r="G397" s="458" t="s">
        <v>295</v>
      </c>
    </row>
    <row r="398" spans="1:7" ht="30.75" hidden="1" customHeight="1">
      <c r="A398" s="87"/>
      <c r="B398" s="52"/>
      <c r="C398" s="566"/>
      <c r="D398" s="82" t="s">
        <v>297</v>
      </c>
      <c r="E398" s="452"/>
      <c r="F398" s="452"/>
      <c r="G398" s="452"/>
    </row>
    <row r="399" spans="1:7" ht="35.25" hidden="1" customHeight="1">
      <c r="A399" s="10" t="s">
        <v>60</v>
      </c>
      <c r="B399" s="51"/>
      <c r="C399" s="50"/>
      <c r="D399" s="43">
        <f>D385+D387+D389+D391+D393+D395+D397</f>
        <v>0</v>
      </c>
      <c r="E399" s="50"/>
      <c r="F399" s="50"/>
      <c r="G399" s="50"/>
    </row>
    <row r="400" spans="1:7" ht="60" customHeight="1">
      <c r="A400" s="575" t="s">
        <v>556</v>
      </c>
      <c r="B400" s="408" t="s">
        <v>555</v>
      </c>
      <c r="C400" s="570">
        <v>3132</v>
      </c>
      <c r="D400" s="88">
        <v>123700000</v>
      </c>
      <c r="E400" s="460" t="s">
        <v>399</v>
      </c>
      <c r="F400" s="572" t="s">
        <v>29</v>
      </c>
      <c r="G400" s="458" t="s">
        <v>404</v>
      </c>
    </row>
    <row r="401" spans="1:7" ht="35.25" customHeight="1">
      <c r="A401" s="576"/>
      <c r="B401" s="409"/>
      <c r="C401" s="571"/>
      <c r="D401" s="82" t="s">
        <v>434</v>
      </c>
      <c r="E401" s="461"/>
      <c r="F401" s="573"/>
      <c r="G401" s="452"/>
    </row>
    <row r="402" spans="1:7" ht="35.25" customHeight="1">
      <c r="A402" s="136" t="s">
        <v>433</v>
      </c>
      <c r="B402" s="133"/>
      <c r="C402" s="134"/>
      <c r="D402" s="135">
        <f>D400</f>
        <v>123700000</v>
      </c>
      <c r="E402" s="134"/>
      <c r="F402" s="134"/>
      <c r="G402" s="134"/>
    </row>
    <row r="403" spans="1:7" ht="50.25" customHeight="1">
      <c r="A403" s="574"/>
      <c r="B403" s="574"/>
      <c r="C403" s="574"/>
      <c r="D403" s="574"/>
      <c r="E403" s="574"/>
      <c r="F403" s="574"/>
      <c r="G403" s="574"/>
    </row>
    <row r="404" spans="1:7" ht="27" customHeight="1">
      <c r="A404" s="567"/>
      <c r="B404" s="312"/>
      <c r="C404" s="2"/>
      <c r="D404" s="568"/>
      <c r="E404" s="568"/>
      <c r="F404" s="568"/>
      <c r="G404" s="568"/>
    </row>
    <row r="405" spans="1:7" ht="25.5" customHeight="1">
      <c r="A405" s="567"/>
      <c r="B405" s="312"/>
      <c r="C405" s="1"/>
      <c r="D405" s="569"/>
      <c r="E405" s="569"/>
      <c r="F405" s="569"/>
      <c r="G405" s="569"/>
    </row>
    <row r="406" spans="1:7" ht="15.75">
      <c r="A406" s="3"/>
      <c r="B406" s="3"/>
      <c r="C406" s="312"/>
      <c r="D406" s="3"/>
    </row>
    <row r="407" spans="1:7" ht="30" customHeight="1">
      <c r="A407" s="567"/>
      <c r="B407" s="312"/>
      <c r="C407" s="2"/>
      <c r="D407" s="568"/>
      <c r="E407" s="568"/>
      <c r="F407" s="568"/>
      <c r="G407" s="568"/>
    </row>
    <row r="408" spans="1:7" ht="12.75" customHeight="1">
      <c r="A408" s="567"/>
      <c r="B408" s="312"/>
      <c r="C408" s="1"/>
      <c r="D408" s="569"/>
      <c r="E408" s="569"/>
      <c r="F408" s="569"/>
      <c r="G408" s="569"/>
    </row>
    <row r="409" spans="1:7" ht="12.75" customHeight="1">
      <c r="A409" s="312"/>
      <c r="B409" s="312"/>
      <c r="C409" s="1"/>
      <c r="D409" s="313"/>
      <c r="E409" s="313"/>
      <c r="F409" s="313"/>
      <c r="G409" s="313"/>
    </row>
    <row r="410" spans="1:7" ht="21.75" customHeight="1">
      <c r="A410" s="567"/>
      <c r="B410" s="312"/>
      <c r="C410" s="2"/>
      <c r="D410" s="568"/>
      <c r="E410" s="568"/>
      <c r="F410" s="568"/>
      <c r="G410" s="568"/>
    </row>
    <row r="411" spans="1:7" ht="12.75" customHeight="1">
      <c r="A411" s="567"/>
      <c r="B411" s="312"/>
      <c r="C411" s="1"/>
      <c r="D411" s="569"/>
      <c r="E411" s="569"/>
      <c r="F411" s="569"/>
      <c r="G411" s="569"/>
    </row>
    <row r="412" spans="1:7" ht="12.75" customHeight="1">
      <c r="A412" s="312"/>
      <c r="B412" s="312"/>
      <c r="C412" s="1"/>
      <c r="D412" s="313"/>
      <c r="E412" s="313"/>
      <c r="F412" s="313"/>
      <c r="G412" s="313"/>
    </row>
    <row r="413" spans="1:7">
      <c r="D413" s="16"/>
    </row>
  </sheetData>
  <mergeCells count="589">
    <mergeCell ref="A129:A130"/>
    <mergeCell ref="A123:A124"/>
    <mergeCell ref="A121:A122"/>
    <mergeCell ref="A119:A120"/>
    <mergeCell ref="A89:A90"/>
    <mergeCell ref="A69:A70"/>
    <mergeCell ref="A63:A64"/>
    <mergeCell ref="A224:A225"/>
    <mergeCell ref="A50:A51"/>
    <mergeCell ref="A55:A56"/>
    <mergeCell ref="A58:A59"/>
    <mergeCell ref="A60:A61"/>
    <mergeCell ref="A52:A53"/>
    <mergeCell ref="A159:A160"/>
    <mergeCell ref="A25:A26"/>
    <mergeCell ref="A27:A28"/>
    <mergeCell ref="A30:A31"/>
    <mergeCell ref="A32:A33"/>
    <mergeCell ref="A34:A35"/>
    <mergeCell ref="A36:A37"/>
    <mergeCell ref="A38:A39"/>
    <mergeCell ref="A40:A41"/>
    <mergeCell ref="A42:A43"/>
    <mergeCell ref="A226:A227"/>
    <mergeCell ref="A228:A229"/>
    <mergeCell ref="B228:B229"/>
    <mergeCell ref="A230:A231"/>
    <mergeCell ref="A232:A233"/>
    <mergeCell ref="A280:A281"/>
    <mergeCell ref="A282:A283"/>
    <mergeCell ref="A314:A315"/>
    <mergeCell ref="A312:A313"/>
    <mergeCell ref="B312:B313"/>
    <mergeCell ref="A292:A293"/>
    <mergeCell ref="B292:B293"/>
    <mergeCell ref="A254:A255"/>
    <mergeCell ref="B254:B255"/>
    <mergeCell ref="A252:A253"/>
    <mergeCell ref="A248:A249"/>
    <mergeCell ref="B248:B249"/>
    <mergeCell ref="A294:A295"/>
    <mergeCell ref="B294:B295"/>
    <mergeCell ref="A284:A285"/>
    <mergeCell ref="A286:A287"/>
    <mergeCell ref="B286:B287"/>
    <mergeCell ref="A290:A291"/>
    <mergeCell ref="B290:B291"/>
    <mergeCell ref="B159:B160"/>
    <mergeCell ref="A194:A195"/>
    <mergeCell ref="A200:A201"/>
    <mergeCell ref="A202:A203"/>
    <mergeCell ref="A206:A207"/>
    <mergeCell ref="A216:A217"/>
    <mergeCell ref="A220:A221"/>
    <mergeCell ref="A222:A223"/>
    <mergeCell ref="A165:A166"/>
    <mergeCell ref="B165:B166"/>
    <mergeCell ref="A218:A219"/>
    <mergeCell ref="C312:C313"/>
    <mergeCell ref="F312:F313"/>
    <mergeCell ref="A322:A323"/>
    <mergeCell ref="B322:B323"/>
    <mergeCell ref="C322:C323"/>
    <mergeCell ref="F322:F323"/>
    <mergeCell ref="A302:A303"/>
    <mergeCell ref="B302:B303"/>
    <mergeCell ref="C302:C303"/>
    <mergeCell ref="F302:F303"/>
    <mergeCell ref="A304:A305"/>
    <mergeCell ref="B304:B305"/>
    <mergeCell ref="C304:C305"/>
    <mergeCell ref="F304:F305"/>
    <mergeCell ref="E318:E319"/>
    <mergeCell ref="E306:E307"/>
    <mergeCell ref="B316:B317"/>
    <mergeCell ref="A316:A317"/>
    <mergeCell ref="B320:B321"/>
    <mergeCell ref="A320:A321"/>
    <mergeCell ref="C165:C166"/>
    <mergeCell ref="F165:F166"/>
    <mergeCell ref="B220:B221"/>
    <mergeCell ref="B224:B225"/>
    <mergeCell ref="C119:C120"/>
    <mergeCell ref="A157:A158"/>
    <mergeCell ref="B157:B158"/>
    <mergeCell ref="C157:C158"/>
    <mergeCell ref="F157:F158"/>
    <mergeCell ref="A163:A164"/>
    <mergeCell ref="B163:B164"/>
    <mergeCell ref="C163:C164"/>
    <mergeCell ref="F163:F164"/>
    <mergeCell ref="C224:C225"/>
    <mergeCell ref="E224:E225"/>
    <mergeCell ref="F224:F225"/>
    <mergeCell ref="E196:E197"/>
    <mergeCell ref="F196:F197"/>
    <mergeCell ref="A183:A184"/>
    <mergeCell ref="B183:B184"/>
    <mergeCell ref="C183:C184"/>
    <mergeCell ref="E183:E184"/>
    <mergeCell ref="F183:F184"/>
    <mergeCell ref="A186:A187"/>
    <mergeCell ref="C395:C396"/>
    <mergeCell ref="E395:E396"/>
    <mergeCell ref="F395:F396"/>
    <mergeCell ref="G395:G396"/>
    <mergeCell ref="C397:C398"/>
    <mergeCell ref="E397:E398"/>
    <mergeCell ref="F397:F398"/>
    <mergeCell ref="G397:G398"/>
    <mergeCell ref="C391:C392"/>
    <mergeCell ref="E391:E392"/>
    <mergeCell ref="F391:F392"/>
    <mergeCell ref="G391:G392"/>
    <mergeCell ref="C393:C394"/>
    <mergeCell ref="E393:E394"/>
    <mergeCell ref="F393:F394"/>
    <mergeCell ref="G393:G394"/>
    <mergeCell ref="A410:A411"/>
    <mergeCell ref="D410:G410"/>
    <mergeCell ref="D411:G411"/>
    <mergeCell ref="C400:C401"/>
    <mergeCell ref="E400:E401"/>
    <mergeCell ref="F400:F401"/>
    <mergeCell ref="G400:G401"/>
    <mergeCell ref="A403:G403"/>
    <mergeCell ref="A404:A405"/>
    <mergeCell ref="D404:G404"/>
    <mergeCell ref="D405:G405"/>
    <mergeCell ref="B400:B401"/>
    <mergeCell ref="A400:A401"/>
    <mergeCell ref="A407:A408"/>
    <mergeCell ref="D407:G407"/>
    <mergeCell ref="D408:G408"/>
    <mergeCell ref="G385:G386"/>
    <mergeCell ref="E387:E388"/>
    <mergeCell ref="G387:G388"/>
    <mergeCell ref="C389:C390"/>
    <mergeCell ref="E389:E390"/>
    <mergeCell ref="F389:F390"/>
    <mergeCell ref="G389:G390"/>
    <mergeCell ref="A382:A383"/>
    <mergeCell ref="B382:B383"/>
    <mergeCell ref="C382:C383"/>
    <mergeCell ref="E382:E383"/>
    <mergeCell ref="F382:F383"/>
    <mergeCell ref="C385:C386"/>
    <mergeCell ref="E385:E386"/>
    <mergeCell ref="F385:F386"/>
    <mergeCell ref="A378:A379"/>
    <mergeCell ref="C378:C379"/>
    <mergeCell ref="E378:E379"/>
    <mergeCell ref="F378:F379"/>
    <mergeCell ref="A380:A381"/>
    <mergeCell ref="B380:B381"/>
    <mergeCell ref="C380:C381"/>
    <mergeCell ref="E380:E381"/>
    <mergeCell ref="F380:F381"/>
    <mergeCell ref="G374:G375"/>
    <mergeCell ref="A376:A377"/>
    <mergeCell ref="C376:C377"/>
    <mergeCell ref="E376:E377"/>
    <mergeCell ref="F376:F377"/>
    <mergeCell ref="G376:G377"/>
    <mergeCell ref="G368:G369"/>
    <mergeCell ref="E370:E371"/>
    <mergeCell ref="F370:F371"/>
    <mergeCell ref="G370:G371"/>
    <mergeCell ref="E372:E373"/>
    <mergeCell ref="G372:G373"/>
    <mergeCell ref="A366:A367"/>
    <mergeCell ref="C366:C367"/>
    <mergeCell ref="E366:E367"/>
    <mergeCell ref="F366:F367"/>
    <mergeCell ref="B368:B369"/>
    <mergeCell ref="E368:E369"/>
    <mergeCell ref="B360:B361"/>
    <mergeCell ref="A362:A363"/>
    <mergeCell ref="B362:B363"/>
    <mergeCell ref="B366:B367"/>
    <mergeCell ref="G362:G363"/>
    <mergeCell ref="A364:A365"/>
    <mergeCell ref="C364:C365"/>
    <mergeCell ref="E364:E365"/>
    <mergeCell ref="B354:B355"/>
    <mergeCell ref="G354:G355"/>
    <mergeCell ref="B356:B357"/>
    <mergeCell ref="G356:G357"/>
    <mergeCell ref="B358:B359"/>
    <mergeCell ref="G358:G359"/>
    <mergeCell ref="B350:B351"/>
    <mergeCell ref="F350:F351"/>
    <mergeCell ref="G350:G351"/>
    <mergeCell ref="B352:B353"/>
    <mergeCell ref="C352:C353"/>
    <mergeCell ref="E352:E353"/>
    <mergeCell ref="F352:F353"/>
    <mergeCell ref="G352:G353"/>
    <mergeCell ref="G331:G332"/>
    <mergeCell ref="A334:A335"/>
    <mergeCell ref="B334:B349"/>
    <mergeCell ref="C334:C349"/>
    <mergeCell ref="E334:E349"/>
    <mergeCell ref="F334:F349"/>
    <mergeCell ref="G334:G335"/>
    <mergeCell ref="G336:G347"/>
    <mergeCell ref="G348:G349"/>
    <mergeCell ref="A328:A329"/>
    <mergeCell ref="C328:C329"/>
    <mergeCell ref="E328:E329"/>
    <mergeCell ref="F328:F329"/>
    <mergeCell ref="E331:E332"/>
    <mergeCell ref="F331:F332"/>
    <mergeCell ref="E324:E325"/>
    <mergeCell ref="G324:G325"/>
    <mergeCell ref="A326:A327"/>
    <mergeCell ref="C326:C327"/>
    <mergeCell ref="E326:E327"/>
    <mergeCell ref="F326:F327"/>
    <mergeCell ref="A324:A325"/>
    <mergeCell ref="B324:B325"/>
    <mergeCell ref="C324:C325"/>
    <mergeCell ref="F324:F325"/>
    <mergeCell ref="G318:G319"/>
    <mergeCell ref="E320:E321"/>
    <mergeCell ref="G320:G321"/>
    <mergeCell ref="E322:E323"/>
    <mergeCell ref="G322:G323"/>
    <mergeCell ref="E312:E313"/>
    <mergeCell ref="G312:G313"/>
    <mergeCell ref="E314:E315"/>
    <mergeCell ref="G314:G315"/>
    <mergeCell ref="E316:E317"/>
    <mergeCell ref="G316:G317"/>
    <mergeCell ref="G306:G307"/>
    <mergeCell ref="E308:E309"/>
    <mergeCell ref="G308:G309"/>
    <mergeCell ref="E310:E311"/>
    <mergeCell ref="G310:G311"/>
    <mergeCell ref="E300:E301"/>
    <mergeCell ref="G300:G301"/>
    <mergeCell ref="E302:E303"/>
    <mergeCell ref="G302:G303"/>
    <mergeCell ref="E304:E305"/>
    <mergeCell ref="G304:G305"/>
    <mergeCell ref="G292:G293"/>
    <mergeCell ref="G294:G295"/>
    <mergeCell ref="G296:G297"/>
    <mergeCell ref="E298:E299"/>
    <mergeCell ref="G298:G299"/>
    <mergeCell ref="C288:C289"/>
    <mergeCell ref="E288:E289"/>
    <mergeCell ref="F288:F289"/>
    <mergeCell ref="G288:G289"/>
    <mergeCell ref="E290:E291"/>
    <mergeCell ref="G290:G291"/>
    <mergeCell ref="C292:C293"/>
    <mergeCell ref="F292:F293"/>
    <mergeCell ref="C294:C295"/>
    <mergeCell ref="E294:E295"/>
    <mergeCell ref="F294:F295"/>
    <mergeCell ref="E292:E293"/>
    <mergeCell ref="C290:C291"/>
    <mergeCell ref="F290:F291"/>
    <mergeCell ref="G284:G285"/>
    <mergeCell ref="C286:C287"/>
    <mergeCell ref="E286:E287"/>
    <mergeCell ref="F286:F287"/>
    <mergeCell ref="G286:G287"/>
    <mergeCell ref="B284:B285"/>
    <mergeCell ref="B280:B281"/>
    <mergeCell ref="E280:E281"/>
    <mergeCell ref="F280:F281"/>
    <mergeCell ref="G280:G281"/>
    <mergeCell ref="F282:F283"/>
    <mergeCell ref="G282:G283"/>
    <mergeCell ref="C284:C285"/>
    <mergeCell ref="E284:E285"/>
    <mergeCell ref="F284:F285"/>
    <mergeCell ref="G274:G275"/>
    <mergeCell ref="A276:A277"/>
    <mergeCell ref="E276:E277"/>
    <mergeCell ref="F276:F277"/>
    <mergeCell ref="G276:G277"/>
    <mergeCell ref="F278:F279"/>
    <mergeCell ref="G278:G279"/>
    <mergeCell ref="B276:B277"/>
    <mergeCell ref="C276:C277"/>
    <mergeCell ref="G264:G265"/>
    <mergeCell ref="F266:F267"/>
    <mergeCell ref="G266:G267"/>
    <mergeCell ref="E266:E267"/>
    <mergeCell ref="E258:E259"/>
    <mergeCell ref="G258:G259"/>
    <mergeCell ref="G260:G261"/>
    <mergeCell ref="A262:A263"/>
    <mergeCell ref="B262:B263"/>
    <mergeCell ref="E262:E263"/>
    <mergeCell ref="F262:F263"/>
    <mergeCell ref="G262:G263"/>
    <mergeCell ref="A266:A267"/>
    <mergeCell ref="B266:B267"/>
    <mergeCell ref="C266:C267"/>
    <mergeCell ref="A264:A265"/>
    <mergeCell ref="B264:B265"/>
    <mergeCell ref="E264:E265"/>
    <mergeCell ref="F264:F265"/>
    <mergeCell ref="G252:G253"/>
    <mergeCell ref="E254:E255"/>
    <mergeCell ref="F254:F255"/>
    <mergeCell ref="G254:G255"/>
    <mergeCell ref="E256:E257"/>
    <mergeCell ref="G256:G257"/>
    <mergeCell ref="B250:B251"/>
    <mergeCell ref="C250:C251"/>
    <mergeCell ref="E250:E251"/>
    <mergeCell ref="F250:F251"/>
    <mergeCell ref="G250:G251"/>
    <mergeCell ref="B252:B253"/>
    <mergeCell ref="C252:C253"/>
    <mergeCell ref="E252:E253"/>
    <mergeCell ref="F252:F253"/>
    <mergeCell ref="C254:C255"/>
    <mergeCell ref="C248:C249"/>
    <mergeCell ref="E248:E249"/>
    <mergeCell ref="F248:F249"/>
    <mergeCell ref="G248:G249"/>
    <mergeCell ref="E242:E243"/>
    <mergeCell ref="G242:G243"/>
    <mergeCell ref="E244:E245"/>
    <mergeCell ref="G244:G245"/>
    <mergeCell ref="A246:A247"/>
    <mergeCell ref="E246:E247"/>
    <mergeCell ref="F246:F247"/>
    <mergeCell ref="G246:G247"/>
    <mergeCell ref="F236:F237"/>
    <mergeCell ref="G236:G237"/>
    <mergeCell ref="A238:A239"/>
    <mergeCell ref="F238:F239"/>
    <mergeCell ref="G238:G239"/>
    <mergeCell ref="G240:G241"/>
    <mergeCell ref="G228:G229"/>
    <mergeCell ref="F230:F231"/>
    <mergeCell ref="G230:G231"/>
    <mergeCell ref="F232:F233"/>
    <mergeCell ref="G232:G233"/>
    <mergeCell ref="F234:F235"/>
    <mergeCell ref="G234:G235"/>
    <mergeCell ref="G224:G225"/>
    <mergeCell ref="F226:F227"/>
    <mergeCell ref="G226:G227"/>
    <mergeCell ref="C220:C221"/>
    <mergeCell ref="E220:E221"/>
    <mergeCell ref="F220:F221"/>
    <mergeCell ref="G220:G221"/>
    <mergeCell ref="B222:B223"/>
    <mergeCell ref="C222:C223"/>
    <mergeCell ref="E222:E223"/>
    <mergeCell ref="F222:F223"/>
    <mergeCell ref="G222:G223"/>
    <mergeCell ref="G212:G213"/>
    <mergeCell ref="C214:C215"/>
    <mergeCell ref="E214:E215"/>
    <mergeCell ref="F214:F215"/>
    <mergeCell ref="E216:E217"/>
    <mergeCell ref="E218:E219"/>
    <mergeCell ref="G200:G201"/>
    <mergeCell ref="G202:G203"/>
    <mergeCell ref="C206:C207"/>
    <mergeCell ref="E206:E207"/>
    <mergeCell ref="F206:F207"/>
    <mergeCell ref="C210:C211"/>
    <mergeCell ref="E210:E211"/>
    <mergeCell ref="F210:F211"/>
    <mergeCell ref="G196:G197"/>
    <mergeCell ref="B198:B199"/>
    <mergeCell ref="E198:E199"/>
    <mergeCell ref="G198:G199"/>
    <mergeCell ref="C190:C191"/>
    <mergeCell ref="E190:E191"/>
    <mergeCell ref="F190:F191"/>
    <mergeCell ref="G190:G191"/>
    <mergeCell ref="C194:C195"/>
    <mergeCell ref="E194:E195"/>
    <mergeCell ref="F194:F195"/>
    <mergeCell ref="G194:G195"/>
    <mergeCell ref="E179:E180"/>
    <mergeCell ref="G179:G180"/>
    <mergeCell ref="E181:E182"/>
    <mergeCell ref="F181:F182"/>
    <mergeCell ref="G181:G182"/>
    <mergeCell ref="E173:E174"/>
    <mergeCell ref="G173:G174"/>
    <mergeCell ref="E175:E176"/>
    <mergeCell ref="G175:G176"/>
    <mergeCell ref="E177:E178"/>
    <mergeCell ref="G177:G178"/>
    <mergeCell ref="E165:E166"/>
    <mergeCell ref="G165:G166"/>
    <mergeCell ref="E167:E168"/>
    <mergeCell ref="G167:G168"/>
    <mergeCell ref="G169:G170"/>
    <mergeCell ref="G171:G172"/>
    <mergeCell ref="E159:E160"/>
    <mergeCell ref="G159:G160"/>
    <mergeCell ref="E161:E162"/>
    <mergeCell ref="G161:G162"/>
    <mergeCell ref="E163:E164"/>
    <mergeCell ref="G163:G164"/>
    <mergeCell ref="E153:E154"/>
    <mergeCell ref="F153:F154"/>
    <mergeCell ref="G153:G154"/>
    <mergeCell ref="E155:E156"/>
    <mergeCell ref="G155:G156"/>
    <mergeCell ref="E157:E158"/>
    <mergeCell ref="G157:G158"/>
    <mergeCell ref="A147:A148"/>
    <mergeCell ref="G147:G148"/>
    <mergeCell ref="A149:A150"/>
    <mergeCell ref="G149:G150"/>
    <mergeCell ref="A151:A152"/>
    <mergeCell ref="G151:G152"/>
    <mergeCell ref="E141:E142"/>
    <mergeCell ref="G141:G142"/>
    <mergeCell ref="E143:E144"/>
    <mergeCell ref="G143:G144"/>
    <mergeCell ref="A145:A146"/>
    <mergeCell ref="G145:G146"/>
    <mergeCell ref="E135:E136"/>
    <mergeCell ref="F135:F136"/>
    <mergeCell ref="G135:G136"/>
    <mergeCell ref="E137:E138"/>
    <mergeCell ref="F137:F138"/>
    <mergeCell ref="E139:E140"/>
    <mergeCell ref="G139:G140"/>
    <mergeCell ref="E131:E132"/>
    <mergeCell ref="F131:F132"/>
    <mergeCell ref="G131:G132"/>
    <mergeCell ref="E133:E134"/>
    <mergeCell ref="F133:F134"/>
    <mergeCell ref="G133:G134"/>
    <mergeCell ref="E127:E128"/>
    <mergeCell ref="F127:F128"/>
    <mergeCell ref="G127:G128"/>
    <mergeCell ref="E129:E130"/>
    <mergeCell ref="F129:F130"/>
    <mergeCell ref="G129:G130"/>
    <mergeCell ref="C123:C124"/>
    <mergeCell ref="E123:E124"/>
    <mergeCell ref="F123:F124"/>
    <mergeCell ref="G123:G124"/>
    <mergeCell ref="E125:E126"/>
    <mergeCell ref="F125:F126"/>
    <mergeCell ref="G125:G126"/>
    <mergeCell ref="E117:E118"/>
    <mergeCell ref="E119:E120"/>
    <mergeCell ref="F119:F120"/>
    <mergeCell ref="G119:G120"/>
    <mergeCell ref="E121:E122"/>
    <mergeCell ref="F121:F122"/>
    <mergeCell ref="G121:G122"/>
    <mergeCell ref="B119:B120"/>
    <mergeCell ref="A111:A112"/>
    <mergeCell ref="C111:C112"/>
    <mergeCell ref="E111:E112"/>
    <mergeCell ref="F111:F112"/>
    <mergeCell ref="E113:E114"/>
    <mergeCell ref="E115:E116"/>
    <mergeCell ref="A107:A108"/>
    <mergeCell ref="C107:C108"/>
    <mergeCell ref="E107:E108"/>
    <mergeCell ref="A109:A110"/>
    <mergeCell ref="E109:E110"/>
    <mergeCell ref="G109:G110"/>
    <mergeCell ref="A101:A102"/>
    <mergeCell ref="C101:C102"/>
    <mergeCell ref="E101:E102"/>
    <mergeCell ref="E103:E104"/>
    <mergeCell ref="E105:E106"/>
    <mergeCell ref="F105:F106"/>
    <mergeCell ref="E95:E96"/>
    <mergeCell ref="G95:G96"/>
    <mergeCell ref="A97:A98"/>
    <mergeCell ref="C97:C98"/>
    <mergeCell ref="E97:E98"/>
    <mergeCell ref="A99:A100"/>
    <mergeCell ref="C99:C100"/>
    <mergeCell ref="E99:E100"/>
    <mergeCell ref="E91:E92"/>
    <mergeCell ref="F91:F92"/>
    <mergeCell ref="C93:C94"/>
    <mergeCell ref="E93:E94"/>
    <mergeCell ref="F93:F94"/>
    <mergeCell ref="G93:G94"/>
    <mergeCell ref="E83:E84"/>
    <mergeCell ref="E85:E86"/>
    <mergeCell ref="E87:E88"/>
    <mergeCell ref="G87:G88"/>
    <mergeCell ref="C89:C90"/>
    <mergeCell ref="E89:E90"/>
    <mergeCell ref="F89:F90"/>
    <mergeCell ref="G89:G90"/>
    <mergeCell ref="E71:E72"/>
    <mergeCell ref="E73:E74"/>
    <mergeCell ref="E75:E76"/>
    <mergeCell ref="E77:E78"/>
    <mergeCell ref="E79:E80"/>
    <mergeCell ref="E81:E82"/>
    <mergeCell ref="E67:E68"/>
    <mergeCell ref="F67:F68"/>
    <mergeCell ref="G67:G68"/>
    <mergeCell ref="E69:E70"/>
    <mergeCell ref="F69:F70"/>
    <mergeCell ref="G69:G70"/>
    <mergeCell ref="C63:C64"/>
    <mergeCell ref="E63:E64"/>
    <mergeCell ref="F63:F64"/>
    <mergeCell ref="G63:G64"/>
    <mergeCell ref="A65:A66"/>
    <mergeCell ref="C65:C66"/>
    <mergeCell ref="E65:E66"/>
    <mergeCell ref="F65:F66"/>
    <mergeCell ref="G65:G66"/>
    <mergeCell ref="B58:B59"/>
    <mergeCell ref="E58:E59"/>
    <mergeCell ref="F58:F59"/>
    <mergeCell ref="G58:G59"/>
    <mergeCell ref="B60:B61"/>
    <mergeCell ref="E60:E61"/>
    <mergeCell ref="F60:F61"/>
    <mergeCell ref="G60:G61"/>
    <mergeCell ref="F48:F49"/>
    <mergeCell ref="G48:G49"/>
    <mergeCell ref="C55:C56"/>
    <mergeCell ref="E55:E56"/>
    <mergeCell ref="F55:F56"/>
    <mergeCell ref="G55:G56"/>
    <mergeCell ref="B46:B53"/>
    <mergeCell ref="E46:E47"/>
    <mergeCell ref="E50:E51"/>
    <mergeCell ref="E52:E53"/>
    <mergeCell ref="C58:C59"/>
    <mergeCell ref="B38:B45"/>
    <mergeCell ref="E38:E45"/>
    <mergeCell ref="A48:A49"/>
    <mergeCell ref="C48:C49"/>
    <mergeCell ref="E48:E49"/>
    <mergeCell ref="C27:C28"/>
    <mergeCell ref="E27:E28"/>
    <mergeCell ref="F27:F28"/>
    <mergeCell ref="G27:G28"/>
    <mergeCell ref="B30:B35"/>
    <mergeCell ref="C30:C35"/>
    <mergeCell ref="E30:E37"/>
    <mergeCell ref="F30:F37"/>
    <mergeCell ref="G30:G37"/>
    <mergeCell ref="A44:A45"/>
    <mergeCell ref="A46:A47"/>
    <mergeCell ref="C25:C26"/>
    <mergeCell ref="E25:E26"/>
    <mergeCell ref="F25:F26"/>
    <mergeCell ref="G25:G26"/>
    <mergeCell ref="E14:E19"/>
    <mergeCell ref="F14:F19"/>
    <mergeCell ref="C21:C22"/>
    <mergeCell ref="E21:E22"/>
    <mergeCell ref="F21:F22"/>
    <mergeCell ref="G21:G22"/>
    <mergeCell ref="A1:G1"/>
    <mergeCell ref="A2:F2"/>
    <mergeCell ref="A3:G3"/>
    <mergeCell ref="B4:E4"/>
    <mergeCell ref="A5:G5"/>
    <mergeCell ref="E8:E13"/>
    <mergeCell ref="F8:F13"/>
    <mergeCell ref="G8:G13"/>
    <mergeCell ref="C23:C24"/>
    <mergeCell ref="E23:E24"/>
    <mergeCell ref="F23:F24"/>
    <mergeCell ref="G23:G24"/>
    <mergeCell ref="A8:A9"/>
    <mergeCell ref="A10:A11"/>
    <mergeCell ref="A12:A13"/>
    <mergeCell ref="A14:A15"/>
    <mergeCell ref="A16:A17"/>
    <mergeCell ref="A18:A19"/>
    <mergeCell ref="A21:A22"/>
    <mergeCell ref="B23:B24"/>
    <mergeCell ref="A23:A24"/>
  </mergeCells>
  <pageMargins left="0.23622047244094491" right="0.23622047244094491" top="0.51181102362204722" bottom="0.19685039370078741" header="0.15748031496062992" footer="0.31496062992125984"/>
  <pageSetup paperSize="9" scale="55" fitToWidth="5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Жаркова О</cp:lastModifiedBy>
  <cp:lastPrinted>2021-01-26T08:50:39Z</cp:lastPrinted>
  <dcterms:created xsi:type="dcterms:W3CDTF">2016-01-19T07:58:56Z</dcterms:created>
  <dcterms:modified xsi:type="dcterms:W3CDTF">2021-02-01T10:12:37Z</dcterms:modified>
</cp:coreProperties>
</file>