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3250" windowHeight="1233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Лист1!$6:$7</definedName>
    <definedName name="_xlnm.Print_Area" localSheetId="0">Лист1!$A$1:$G$339</definedName>
  </definedNames>
  <calcPr calcId="145621"/>
  <fileRecoveryPr autoRecover="0"/>
</workbook>
</file>

<file path=xl/calcChain.xml><?xml version="1.0" encoding="utf-8"?>
<calcChain xmlns="http://schemas.openxmlformats.org/spreadsheetml/2006/main">
  <c r="D120" i="1" l="1"/>
  <c r="D60" i="1" l="1"/>
  <c r="D158" i="1" l="1"/>
  <c r="D23" i="1"/>
  <c r="D21" i="1"/>
  <c r="D152" i="1"/>
  <c r="D142" i="1"/>
  <c r="D258" i="1" s="1"/>
  <c r="D29" i="1" l="1"/>
  <c r="D68" i="1" l="1"/>
  <c r="D20" i="1"/>
  <c r="D73" i="1" l="1"/>
  <c r="D111" i="1" s="1"/>
  <c r="D284" i="1" l="1"/>
  <c r="D325" i="1" l="1"/>
  <c r="D323" i="1"/>
  <c r="D321" i="1"/>
  <c r="D317" i="1"/>
  <c r="D176" i="1" l="1"/>
  <c r="D330" i="1" l="1"/>
  <c r="D261" i="1" l="1"/>
  <c r="D272" i="1" l="1"/>
  <c r="D268" i="1"/>
  <c r="D264" i="1"/>
  <c r="D319" i="1" l="1"/>
  <c r="D315" i="1"/>
  <c r="D313" i="1"/>
  <c r="D304" i="1"/>
  <c r="D282" i="1"/>
  <c r="D280" i="1"/>
  <c r="D276" i="1"/>
  <c r="D262" i="1"/>
  <c r="D327" i="1" l="1"/>
  <c r="D63" i="1" l="1"/>
  <c r="D312" i="1" l="1"/>
</calcChain>
</file>

<file path=xl/sharedStrings.xml><?xml version="1.0" encoding="utf-8"?>
<sst xmlns="http://schemas.openxmlformats.org/spreadsheetml/2006/main" count="935" uniqueCount="512">
  <si>
    <t>(найменування замовника, код за ЄДРПОУ)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</si>
  <si>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</si>
  <si>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</si>
  <si>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</si>
  <si>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</si>
  <si>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</si>
  <si>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</si>
  <si>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</si>
  <si>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</si>
  <si>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</si>
  <si>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</si>
  <si>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</si>
  <si>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</si>
  <si>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</si>
  <si>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</si>
  <si>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</si>
  <si>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</si>
  <si>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</si>
  <si>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>підпис</t>
  </si>
  <si>
    <t>_________________</t>
  </si>
  <si>
    <t>ІВАШКОВИЧ Олександр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</si>
  <si>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</si>
  <si>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</si>
  <si>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</si>
  <si>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</si>
  <si>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</si>
  <si>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</si>
  <si>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</si>
  <si>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</si>
  <si>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</si>
  <si>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</si>
  <si>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</si>
  <si>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</si>
  <si>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</si>
  <si>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</si>
  <si>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</si>
  <si>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</si>
  <si>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</si>
  <si>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</si>
  <si>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</si>
  <si>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</si>
  <si>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</si>
  <si>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</si>
  <si>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</si>
  <si>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</si>
  <si>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</si>
  <si>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</si>
  <si>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</si>
  <si>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</si>
  <si>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</si>
  <si>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</si>
  <si>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</si>
  <si>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</si>
  <si>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</si>
  <si>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</si>
  <si>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</si>
  <si>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</si>
  <si>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</si>
  <si>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</si>
  <si>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</si>
  <si>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</si>
  <si>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</si>
  <si>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>Переговорна процедура закупівлі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</si>
  <si>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</si>
  <si>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</si>
  <si>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</si>
  <si>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</si>
  <si>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</si>
  <si>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</si>
  <si>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</si>
  <si>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</si>
  <si>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</si>
  <si>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</si>
  <si>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</si>
  <si>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</si>
  <si>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</si>
  <si>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</si>
  <si>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</si>
  <si>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</si>
  <si>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</si>
  <si>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</si>
  <si>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</si>
  <si>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</si>
  <si>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</si>
  <si>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</si>
  <si>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</si>
  <si>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</si>
  <si>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</si>
  <si>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</si>
  <si>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</si>
  <si>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</si>
  <si>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</si>
  <si>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</si>
  <si>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</si>
  <si>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</si>
  <si>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</si>
  <si>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</si>
  <si>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</si>
  <si>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</si>
  <si>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</si>
  <si>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</si>
  <si>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</si>
  <si>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</si>
  <si>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</si>
  <si>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</si>
  <si>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</si>
  <si>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</si>
  <si>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</si>
  <si>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</si>
  <si>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</si>
  <si>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</si>
  <si>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</si>
  <si>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</si>
  <si>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</si>
  <si>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</si>
  <si>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</si>
  <si>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</si>
  <si>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звіт проукладений договір</t>
  </si>
  <si>
    <t>звіт про укладений договір</t>
  </si>
  <si>
    <t>Відкриті торги</t>
  </si>
  <si>
    <t xml:space="preserve">грн.(дев'ятсот тридцять п'ять  тисяч двісті вісімдесят гривень 00 коп.)                           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</si>
  <si>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</si>
  <si>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</si>
  <si>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</si>
  <si>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</si>
  <si>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</si>
  <si>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</si>
  <si>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</si>
  <si>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</si>
  <si>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Система контролю доступу (Турнікет, повнозростовий двупрохідний)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</si>
  <si>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</si>
  <si>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</si>
  <si>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</si>
  <si>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</si>
  <si>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гривень (чотириста двадцять гривень 42 коп)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</si>
  <si>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</si>
  <si>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</si>
  <si>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</si>
  <si>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</si>
  <si>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</si>
  <si>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</si>
  <si>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</si>
  <si>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</si>
  <si>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</si>
  <si>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</si>
  <si>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 xml:space="preserve">грн. (стоп'ятдесят тисяч гривень 00 коп.)                            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</si>
  <si>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</si>
  <si>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</si>
  <si>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</si>
  <si>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</si>
  <si>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</si>
  <si>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</si>
  <si>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</si>
  <si>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</si>
  <si>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</si>
  <si>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</si>
  <si>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</si>
  <si>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</si>
  <si>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</si>
  <si>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</si>
  <si>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</si>
  <si>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</si>
  <si>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</si>
  <si>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</si>
  <si>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</si>
  <si>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</si>
  <si>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</si>
  <si>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</si>
  <si>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</si>
  <si>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</si>
  <si>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</si>
  <si>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</si>
  <si>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</si>
  <si>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</si>
  <si>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1. Найменування замовника Державна митна служба України (місцезнаходження:м. Київ, вул.Дегтярівська,11г)</t>
  </si>
  <si>
    <t>Звіт про договір про закупівлю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</si>
  <si>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</si>
  <si>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</si>
  <si>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</si>
  <si>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</si>
  <si>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</si>
  <si>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</si>
  <si>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</si>
  <si>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</si>
  <si>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</si>
  <si>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</si>
  <si>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</si>
  <si>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</si>
  <si>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</si>
  <si>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</si>
  <si>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</si>
  <si>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</si>
  <si>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</si>
  <si>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</si>
  <si>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</si>
  <si>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</si>
  <si>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</si>
  <si>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</si>
  <si>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t>загальний фонд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</si>
  <si>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</si>
  <si>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</si>
  <si>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</si>
  <si>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>Послуги з письмового перекладу</t>
    </r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</si>
  <si>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</si>
  <si>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</si>
  <si>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</si>
  <si>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</si>
  <si>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</si>
  <si>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</si>
  <si>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</si>
  <si>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</si>
  <si>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r>
      <rPr>
        <b/>
        <sz val="10"/>
        <rFont val="Times New Roman"/>
        <family val="1"/>
        <charset val="204"/>
      </rPr>
      <t>Код ДК 021:2015  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</t>
    </r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</si>
  <si>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</si>
  <si>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</si>
  <si>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</si>
  <si>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</si>
  <si>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</si>
  <si>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</si>
  <si>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</si>
  <si>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</si>
  <si>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</si>
  <si>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</si>
  <si>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</si>
  <si>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</si>
  <si>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</si>
  <si>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</si>
  <si>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</si>
  <si>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</si>
  <si>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</si>
  <si>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</si>
  <si>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</si>
  <si>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</si>
  <si>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</si>
  <si>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</si>
  <si>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</si>
  <si>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</si>
  <si>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</si>
  <si>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</si>
  <si>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</si>
  <si>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</si>
  <si>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</si>
  <si>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</si>
  <si>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</si>
  <si>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</si>
  <si>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</si>
  <si>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</si>
  <si>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</si>
  <si>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</si>
  <si>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</si>
  <si>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>-Покрівельні роботи та інші спеціалізовані будівельні роботи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</si>
  <si>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</si>
  <si>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</si>
  <si>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</si>
  <si>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</si>
  <si>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</si>
  <si>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</si>
  <si>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</si>
  <si>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</si>
  <si>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</si>
  <si>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</si>
  <si>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</si>
  <si>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</si>
  <si>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</si>
  <si>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</si>
  <si>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</si>
  <si>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</si>
  <si>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</si>
  <si>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</si>
  <si>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</si>
  <si>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</si>
  <si>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</si>
  <si>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</si>
  <si>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</si>
  <si>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</si>
  <si>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</si>
  <si>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</si>
  <si>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t xml:space="preserve">грн. (п'ятнадцять тисяч сімсот тридцять чотири  гривні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</si>
  <si>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</si>
  <si>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</si>
  <si>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</si>
  <si>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</si>
  <si>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</si>
  <si>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</si>
  <si>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</si>
  <si>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</si>
  <si>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</si>
  <si>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</si>
  <si>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</si>
  <si>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</si>
  <si>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</si>
  <si>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</si>
  <si>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</si>
  <si>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</si>
  <si>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r>
      <t>Код ДК 021:2015  30100000-0 -</t>
    </r>
    <r>
      <rPr>
        <sz val="10"/>
        <color indexed="8"/>
        <rFont val="Times New Roman"/>
        <family val="1"/>
        <charset val="204"/>
      </rPr>
      <t>Офісні техніка, устаткування та приладдя, крім комп'ютерів, принтерів та меблів</t>
    </r>
  </si>
  <si>
    <t>Знищувачі паперу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</si>
  <si>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</si>
  <si>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</si>
  <si>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 (двідцять чотири тисяч сто дев'яносто дві  гривні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</si>
  <si>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</si>
  <si>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</si>
  <si>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</si>
  <si>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шість  тисяч вісімсот шістдесят гривень 00 коп.)                            </t>
  </si>
  <si>
    <t xml:space="preserve">грн.( шістнадцять мільйонів  дев'яносто  тисяч   гривні 00 коп.)                            </t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</si>
  <si>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</si>
  <si>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</si>
  <si>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</si>
  <si>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</si>
  <si>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</si>
  <si>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загальний фонд КПКВ 3506010  </t>
  </si>
  <si>
    <r>
      <t xml:space="preserve">                     на 2021 рік</t>
    </r>
    <r>
      <rPr>
        <sz val="10"/>
        <color indexed="8"/>
        <rFont val="Times New Roman"/>
        <family val="1"/>
        <charset val="204"/>
      </rPr>
      <t xml:space="preserve">   </t>
    </r>
  </si>
  <si>
    <t xml:space="preserve">звіт про укладнений договір </t>
  </si>
  <si>
    <t>січень-березень</t>
  </si>
  <si>
    <t>остання надія</t>
  </si>
  <si>
    <t>гривень (чотириста вісімдесят дев'ять тисяч  гривень п'ятсот гривень 00 коп)</t>
  </si>
  <si>
    <t xml:space="preserve">без застосування процедури закупівлі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</si>
  <si>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договору)(додаткова угода)</t>
    </r>
  </si>
  <si>
    <t xml:space="preserve">грн. (сто дев'яносто дев'ять  тисяч   шістсот шісдесят чотири гривні 47 коп)                         </t>
  </si>
  <si>
    <t xml:space="preserve">грн. (п'ятнадцять  тисяч сто тридцять п'ять   гривень 53 коп)                         </t>
  </si>
  <si>
    <t xml:space="preserve">грн (двадцять  тисяч дев'ятсот десять гривень 00 коп.)                            </t>
  </si>
  <si>
    <t xml:space="preserve">грн. (один мільойон триста тридцять сім  тисяч п'ятсот сорок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</si>
  <si>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</t>
    </r>
  </si>
  <si>
    <t xml:space="preserve">грн (один мільойон триста вісімдесят  тисяч двісті сімдесят  гривень 00 коп.)                            </t>
  </si>
  <si>
    <r>
      <t xml:space="preserve">Код ДК 021:2015  44810000-1 </t>
    </r>
    <r>
      <rPr>
        <sz val="10"/>
        <color indexed="8"/>
        <rFont val="Times New Roman"/>
        <family val="1"/>
        <charset val="204"/>
      </rPr>
      <t>Фарби</t>
    </r>
  </si>
  <si>
    <t>Придбання митного забезпечення: (фарба спеціальна флуоресцентна) (44810000-1 Фарби)</t>
  </si>
  <si>
    <t xml:space="preserve">грн (сімдесят чотири тисяч двісті  гривень 00 коп.)                            </t>
  </si>
  <si>
    <r>
      <t>Код ДК 021:2015  42650000-7</t>
    </r>
    <r>
      <rPr>
        <sz val="10"/>
        <rFont val="Times New Roman"/>
        <family val="1"/>
        <charset val="204"/>
      </rPr>
      <t xml:space="preserve"> Ручні документи пневматичні чи моторизовані</t>
    </r>
  </si>
  <si>
    <t xml:space="preserve">гривень (одна  тисяча дев'ятсот вісімдесят  гривень 00 коп.)                                                                  </t>
  </si>
  <si>
    <t>Придбання станка для зшивання документів (42651000-4 Пневматичні річні інструменти)</t>
  </si>
  <si>
    <t xml:space="preserve">грн.( двісті вісімдесят одна тисяч чотириста гривень 00 коп.)                            </t>
  </si>
  <si>
    <t xml:space="preserve">грн. (сто дев'яносто тисяч гривень 00 коп.)                            </t>
  </si>
  <si>
    <t xml:space="preserve">грн. (триста тисяч  гривень 00 коп.)                            </t>
  </si>
  <si>
    <t>(20% додаткова угода)</t>
  </si>
  <si>
    <t>Технічне обслуговування ліфта(50750000-7 Послуги з технічного обслуговування ліфтів)</t>
  </si>
  <si>
    <t xml:space="preserve">грн.(двісті  тисяч гривень 00 коп.)                           </t>
  </si>
  <si>
    <t xml:space="preserve">грн.(сімдесят п'ять  тисяч гривень 00 коп.)                           </t>
  </si>
  <si>
    <t>Послуги з письмового перекладу (79530000-8 Послуги з письмового перекладу)</t>
  </si>
  <si>
    <t xml:space="preserve">грн. (дві тисячі чотириста 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</si>
  <si>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</si>
  <si>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</si>
  <si>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</si>
  <si>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</si>
  <si>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(три  тисячі двісті двадцять гривень 00 коп.)                           </t>
  </si>
  <si>
    <t xml:space="preserve">грн. (сорок п'ять тисяч п'ятсот гривень 00 коп.)                           </t>
  </si>
  <si>
    <r>
      <t>Код ДК 021:2015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</si>
  <si>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Послуги з придбання ліцензійного програмного забезпечення для захисту від шкідливого програмного забезпечення (48761000-0 Пакети ативірусного програмного забезпечення)</t>
  </si>
  <si>
    <t xml:space="preserve">грн. (двісті тисяч  гривень 00 коп.)                            </t>
  </si>
  <si>
    <t xml:space="preserve">грн.( вісімдесят чотири тисячі триста десять гривень 00 коп.)                            </t>
  </si>
  <si>
    <r>
      <rPr>
        <b/>
        <sz val="10"/>
        <rFont val="Times New Roman"/>
        <family val="1"/>
        <charset val="204"/>
      </rPr>
      <t>Код ДК 021:2015   45450000-1</t>
    </r>
    <r>
      <rPr>
        <sz val="10"/>
        <rFont val="Times New Roman"/>
        <family val="1"/>
        <charset val="204"/>
      </rPr>
      <t>- Інші завершальні будівельні роботи</t>
    </r>
  </si>
  <si>
    <t>Проведення поточного ремонту вхідної групи адмінбудівлі (45451200-5 Оббивальні/обшивальні роботи)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</si>
  <si>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</si>
  <si>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</si>
  <si>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</si>
  <si>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>Ремонт доріг (Поточний ремонт дорожнього покриття) (ремонт доріг) (45233120-6 Будівництво доріг)</t>
  </si>
  <si>
    <r>
      <rPr>
        <b/>
        <sz val="10"/>
        <rFont val="Times New Roman"/>
        <family val="1"/>
        <charset val="204"/>
      </rPr>
      <t>Код ДК 021:2015  71630000-3</t>
    </r>
    <r>
      <rPr>
        <sz val="10"/>
        <rFont val="Times New Roman"/>
        <family val="1"/>
        <charset val="204"/>
      </rPr>
      <t>-Послуги з технічного огляду та випробувань</t>
    </r>
  </si>
  <si>
    <t>Технічне обстеження будівель і споруд (71631300-3 Технічного огляду будівель)</t>
  </si>
  <si>
    <t xml:space="preserve">грн. (двісті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</si>
  <si>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</t>
    </r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</si>
  <si>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</si>
  <si>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</si>
  <si>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</t>
    </r>
  </si>
  <si>
    <t xml:space="preserve">грн. (двісті  тисяч гривень 00 коп.)                            </t>
  </si>
  <si>
    <t>Послуги зі створення комплексної системи захисту інформації в АС класу 1 (72222300-0 Послуги у сфері інформаційниї технологій)</t>
  </si>
  <si>
    <r>
      <t>Код ДК 021:2015  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</t>
    </r>
  </si>
  <si>
    <t>Послуги з проектування та розробки СКС у будівлі Державної митної служби України за адресою вул. Дегтярівська,11г (71322000-1 Послуги з інженерного проектування механічних та еоектричних установок для будівель)</t>
  </si>
  <si>
    <t>Всього за КЕКВ 3132 "Капітальний ремонт інших об'єктів"</t>
  </si>
  <si>
    <t xml:space="preserve">грн. (сто двадцять три мільони сімсот  тисяч гривень 00 коп.)                                                               </t>
  </si>
  <si>
    <t xml:space="preserve">гривень (чотириста дев'яносто три мільйон гривень 00 коп.)                                                                  </t>
  </si>
  <si>
    <t xml:space="preserve">грн. (одна тисяча сто п'ятдесят дві 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</si>
  <si>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</si>
  <si>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>Надання послуг системою електронної пошти Національного банку України (64210000-1 -Послуги телефонного зв'язку та передачі данних)</t>
  </si>
  <si>
    <t>Забезпечення роботи АРМ-НБУ- інформаційній  в системі електронної пошти Національного банку України (64211000-1 -Послуги телефонного зв'язку та передачі данних)</t>
  </si>
  <si>
    <t>Підключення ДМСУ до системи електронної пошти НБ України (64210000-1 -Послуги телефонного зв'язку та передачі данних)</t>
  </si>
  <si>
    <t xml:space="preserve">грн. (сто п'ятдесят тисяч гривень 00 коп.)                            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</si>
  <si>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</t>
    </r>
  </si>
  <si>
    <t>Оренда обладнання (98390000-3 Інші послуги)</t>
  </si>
  <si>
    <t>Послуги з надання невиключного права на використання комп'ютерної програми "Системи корпоративної електронної пошти FossDocMail" (48516000-8 Пакети програмного забезпечення для обміну інформацією)</t>
  </si>
  <si>
    <t>Послуги з надання ліцензій на програмне забезпечення АВК-5 (48516000-8 Пакети програмного забезпечення для обміну інформацією)</t>
  </si>
  <si>
    <r>
      <t>Код ДК 021:2015  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</si>
  <si>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Послуги з заправки та відновлення картриджів (50313000-2 - технічне обслуговування і ремонт копіювально-розмножувальної техніки)</t>
  </si>
  <si>
    <t xml:space="preserve">грн. п'ятдесят тисяч гривень 00 коп.)                            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</si>
  <si>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</si>
  <si>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Реактивна електроенергія (за адресою вул. Дегтярівська,11г; </t>
  </si>
  <si>
    <t xml:space="preserve">Реактивна електроенергія (за адресою вул. Дегтярівська,11а; </t>
  </si>
  <si>
    <t>Реактивна електроенергія (за адресою вул.Саксаганського,66)</t>
  </si>
  <si>
    <t>Придбання конвертів (30199230-1- Конверти)</t>
  </si>
  <si>
    <r>
      <t>РІЧНИЙ ПЛАН ЗАКУПІВЕЛЬ (</t>
    </r>
    <r>
      <rPr>
        <b/>
        <i/>
        <sz val="14"/>
        <color indexed="8"/>
        <rFont val="Times New Roman"/>
        <family val="1"/>
        <charset val="204"/>
      </rPr>
      <t>КОНКУРЕНТНІ/ПЕРЕГОВОРНІ ПРОЦЕДУРИ</t>
    </r>
    <r>
      <rPr>
        <b/>
        <sz val="16"/>
        <color indexed="8"/>
        <rFont val="Times New Roman"/>
        <family val="1"/>
        <charset val="204"/>
      </rPr>
      <t>)</t>
    </r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</si>
  <si>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</si>
  <si>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</si>
  <si>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коп), </t>
  </si>
  <si>
    <t xml:space="preserve"> гривень (сто сорок п'ять тисяч сімсот дев'яносто дві гривні 00 коп)</t>
  </si>
  <si>
    <t>Придбання митного забезпечення: Уніфікованиі дата-штампи (30192153-8 Штампи)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</si>
  <si>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</si>
  <si>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</si>
  <si>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</si>
  <si>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</si>
  <si>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</t>
  </si>
  <si>
    <t xml:space="preserve">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</si>
  <si>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</t>
  </si>
  <si>
    <t xml:space="preserve">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</si>
  <si>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</si>
  <si>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>(65110000-7 Розподіл води)</t>
  </si>
  <si>
    <r>
      <t xml:space="preserve">Код  ДК 021: 2015 65110000-7                         </t>
    </r>
    <r>
      <rPr>
        <sz val="10"/>
        <color indexed="8"/>
        <rFont val="Times New Roman"/>
        <family val="1"/>
        <charset val="204"/>
      </rPr>
      <t>Розподіл води</t>
    </r>
  </si>
  <si>
    <r>
      <t xml:space="preserve">Код  ДК 021: 2015 65110000-7                        </t>
    </r>
    <r>
      <rPr>
        <sz val="10"/>
        <color indexed="8"/>
        <rFont val="Times New Roman"/>
        <family val="1"/>
        <charset val="204"/>
      </rPr>
      <t xml:space="preserve"> Розподіл води</t>
    </r>
  </si>
  <si>
    <t>(90430000-0  Послуги з відведення стічних вод)</t>
  </si>
  <si>
    <r>
      <t xml:space="preserve">Код  ДК 021: 2015 90430000-0                         </t>
    </r>
    <r>
      <rPr>
        <sz val="10"/>
        <color indexed="8"/>
        <rFont val="Times New Roman"/>
        <family val="1"/>
        <charset val="204"/>
      </rPr>
      <t>Послуги з відведення стічних вод</t>
    </r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</si>
  <si>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</si>
  <si>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</si>
  <si>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  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</si>
  <si>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</si>
  <si>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</si>
  <si>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</si>
  <si>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паливо(09120000-6 Газове паливо)</t>
    </r>
  </si>
  <si>
    <t>Уніфікована митна квітанція МД-1, митні декларації на мовах (ДК 021:2015 - 22820000-4 Бланки) (Уніфікована митна квітанція МД-1, митні декларації на мовах: ДК 021:2015 - 22820000-4 Бланки)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</si>
  <si>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</t>
    </r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</si>
  <si>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</si>
  <si>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</si>
  <si>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</si>
  <si>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</si>
  <si>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</si>
  <si>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</si>
  <si>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послуги(64110000-0 -Поштові послуги)</t>
    </r>
  </si>
  <si>
    <t>(64210000-1 -Послуги телефонного зв'язку та передачі даних)</t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</si>
  <si>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</si>
  <si>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</si>
  <si>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</si>
  <si>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</si>
  <si>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</si>
  <si>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даних(64210000-1 -Послуги телефонного зв'язку та передачі даних)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</si>
  <si>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</si>
  <si>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скління(45442000-7 Нанесення захисного покриття)</t>
    </r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</si>
  <si>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</si>
  <si>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</si>
  <si>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 (71246000-4 Здійснення та документування необхідних будівельних розрахунків)</t>
    </r>
  </si>
  <si>
    <t>Код ДК 021:2015  38580000-4 -Рентгенологічне та радіологічне обладнання немедичного призначення</t>
  </si>
  <si>
    <t>(38581000-1 Сканери багажу)</t>
  </si>
  <si>
    <t>Скануючі системистаціонарного типу для огляду легкових транспортних засобів та мікроавтобісів (ДК 021:2015  38580000-4 -Рентгенологічне та радіологічне обладнання немедичного призначення) (Скануючі системистаціонарного типу для огляду легкових транспортних засобів та мікроавтобісів: ДК 021:2015 - 38581000-1 Сканери багажу)</t>
  </si>
  <si>
    <t>Код ДК 021:2015 50530000 - 9  Послуги з ремонту ітехнічного обслуговування техніки</t>
  </si>
  <si>
    <t>(50532000-6 Послуги з ремонту і технічного обслуговування електричної техніки, апаратури та супутнього обладнання)</t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</si>
  <si>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</si>
  <si>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t xml:space="preserve"> грн( один мільйон сімсот чорок шість тисяч двісті вісімнадцять гривень 27 коп)</t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</si>
  <si>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</si>
  <si>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11-А: ДК 021: 2015 09320000-8 Пара, гаряча вода та пов'язана продукція) </t>
  </si>
  <si>
    <t>Лот1 -  Постачання електричної енергії за адресою 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</si>
  <si>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</si>
  <si>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</si>
  <si>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</si>
  <si>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</si>
  <si>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водопостачання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</si>
  <si>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 xml:space="preserve"> гривень (00 грн. 00коп)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</si>
  <si>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</si>
  <si>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t xml:space="preserve"> гривень (00 гривень 00коп)</t>
  </si>
  <si>
    <t xml:space="preserve">грн. (п'ятсот шістдесят дві тисячі двісті двадцять п'ять  гривень 34 коп.)                        </t>
  </si>
  <si>
    <t xml:space="preserve">грн. (тридцять сім тисяч сімсот сімдесят чотири гривні 66 коп.)                        </t>
  </si>
  <si>
    <t>2240</t>
  </si>
  <si>
    <t>(20%- додаткова угода)</t>
  </si>
  <si>
    <t xml:space="preserve">грн.(чотирнадцять мільйонів чотириста чотирнадцять тисяч триста двадцять три  гривні 12 коп.)   </t>
  </si>
  <si>
    <t xml:space="preserve">грн.(три мільйони двісті тридцять три тисячі двісті сімдесят чотири  гривні 88 коп.)   </t>
  </si>
  <si>
    <t xml:space="preserve"> грн. (сто двадцять одна   тисяча дев'ятсот чотири  гривні 64 коп)</t>
  </si>
  <si>
    <t xml:space="preserve"> гривень (сто дев'ять  тисяч дев'ятсот п'ядесят п'ять  гривень 36 коп)</t>
  </si>
  <si>
    <r>
      <t>Лот -1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(основний канал) </t>
    </r>
    <r>
      <rPr>
        <sz val="10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</si>
  <si>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(об'єднано в одну процедуру)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</si>
  <si>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додаткова угода від основного договору)</t>
    </r>
  </si>
  <si>
    <t xml:space="preserve">грн.(сто п'ятдесят п'ять вісімсот вісімдесят тисяч гривень 00 коп.)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</si>
  <si>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(20% додаткова угода)</t>
    </r>
  </si>
  <si>
    <r>
      <rPr>
        <b/>
        <sz val="10"/>
        <color indexed="8"/>
        <rFont val="Times New Roman"/>
        <family val="1"/>
        <charset val="204"/>
      </rPr>
      <t>Код ДК 021:2015   64210000-1</t>
    </r>
    <r>
      <rPr>
        <sz val="10"/>
        <color indexed="8"/>
        <rFont val="Times New Roman"/>
        <family val="1"/>
        <charset val="204"/>
      </rPr>
      <t xml:space="preserve"> -Послуги телефонного зв'язку та передачі даних(64210000-1 -Послуги телефонного зв'язку та передачі даних)</t>
    </r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</si>
  <si>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</si>
  <si>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t xml:space="preserve">грн. (вісімдесят дві тисячі сімсот п'ятдесят п'ять гривень 96 коп.)                             </t>
  </si>
  <si>
    <t xml:space="preserve">грн. (двадцять шість тисяч дев'ятсот вісімдесят вісім гривень 48коп.)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</si>
  <si>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 анулюється  у зв'язку з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проведенням переговорної процедури 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</si>
  <si>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</si>
  <si>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Код ДК 021:2015   72260000-5 -Послуги, пов'язані з програмним забезпенням 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</si>
  <si>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Мережа)(72260000-5 -Послуги, пов'язані з програмним забезпенням 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Мережа))</t>
  </si>
  <si>
    <t>(72260000-5 -Послуги, пов'язані з програмним забезпенням )</t>
  </si>
  <si>
    <t xml:space="preserve">грн.(сто дев'яносто сім тисяч п'ятсот п'ядесят гривень 00 коп.)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</si>
  <si>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(20%- додаткова угода)      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</si>
  <si>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</si>
  <si>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>грн. (один мільйон чотириста двадцять одна тисяч дев'ятсот п'ятдесят п'ять гривень 13 коп)</t>
  </si>
  <si>
    <t xml:space="preserve"> Постачання електричної енергії за адресою м. Київ, вул.Дегтярівська, 11-Г (ДК 021: 2015 09310000-5 Електрична енергія) (Постачання електричної енергії за адресами м. Київ, вул.Дегтярівська, 11-Гм. Київ, вул.Дегтярівська, 11-А,вул.Саксаганського, 66,Київська обл., Вишгородський р-н. с.Лютіж, Урочище Туровча 1: ДК 021: 2015 09310000-5 Електрична енергія)</t>
  </si>
  <si>
    <t xml:space="preserve">загальний фонд КПКВ 3506010   </t>
  </si>
  <si>
    <t>грн. (один мільйон  вісімсот дев'яносто  тисяч чотириста сорок  дев'ять  гривень 87 коп)</t>
  </si>
  <si>
    <t>грн (сімдесят три тисячі сто п'ядесят шість  гривень 90 коп)</t>
  </si>
  <si>
    <t>грн (сто одна тисяча двадцять гривень 61 коп)</t>
  </si>
  <si>
    <t>грн. (вісімдесят чотири тисячі триста вісімдесят одна гривня 80 коп)</t>
  </si>
  <si>
    <t>грн. (сімсот шістдесят чотири тисячі вісімдесят сім гривень 85 коп)</t>
  </si>
  <si>
    <t>грн (тридцять вісім тисяч п'ядесят  дев'яносто чотири гривні 30 коп)</t>
  </si>
  <si>
    <t>грн (тридцять три тисячі вісімдесят гривень 83 коп)</t>
  </si>
  <si>
    <t>грн. (двадцять чотири тисячі шістсот сімдесят дві гривні 71 коп)</t>
  </si>
  <si>
    <t>__________</t>
  </si>
  <si>
    <t>(підпис)</t>
  </si>
  <si>
    <t>(ініціали та прізвище)</t>
  </si>
  <si>
    <t xml:space="preserve">Секретар тендерного комітету </t>
  </si>
  <si>
    <t>Затверджений рішенням тендерного комітету Держмитслужби  від _____________№_____________.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</si>
  <si>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(72261000-2 Послуги з обслуговування програмного забезпечення)</t>
    </r>
  </si>
  <si>
    <t xml:space="preserve">грн. (вісімсот дві тисячі чотириста п'ятдесят гривень 00 коп.)               </t>
  </si>
  <si>
    <t xml:space="preserve">загальний фонд КПКВ 3506010  
постанова КМУ від 31 березня 2021 року № 272 «Про внесення зміни до переліку товарів, робіт і послуг, необхідних для здійснення заходів, спрямованих на запобігання виникненню та поширенню, локалізацію та ліквідацію спалахів, епідемій та пандемій гострої респіраторної хвороби COVID-19, спричиненої коронавірусом SARS-CoV-2, на території України» - бюджетним організаціям, які не встигли обрати електропостачальника, надано право обрання постачальника після 1 квітня поточного року, на безтендерній основі, шляхом укладання договорів на постачання електроенергії </t>
  </si>
  <si>
    <t xml:space="preserve">грн.( чотириста вісім тисяч сто вісімдесят дев'ять гривень 55 коп.)                            </t>
  </si>
  <si>
    <t>Придбання уніфікованих дата-штампів, конвертів та офісного паперу (ДК 021:2015 - 30190000-7 -Офісне устаткування та приладдя різне) (Уніфіковані дата-штампи: ДК 021:2015 - 30192153-8 Штампи; Конверти: ДК 021:2015 -  30199230-1- Конверти; Папір офісний: ДК 021:2015 -  30197630-1- Папір для друку)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</si>
  <si>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(30192153-8 Штампи, 30199230-1- Конверти, 30197630-1- Папір для друку)</t>
    </r>
  </si>
  <si>
    <t>загальний фонд КПКВ 3506010 
Закупівля через ЦЗО</t>
  </si>
  <si>
    <t xml:space="preserve">грн (один мільойон триста дев'яносто п'ять тисяч дев'ятсот тридцять дев'ять  гривень 97 коп.)                            </t>
  </si>
  <si>
    <t xml:space="preserve">Голова тендерного комітету </t>
  </si>
  <si>
    <t>Давид МАКАР'ЯН</t>
  </si>
  <si>
    <t xml:space="preserve">грн. (чотириста тридцять чотири тисячі триста дві гривні 73 коп.)                            </t>
  </si>
  <si>
    <t>Придбання бланків сертифікатів з перевезення (походження) товару EUR.1 та EUR-MED</t>
  </si>
  <si>
    <t>Код 021: 2015 22820000-4 Бланки (22820000-4 Бланки)</t>
  </si>
  <si>
    <t>бланків сертифікатів з перевезення (походження) товару EUR.1 та EUR-MED</t>
  </si>
  <si>
    <t>грн (один мільйон двадцять тисяч гривень 00 коп.)</t>
  </si>
  <si>
    <t>Олена ЗАГОРОДНЯ</t>
  </si>
  <si>
    <t xml:space="preserve">грн. (сто сімдесят три тисячі дев'яносто дев'ять гривень 28 коп.)                          </t>
  </si>
  <si>
    <t>Переговорна процедува закупівлі (скорочена)</t>
  </si>
  <si>
    <t>Зміни 10</t>
  </si>
  <si>
    <t xml:space="preserve">грн. (сім  мільйонів чотириста п'ятдесят п'ять тисяч сімсот гривень 00 коп.)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</si>
</sst>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71">
    <xf numFmtId="0" fontId="0" fillId="0" borderId="0" xfId="0"/>
    <xf numFmtId="0" fontId="15" fillId="0" borderId="2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top" wrapText="1"/>
    </xf>
    <xf numFmtId="4" fontId="14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4" fontId="14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4" fontId="0" fillId="0" borderId="0" xfId="0" applyNumberFormat="1"/>
    <xf numFmtId="0" fontId="8" fillId="4" borderId="1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top" wrapText="1"/>
    </xf>
    <xf numFmtId="0" fontId="12" fillId="0" borderId="0" xfId="0" applyFont="1"/>
    <xf numFmtId="0" fontId="15" fillId="4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top" wrapText="1"/>
    </xf>
    <xf numFmtId="4" fontId="20" fillId="5" borderId="4" xfId="0" applyNumberFormat="1" applyFont="1" applyFill="1" applyBorder="1" applyAlignment="1">
      <alignment horizontal="center" vertical="center" wrapText="1"/>
    </xf>
    <xf numFmtId="4" fontId="20" fillId="5" borderId="2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10" xfId="0" applyFont="1" applyFill="1" applyBorder="1" applyAlignment="1">
      <alignment vertical="top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horizontal="center" wrapText="1"/>
    </xf>
    <xf numFmtId="4" fontId="23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vertical="top" wrapText="1"/>
    </xf>
    <xf numFmtId="0" fontId="2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top" wrapText="1"/>
    </xf>
    <xf numFmtId="0" fontId="8" fillId="4" borderId="3" xfId="0" applyFont="1" applyFill="1" applyBorder="1" applyAlignment="1">
      <alignment vertical="center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justify" wrapText="1"/>
    </xf>
    <xf numFmtId="0" fontId="17" fillId="4" borderId="3" xfId="0" applyFont="1" applyFill="1" applyBorder="1" applyAlignment="1">
      <alignment horizontal="left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top" wrapText="1"/>
    </xf>
    <xf numFmtId="0" fontId="28" fillId="4" borderId="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4" fontId="17" fillId="0" borderId="2" xfId="0" applyNumberFormat="1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top" wrapText="1"/>
    </xf>
    <xf numFmtId="4" fontId="30" fillId="0" borderId="0" xfId="0" applyNumberFormat="1" applyFont="1"/>
    <xf numFmtId="0" fontId="22" fillId="0" borderId="2" xfId="0" applyFont="1" applyBorder="1" applyAlignment="1">
      <alignment horizontal="center" vertical="top" wrapText="1"/>
    </xf>
    <xf numFmtId="4" fontId="31" fillId="0" borderId="0" xfId="0" applyNumberFormat="1" applyFont="1"/>
    <xf numFmtId="0" fontId="12" fillId="4" borderId="3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vertical="center" wrapText="1"/>
    </xf>
    <xf numFmtId="4" fontId="31" fillId="4" borderId="0" xfId="0" applyNumberFormat="1" applyFont="1" applyFill="1"/>
    <xf numFmtId="0" fontId="15" fillId="4" borderId="2" xfId="0" applyFont="1" applyFill="1" applyBorder="1" applyAlignment="1">
      <alignment horizontal="center" vertical="top" wrapText="1"/>
    </xf>
    <xf numFmtId="4" fontId="24" fillId="4" borderId="2" xfId="0" applyNumberFormat="1" applyFont="1" applyFill="1" applyBorder="1" applyAlignment="1">
      <alignment horizontal="center"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vertical="top" wrapText="1"/>
    </xf>
    <xf numFmtId="0" fontId="21" fillId="0" borderId="12" xfId="0" applyFont="1" applyFill="1" applyBorder="1" applyAlignment="1">
      <alignment horizontal="left" vertical="top" wrapText="1"/>
    </xf>
    <xf numFmtId="4" fontId="24" fillId="4" borderId="7" xfId="0" applyNumberFormat="1" applyFont="1" applyFill="1" applyBorder="1" applyAlignment="1">
      <alignment horizontal="center" vertical="top" wrapText="1"/>
    </xf>
    <xf numFmtId="0" fontId="15" fillId="4" borderId="7" xfId="0" applyFont="1" applyFill="1" applyBorder="1" applyAlignment="1">
      <alignment horizontal="center" vertical="top" wrapText="1"/>
    </xf>
    <xf numFmtId="0" fontId="19" fillId="4" borderId="10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vertical="top" wrapText="1"/>
    </xf>
    <xf numFmtId="4" fontId="13" fillId="2" borderId="2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top" wrapText="1"/>
    </xf>
    <xf numFmtId="0" fontId="8" fillId="4" borderId="8" xfId="0" applyFont="1" applyFill="1" applyBorder="1" applyAlignment="1">
      <alignment vertical="top" wrapText="1"/>
    </xf>
    <xf numFmtId="0" fontId="8" fillId="4" borderId="9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top" wrapText="1"/>
    </xf>
    <xf numFmtId="0" fontId="17" fillId="4" borderId="17" xfId="0" applyFont="1" applyFill="1" applyBorder="1" applyAlignment="1">
      <alignment horizontal="left" vertical="top" wrapText="1"/>
    </xf>
    <xf numFmtId="0" fontId="33" fillId="0" borderId="0" xfId="0" applyFont="1"/>
    <xf numFmtId="0" fontId="34" fillId="0" borderId="0" xfId="0" applyFont="1"/>
    <xf numFmtId="4" fontId="20" fillId="6" borderId="4" xfId="0" applyNumberFormat="1" applyFont="1" applyFill="1" applyBorder="1" applyAlignment="1">
      <alignment horizontal="center" vertical="top" wrapText="1"/>
    </xf>
    <xf numFmtId="4" fontId="24" fillId="6" borderId="2" xfId="0" applyNumberFormat="1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36" fillId="0" borderId="0" xfId="0" applyFont="1"/>
    <xf numFmtId="0" fontId="37" fillId="0" borderId="0" xfId="0" applyFont="1"/>
    <xf numFmtId="0" fontId="21" fillId="6" borderId="1" xfId="0" applyFont="1" applyFill="1" applyBorder="1" applyAlignment="1">
      <alignment vertical="top" wrapText="1"/>
    </xf>
    <xf numFmtId="0" fontId="38" fillId="0" borderId="0" xfId="0" applyFont="1"/>
    <xf numFmtId="0" fontId="6" fillId="0" borderId="20" xfId="0" applyFont="1" applyBorder="1" applyAlignment="1">
      <alignment horizontal="center" vertical="center" wrapText="1"/>
    </xf>
    <xf numFmtId="4" fontId="39" fillId="0" borderId="0" xfId="0" applyNumberFormat="1" applyFont="1"/>
    <xf numFmtId="0" fontId="22" fillId="0" borderId="2" xfId="0" applyFont="1" applyFill="1" applyBorder="1" applyAlignment="1">
      <alignment horizontal="center" vertical="top" wrapText="1"/>
    </xf>
    <xf numFmtId="0" fontId="22" fillId="0" borderId="25" xfId="0" applyFont="1" applyFill="1" applyBorder="1" applyAlignment="1">
      <alignment horizontal="center" vertical="top" wrapText="1"/>
    </xf>
    <xf numFmtId="0" fontId="28" fillId="4" borderId="7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39" fillId="0" borderId="0" xfId="0" applyFont="1"/>
    <xf numFmtId="0" fontId="0" fillId="0" borderId="0" xfId="0" applyAlignment="1">
      <alignment vertical="top"/>
    </xf>
    <xf numFmtId="4" fontId="40" fillId="0" borderId="0" xfId="0" applyNumberFormat="1" applyFont="1"/>
    <xf numFmtId="0" fontId="2" fillId="4" borderId="10" xfId="0" applyFont="1" applyFill="1" applyBorder="1" applyAlignment="1">
      <alignment horizontal="center" vertical="center" wrapText="1"/>
    </xf>
    <xf numFmtId="4" fontId="43" fillId="0" borderId="0" xfId="0" applyNumberFormat="1" applyFont="1" applyAlignment="1">
      <alignment horizontal="left" vertical="top"/>
    </xf>
    <xf numFmtId="4" fontId="40" fillId="4" borderId="0" xfId="0" applyNumberFormat="1" applyFont="1" applyFill="1"/>
    <xf numFmtId="4" fontId="14" fillId="2" borderId="7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15" fillId="0" borderId="10" xfId="0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left" vertical="top" wrapText="1"/>
    </xf>
    <xf numFmtId="0" fontId="12" fillId="0" borderId="28" xfId="0" applyFont="1" applyFill="1" applyBorder="1" applyAlignment="1">
      <alignment horizontal="center" vertical="center" wrapText="1"/>
    </xf>
    <xf numFmtId="4" fontId="20" fillId="0" borderId="27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45" fillId="0" borderId="3" xfId="0" applyFont="1" applyFill="1" applyBorder="1" applyAlignment="1">
      <alignment horizontal="center" vertical="top" wrapText="1"/>
    </xf>
    <xf numFmtId="0" fontId="46" fillId="0" borderId="3" xfId="0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left" vertical="top" wrapText="1"/>
    </xf>
    <xf numFmtId="4" fontId="48" fillId="6" borderId="2" xfId="0" applyNumberFormat="1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top" wrapText="1"/>
    </xf>
    <xf numFmtId="0" fontId="32" fillId="0" borderId="12" xfId="0" applyFont="1" applyFill="1" applyBorder="1" applyAlignment="1">
      <alignment vertical="top" wrapText="1"/>
    </xf>
    <xf numFmtId="0" fontId="35" fillId="4" borderId="2" xfId="0" applyFont="1" applyFill="1" applyBorder="1" applyAlignment="1">
      <alignment horizontal="center" vertical="top" wrapText="1"/>
    </xf>
    <xf numFmtId="4" fontId="49" fillId="0" borderId="0" xfId="0" applyNumberFormat="1" applyFont="1"/>
    <xf numFmtId="0" fontId="6" fillId="0" borderId="21" xfId="0" applyNumberFormat="1" applyFont="1" applyFill="1" applyBorder="1" applyAlignment="1">
      <alignment vertical="top" wrapText="1"/>
    </xf>
    <xf numFmtId="0" fontId="6" fillId="0" borderId="23" xfId="0" applyNumberFormat="1" applyFont="1" applyFill="1" applyBorder="1" applyAlignment="1">
      <alignment vertical="top" wrapText="1"/>
    </xf>
    <xf numFmtId="0" fontId="51" fillId="0" borderId="0" xfId="0" applyFont="1"/>
    <xf numFmtId="4" fontId="20" fillId="6" borderId="2" xfId="0" applyNumberFormat="1" applyFont="1" applyFill="1" applyBorder="1" applyAlignment="1">
      <alignment horizontal="center" vertical="top" wrapText="1"/>
    </xf>
    <xf numFmtId="4" fontId="24" fillId="4" borderId="4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top" wrapText="1"/>
    </xf>
    <xf numFmtId="0" fontId="22" fillId="6" borderId="7" xfId="0" applyFont="1" applyFill="1" applyBorder="1" applyAlignment="1">
      <alignment horizontal="center" vertical="top" wrapText="1"/>
    </xf>
    <xf numFmtId="0" fontId="41" fillId="6" borderId="2" xfId="0" applyFont="1" applyFill="1" applyBorder="1" applyAlignment="1">
      <alignment horizontal="center" vertical="top" wrapText="1"/>
    </xf>
    <xf numFmtId="4" fontId="52" fillId="6" borderId="4" xfId="0" applyNumberFormat="1" applyFont="1" applyFill="1" applyBorder="1" applyAlignment="1">
      <alignment horizontal="center" vertical="top" wrapText="1"/>
    </xf>
    <xf numFmtId="0" fontId="41" fillId="6" borderId="4" xfId="0" applyFont="1" applyFill="1" applyBorder="1" applyAlignment="1">
      <alignment horizontal="center" vertical="top" wrapText="1"/>
    </xf>
    <xf numFmtId="0" fontId="35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justify" wrapText="1"/>
    </xf>
    <xf numFmtId="4" fontId="53" fillId="4" borderId="0" xfId="0" applyNumberFormat="1" applyFont="1" applyFill="1"/>
    <xf numFmtId="0" fontId="15" fillId="0" borderId="2" xfId="0" applyFont="1" applyFill="1" applyBorder="1" applyAlignment="1">
      <alignment horizontal="center" vertical="top" wrapText="1"/>
    </xf>
    <xf numFmtId="4" fontId="24" fillId="6" borderId="4" xfId="0" applyNumberFormat="1" applyFont="1" applyFill="1" applyBorder="1" applyAlignment="1">
      <alignment horizontal="center" vertical="top" wrapText="1"/>
    </xf>
    <xf numFmtId="4" fontId="48" fillId="6" borderId="12" xfId="0" applyNumberFormat="1" applyFont="1" applyFill="1" applyBorder="1" applyAlignment="1">
      <alignment horizontal="center" vertical="top" wrapText="1"/>
    </xf>
    <xf numFmtId="0" fontId="54" fillId="0" borderId="0" xfId="0" applyFont="1"/>
    <xf numFmtId="0" fontId="35" fillId="4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0" fillId="0" borderId="10" xfId="0" applyFont="1" applyFill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top" wrapText="1"/>
    </xf>
    <xf numFmtId="4" fontId="56" fillId="0" borderId="2" xfId="0" applyNumberFormat="1" applyFont="1" applyFill="1" applyBorder="1" applyAlignment="1">
      <alignment horizontal="center" vertical="top" wrapText="1"/>
    </xf>
    <xf numFmtId="4" fontId="48" fillId="0" borderId="2" xfId="0" applyNumberFormat="1" applyFont="1" applyFill="1" applyBorder="1" applyAlignment="1">
      <alignment horizontal="center" vertical="top" wrapText="1"/>
    </xf>
    <xf numFmtId="4" fontId="48" fillId="6" borderId="3" xfId="0" applyNumberFormat="1" applyFont="1" applyFill="1" applyBorder="1" applyAlignment="1">
      <alignment horizontal="center" vertical="top" wrapText="1"/>
    </xf>
    <xf numFmtId="4" fontId="48" fillId="6" borderId="2" xfId="0" applyNumberFormat="1" applyFont="1" applyFill="1" applyBorder="1" applyAlignment="1">
      <alignment horizontal="center" vertical="top" wrapText="1"/>
    </xf>
    <xf numFmtId="4" fontId="24" fillId="6" borderId="3" xfId="0" applyNumberFormat="1" applyFont="1" applyFill="1" applyBorder="1" applyAlignment="1">
      <alignment horizontal="center" vertical="top" wrapText="1"/>
    </xf>
    <xf numFmtId="0" fontId="21" fillId="0" borderId="2" xfId="0" applyFont="1" applyFill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4" fontId="60" fillId="4" borderId="4" xfId="0" applyNumberFormat="1" applyFont="1" applyFill="1" applyBorder="1" applyAlignment="1">
      <alignment horizontal="center" vertical="top" wrapText="1"/>
    </xf>
    <xf numFmtId="2" fontId="56" fillId="4" borderId="4" xfId="0" applyNumberFormat="1" applyFont="1" applyFill="1" applyBorder="1" applyAlignment="1">
      <alignment horizontal="center" vertical="top" wrapText="1"/>
    </xf>
    <xf numFmtId="4" fontId="52" fillId="0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4" fontId="52" fillId="6" borderId="2" xfId="0" applyNumberFormat="1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vertical="top" wrapText="1"/>
    </xf>
    <xf numFmtId="0" fontId="12" fillId="6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0" fillId="6" borderId="0" xfId="0" applyFill="1"/>
    <xf numFmtId="2" fontId="48" fillId="6" borderId="4" xfId="0" applyNumberFormat="1" applyFont="1" applyFill="1" applyBorder="1" applyAlignment="1">
      <alignment horizontal="center" vertical="top" wrapText="1"/>
    </xf>
    <xf numFmtId="0" fontId="6" fillId="6" borderId="10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2" fontId="48" fillId="8" borderId="4" xfId="0" applyNumberFormat="1" applyFont="1" applyFill="1" applyBorder="1" applyAlignment="1">
      <alignment horizontal="center" vertical="top" wrapText="1"/>
    </xf>
    <xf numFmtId="2" fontId="48" fillId="8" borderId="12" xfId="0" applyNumberFormat="1" applyFont="1" applyFill="1" applyBorder="1" applyAlignment="1">
      <alignment horizontal="center" vertical="top" wrapText="1"/>
    </xf>
    <xf numFmtId="49" fontId="58" fillId="4" borderId="3" xfId="0" applyNumberFormat="1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20" fillId="6" borderId="27" xfId="0" applyNumberFormat="1" applyFont="1" applyFill="1" applyBorder="1" applyAlignment="1">
      <alignment horizontal="center" vertical="top" wrapText="1"/>
    </xf>
    <xf numFmtId="4" fontId="20" fillId="6" borderId="12" xfId="0" applyNumberFormat="1" applyFont="1" applyFill="1" applyBorder="1" applyAlignment="1">
      <alignment horizontal="center" vertical="top" wrapText="1"/>
    </xf>
    <xf numFmtId="4" fontId="17" fillId="6" borderId="2" xfId="0" applyNumberFormat="1" applyFont="1" applyFill="1" applyBorder="1" applyAlignment="1">
      <alignment horizontal="center" vertical="top" wrapText="1"/>
    </xf>
    <xf numFmtId="4" fontId="17" fillId="6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61" fillId="0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4" fontId="48" fillId="6" borderId="4" xfId="0" applyNumberFormat="1" applyFont="1" applyFill="1" applyBorder="1" applyAlignment="1">
      <alignment horizontal="center" vertical="top" wrapText="1"/>
    </xf>
    <xf numFmtId="4" fontId="63" fillId="0" borderId="0" xfId="0" applyNumberFormat="1" applyFont="1"/>
    <xf numFmtId="4" fontId="64" fillId="0" borderId="0" xfId="0" applyNumberFormat="1" applyFont="1"/>
    <xf numFmtId="0" fontId="10" fillId="9" borderId="28" xfId="0" applyFont="1" applyFill="1" applyBorder="1" applyAlignment="1">
      <alignment horizontal="center" vertical="top" wrapText="1"/>
    </xf>
    <xf numFmtId="4" fontId="24" fillId="9" borderId="30" xfId="0" applyNumberFormat="1" applyFont="1" applyFill="1" applyBorder="1" applyAlignment="1">
      <alignment horizontal="center" vertical="top" wrapText="1"/>
    </xf>
    <xf numFmtId="49" fontId="6" fillId="9" borderId="28" xfId="0" applyNumberFormat="1" applyFont="1" applyFill="1" applyBorder="1" applyAlignment="1">
      <alignment horizontal="center" vertical="center" wrapText="1"/>
    </xf>
    <xf numFmtId="49" fontId="6" fillId="9" borderId="31" xfId="0" applyNumberFormat="1" applyFont="1" applyFill="1" applyBorder="1" applyAlignment="1">
      <alignment horizontal="left" vertical="top" wrapText="1"/>
    </xf>
    <xf numFmtId="0" fontId="10" fillId="9" borderId="3" xfId="0" applyFont="1" applyFill="1" applyBorder="1" applyAlignment="1">
      <alignment horizontal="center" vertical="top" wrapText="1"/>
    </xf>
    <xf numFmtId="0" fontId="18" fillId="9" borderId="2" xfId="0" applyFont="1" applyFill="1" applyBorder="1" applyAlignment="1">
      <alignment horizontal="center" vertical="center" wrapText="1"/>
    </xf>
    <xf numFmtId="49" fontId="6" fillId="9" borderId="3" xfId="0" applyNumberFormat="1" applyFont="1" applyFill="1" applyBorder="1" applyAlignment="1">
      <alignment horizontal="center" vertical="center" wrapText="1"/>
    </xf>
    <xf numFmtId="49" fontId="43" fillId="9" borderId="33" xfId="0" applyNumberFormat="1" applyFont="1" applyFill="1" applyBorder="1" applyAlignment="1">
      <alignment vertical="center" wrapText="1"/>
    </xf>
    <xf numFmtId="0" fontId="10" fillId="9" borderId="1" xfId="0" applyFont="1" applyFill="1" applyBorder="1" applyAlignment="1">
      <alignment horizontal="center" vertical="top" wrapText="1"/>
    </xf>
    <xf numFmtId="4" fontId="24" fillId="9" borderId="2" xfId="0" applyNumberFormat="1" applyFont="1" applyFill="1" applyBorder="1" applyAlignment="1">
      <alignment horizontal="center" vertical="top" wrapText="1"/>
    </xf>
    <xf numFmtId="49" fontId="6" fillId="9" borderId="1" xfId="0" applyNumberFormat="1" applyFont="1" applyFill="1" applyBorder="1" applyAlignment="1">
      <alignment horizontal="center" vertical="center" wrapText="1"/>
    </xf>
    <xf numFmtId="49" fontId="6" fillId="9" borderId="34" xfId="0" applyNumberFormat="1" applyFont="1" applyFill="1" applyBorder="1" applyAlignment="1">
      <alignment horizontal="left" vertical="center" wrapText="1"/>
    </xf>
    <xf numFmtId="0" fontId="10" fillId="9" borderId="10" xfId="0" applyFont="1" applyFill="1" applyBorder="1" applyAlignment="1">
      <alignment horizontal="center" vertical="top" wrapText="1"/>
    </xf>
    <xf numFmtId="4" fontId="24" fillId="9" borderId="3" xfId="0" applyNumberFormat="1" applyFont="1" applyFill="1" applyBorder="1" applyAlignment="1">
      <alignment horizontal="center" vertical="top" wrapText="1"/>
    </xf>
    <xf numFmtId="49" fontId="6" fillId="9" borderId="10" xfId="0" applyNumberFormat="1" applyFont="1" applyFill="1" applyBorder="1" applyAlignment="1">
      <alignment horizontal="center" vertical="center" wrapText="1"/>
    </xf>
    <xf numFmtId="0" fontId="10" fillId="9" borderId="24" xfId="0" applyFont="1" applyFill="1" applyBorder="1" applyAlignment="1">
      <alignment horizontal="center" vertical="top" wrapText="1"/>
    </xf>
    <xf numFmtId="0" fontId="18" fillId="9" borderId="25" xfId="0" applyFont="1" applyFill="1" applyBorder="1" applyAlignment="1">
      <alignment horizontal="center" vertical="center" wrapText="1"/>
    </xf>
    <xf numFmtId="49" fontId="6" fillId="9" borderId="24" xfId="0" applyNumberFormat="1" applyFont="1" applyFill="1" applyBorder="1" applyAlignment="1">
      <alignment horizontal="center" vertical="center" wrapText="1"/>
    </xf>
    <xf numFmtId="49" fontId="43" fillId="9" borderId="35" xfId="0" applyNumberFormat="1" applyFont="1" applyFill="1" applyBorder="1" applyAlignment="1">
      <alignment vertical="center" wrapText="1"/>
    </xf>
    <xf numFmtId="49" fontId="39" fillId="0" borderId="0" xfId="0" applyNumberFormat="1" applyFont="1"/>
    <xf numFmtId="4" fontId="24" fillId="6" borderId="7" xfId="0" applyNumberFormat="1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vertical="top" wrapText="1"/>
    </xf>
    <xf numFmtId="0" fontId="15" fillId="6" borderId="12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left" vertical="top" wrapText="1"/>
    </xf>
    <xf numFmtId="49" fontId="67" fillId="4" borderId="10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top" wrapText="1"/>
    </xf>
    <xf numFmtId="0" fontId="10" fillId="0" borderId="0" xfId="0" applyFont="1" applyAlignment="1">
      <alignment horizontal="right" vertical="center"/>
    </xf>
    <xf numFmtId="4" fontId="20" fillId="6" borderId="4" xfId="0" applyNumberFormat="1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vertical="center" wrapText="1"/>
    </xf>
    <xf numFmtId="0" fontId="8" fillId="9" borderId="24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8" fillId="6" borderId="17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48" fillId="6" borderId="30" xfId="0" applyNumberFormat="1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18" fillId="0" borderId="25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vertical="top" wrapText="1"/>
    </xf>
    <xf numFmtId="0" fontId="6" fillId="0" borderId="32" xfId="0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49" fontId="6" fillId="0" borderId="34" xfId="0" applyNumberFormat="1" applyFont="1" applyFill="1" applyBorder="1" applyAlignment="1">
      <alignment vertical="center" wrapText="1"/>
    </xf>
    <xf numFmtId="49" fontId="8" fillId="0" borderId="36" xfId="0" applyNumberFormat="1" applyFont="1" applyFill="1" applyBorder="1" applyAlignment="1">
      <alignment vertical="center" wrapText="1"/>
    </xf>
    <xf numFmtId="0" fontId="8" fillId="2" borderId="42" xfId="0" applyFont="1" applyFill="1" applyBorder="1" applyAlignment="1">
      <alignment vertical="center" wrapText="1"/>
    </xf>
    <xf numFmtId="0" fontId="9" fillId="2" borderId="43" xfId="0" applyFont="1" applyFill="1" applyBorder="1" applyAlignment="1">
      <alignment vertical="top" wrapText="1"/>
    </xf>
    <xf numFmtId="0" fontId="21" fillId="2" borderId="21" xfId="0" applyFont="1" applyFill="1" applyBorder="1" applyAlignment="1">
      <alignment vertical="center" wrapText="1"/>
    </xf>
    <xf numFmtId="0" fontId="21" fillId="2" borderId="34" xfId="0" applyFont="1" applyFill="1" applyBorder="1" applyAlignment="1">
      <alignment vertical="center" wrapText="1"/>
    </xf>
    <xf numFmtId="0" fontId="62" fillId="0" borderId="37" xfId="0" applyFont="1" applyFill="1" applyBorder="1" applyAlignment="1">
      <alignment vertical="top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62" fillId="0" borderId="37" xfId="0" applyFont="1" applyFill="1" applyBorder="1" applyAlignment="1">
      <alignment wrapText="1"/>
    </xf>
    <xf numFmtId="0" fontId="0" fillId="0" borderId="37" xfId="0" applyFill="1" applyBorder="1"/>
    <xf numFmtId="0" fontId="8" fillId="2" borderId="32" xfId="0" applyFont="1" applyFill="1" applyBorder="1" applyAlignment="1">
      <alignment vertical="center" wrapText="1"/>
    </xf>
    <xf numFmtId="4" fontId="9" fillId="2" borderId="43" xfId="0" applyNumberFormat="1" applyFont="1" applyFill="1" applyBorder="1" applyAlignment="1">
      <alignment horizontal="center" vertical="top" wrapText="1"/>
    </xf>
    <xf numFmtId="0" fontId="6" fillId="4" borderId="21" xfId="0" applyFont="1" applyFill="1" applyBorder="1" applyAlignment="1">
      <alignment vertical="center" wrapText="1"/>
    </xf>
    <xf numFmtId="0" fontId="6" fillId="4" borderId="32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vertical="center" wrapText="1"/>
    </xf>
    <xf numFmtId="0" fontId="35" fillId="0" borderId="21" xfId="0" applyFont="1" applyFill="1" applyBorder="1" applyAlignment="1">
      <alignment vertical="top" wrapText="1"/>
    </xf>
    <xf numFmtId="0" fontId="10" fillId="0" borderId="32" xfId="0" applyFont="1" applyFill="1" applyBorder="1" applyAlignment="1">
      <alignment vertical="top" wrapText="1"/>
    </xf>
    <xf numFmtId="0" fontId="59" fillId="0" borderId="37" xfId="0" applyFont="1" applyFill="1" applyBorder="1" applyAlignment="1">
      <alignment vertical="top" wrapText="1"/>
    </xf>
    <xf numFmtId="0" fontId="10" fillId="0" borderId="37" xfId="0" applyFont="1" applyFill="1" applyBorder="1" applyAlignment="1">
      <alignment vertical="top" wrapText="1"/>
    </xf>
    <xf numFmtId="0" fontId="6" fillId="6" borderId="37" xfId="0" applyFont="1" applyFill="1" applyBorder="1" applyAlignment="1">
      <alignment vertical="top" wrapText="1"/>
    </xf>
    <xf numFmtId="0" fontId="6" fillId="6" borderId="32" xfId="0" applyFont="1" applyFill="1" applyBorder="1" applyAlignment="1">
      <alignment vertical="top" wrapText="1"/>
    </xf>
    <xf numFmtId="0" fontId="12" fillId="0" borderId="21" xfId="0" applyFont="1" applyFill="1" applyBorder="1" applyAlignment="1">
      <alignment vertical="top" wrapText="1"/>
    </xf>
    <xf numFmtId="0" fontId="10" fillId="0" borderId="21" xfId="0" applyFont="1" applyFill="1" applyBorder="1" applyAlignment="1">
      <alignment vertical="top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2" borderId="46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top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left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6" fillId="5" borderId="21" xfId="0" applyFont="1" applyFill="1" applyBorder="1" applyAlignment="1">
      <alignment vertical="center" wrapText="1"/>
    </xf>
    <xf numFmtId="0" fontId="6" fillId="5" borderId="32" xfId="0" applyFont="1" applyFill="1" applyBorder="1" applyAlignment="1">
      <alignment vertical="center" wrapText="1"/>
    </xf>
    <xf numFmtId="0" fontId="6" fillId="5" borderId="37" xfId="0" applyFont="1" applyFill="1" applyBorder="1" applyAlignment="1">
      <alignment vertical="center" wrapText="1"/>
    </xf>
    <xf numFmtId="0" fontId="6" fillId="4" borderId="37" xfId="0" applyFont="1" applyFill="1" applyBorder="1" applyAlignment="1">
      <alignment vertical="center" wrapText="1"/>
    </xf>
    <xf numFmtId="0" fontId="10" fillId="4" borderId="0" xfId="0" applyFont="1" applyFill="1" applyBorder="1"/>
    <xf numFmtId="0" fontId="6" fillId="4" borderId="37" xfId="0" applyFont="1" applyFill="1" applyBorder="1" applyAlignment="1">
      <alignment horizontal="left" vertical="top" wrapText="1"/>
    </xf>
    <xf numFmtId="49" fontId="6" fillId="4" borderId="41" xfId="0" applyNumberFormat="1" applyFont="1" applyFill="1" applyBorder="1" applyAlignment="1">
      <alignment horizontal="center" vertical="center" wrapText="1"/>
    </xf>
    <xf numFmtId="49" fontId="6" fillId="6" borderId="34" xfId="0" applyNumberFormat="1" applyFont="1" applyFill="1" applyBorder="1" applyAlignment="1">
      <alignment horizontal="center" vertical="center" wrapText="1"/>
    </xf>
    <xf numFmtId="49" fontId="6" fillId="6" borderId="36" xfId="0" applyNumberFormat="1" applyFont="1" applyFill="1" applyBorder="1" applyAlignment="1">
      <alignment horizontal="center" vertical="center" wrapText="1"/>
    </xf>
    <xf numFmtId="49" fontId="6" fillId="4" borderId="34" xfId="0" applyNumberFormat="1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41" fillId="0" borderId="41" xfId="0" applyFont="1" applyBorder="1" applyAlignment="1">
      <alignment horizontal="center" vertical="center" wrapText="1"/>
    </xf>
    <xf numFmtId="0" fontId="66" fillId="0" borderId="41" xfId="0" applyFont="1" applyBorder="1" applyAlignment="1">
      <alignment horizontal="center" vertical="center" wrapText="1"/>
    </xf>
    <xf numFmtId="49" fontId="55" fillId="0" borderId="44" xfId="0" applyNumberFormat="1" applyFont="1" applyBorder="1" applyAlignment="1">
      <alignment horizontal="center" vertical="center" wrapText="1"/>
    </xf>
    <xf numFmtId="0" fontId="6" fillId="4" borderId="47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6" fillId="4" borderId="21" xfId="0" applyNumberFormat="1" applyFont="1" applyFill="1" applyBorder="1" applyAlignment="1">
      <alignment horizontal="left" vertical="center" wrapText="1"/>
    </xf>
    <xf numFmtId="0" fontId="6" fillId="4" borderId="32" xfId="0" applyNumberFormat="1" applyFont="1" applyFill="1" applyBorder="1" applyAlignment="1">
      <alignment horizontal="left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29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6" fillId="0" borderId="37" xfId="0" applyNumberFormat="1" applyFont="1" applyFill="1" applyBorder="1" applyAlignment="1">
      <alignment horizontal="left" vertical="top" wrapText="1"/>
    </xf>
    <xf numFmtId="0" fontId="44" fillId="0" borderId="32" xfId="0" applyNumberFormat="1" applyFont="1" applyFill="1" applyBorder="1" applyAlignment="1">
      <alignment horizontal="left" vertical="top" wrapText="1"/>
    </xf>
    <xf numFmtId="0" fontId="6" fillId="4" borderId="49" xfId="0" applyFont="1" applyFill="1" applyBorder="1" applyAlignment="1">
      <alignment horizontal="left" vertical="top" wrapText="1"/>
    </xf>
    <xf numFmtId="0" fontId="6" fillId="4" borderId="49" xfId="0" applyFont="1" applyFill="1" applyBorder="1" applyAlignment="1">
      <alignment horizontal="left" vertical="center" wrapText="1"/>
    </xf>
    <xf numFmtId="49" fontId="6" fillId="0" borderId="34" xfId="0" applyNumberFormat="1" applyFont="1" applyBorder="1" applyAlignment="1">
      <alignment vertical="center" wrapText="1"/>
    </xf>
    <xf numFmtId="49" fontId="6" fillId="0" borderId="33" xfId="0" applyNumberFormat="1" applyFont="1" applyBorder="1" applyAlignment="1">
      <alignment vertical="center" wrapText="1"/>
    </xf>
    <xf numFmtId="49" fontId="6" fillId="0" borderId="36" xfId="0" applyNumberFormat="1" applyFont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0" fontId="6" fillId="6" borderId="3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43" fillId="0" borderId="34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left" vertical="center" wrapText="1"/>
    </xf>
    <xf numFmtId="0" fontId="6" fillId="4" borderId="49" xfId="0" applyFont="1" applyFill="1" applyBorder="1" applyAlignment="1">
      <alignment vertical="center" wrapText="1"/>
    </xf>
    <xf numFmtId="0" fontId="8" fillId="2" borderId="47" xfId="0" applyFont="1" applyFill="1" applyBorder="1" applyAlignment="1">
      <alignment horizontal="left" vertical="center" wrapText="1"/>
    </xf>
    <xf numFmtId="0" fontId="0" fillId="4" borderId="32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4" borderId="37" xfId="0" applyFont="1" applyFill="1" applyBorder="1" applyAlignment="1">
      <alignment horizontal="left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49" fontId="6" fillId="6" borderId="33" xfId="0" applyNumberFormat="1" applyFont="1" applyFill="1" applyBorder="1" applyAlignment="1">
      <alignment vertical="center" wrapText="1"/>
    </xf>
    <xf numFmtId="0" fontId="10" fillId="6" borderId="32" xfId="0" applyFont="1" applyFill="1" applyBorder="1" applyAlignment="1">
      <alignment vertical="top" wrapText="1"/>
    </xf>
    <xf numFmtId="0" fontId="8" fillId="4" borderId="37" xfId="0" applyFont="1" applyFill="1" applyBorder="1" applyAlignment="1">
      <alignment vertical="center" wrapText="1"/>
    </xf>
    <xf numFmtId="0" fontId="25" fillId="2" borderId="43" xfId="0" applyFont="1" applyFill="1" applyBorder="1" applyAlignment="1">
      <alignment vertical="top" wrapText="1"/>
    </xf>
    <xf numFmtId="0" fontId="8" fillId="2" borderId="50" xfId="0" applyFont="1" applyFill="1" applyBorder="1" applyAlignment="1">
      <alignment vertical="center" wrapText="1"/>
    </xf>
    <xf numFmtId="0" fontId="26" fillId="7" borderId="25" xfId="0" applyFont="1" applyFill="1" applyBorder="1" applyAlignment="1">
      <alignment vertical="center" wrapText="1"/>
    </xf>
    <xf numFmtId="0" fontId="25" fillId="7" borderId="25" xfId="0" applyFont="1" applyFill="1" applyBorder="1" applyAlignment="1">
      <alignment vertical="top" wrapText="1"/>
    </xf>
    <xf numFmtId="4" fontId="23" fillId="7" borderId="25" xfId="0" applyNumberFormat="1" applyFont="1" applyFill="1" applyBorder="1" applyAlignment="1">
      <alignment horizontal="center" vertical="center" wrapText="1"/>
    </xf>
    <xf numFmtId="0" fontId="25" fillId="7" borderId="51" xfId="0" applyFont="1" applyFill="1" applyBorder="1" applyAlignment="1">
      <alignment vertical="top" wrapText="1"/>
    </xf>
    <xf numFmtId="0" fontId="41" fillId="6" borderId="25" xfId="0" applyFont="1" applyFill="1" applyBorder="1" applyAlignment="1">
      <alignment horizontal="center" vertical="top" wrapText="1"/>
    </xf>
    <xf numFmtId="0" fontId="10" fillId="0" borderId="0" xfId="0" applyFont="1" applyAlignment="1">
      <alignment vertical="center" wrapText="1"/>
    </xf>
    <xf numFmtId="0" fontId="41" fillId="4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vertical="center" wrapText="1"/>
    </xf>
    <xf numFmtId="4" fontId="48" fillId="8" borderId="3" xfId="0" applyNumberFormat="1" applyFont="1" applyFill="1" applyBorder="1" applyAlignment="1">
      <alignment horizontal="center" vertical="top" wrapText="1"/>
    </xf>
    <xf numFmtId="4" fontId="30" fillId="8" borderId="0" xfId="0" applyNumberFormat="1" applyFont="1" applyFill="1"/>
    <xf numFmtId="0" fontId="0" fillId="8" borderId="0" xfId="0" applyFill="1"/>
    <xf numFmtId="0" fontId="8" fillId="8" borderId="1" xfId="0" applyFont="1" applyFill="1" applyBorder="1" applyAlignment="1">
      <alignment vertical="top" wrapText="1"/>
    </xf>
    <xf numFmtId="4" fontId="20" fillId="8" borderId="4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68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6" fillId="4" borderId="21" xfId="0" applyFont="1" applyFill="1" applyBorder="1" applyAlignment="1">
      <alignment horizontal="left" vertical="top" wrapText="1"/>
    </xf>
    <xf numFmtId="0" fontId="6" fillId="4" borderId="32" xfId="0" applyFont="1" applyFill="1" applyBorder="1" applyAlignment="1">
      <alignment horizontal="left" vertical="top" wrapText="1"/>
    </xf>
    <xf numFmtId="0" fontId="50" fillId="0" borderId="21" xfId="0" applyFont="1" applyBorder="1" applyAlignment="1">
      <alignment horizontal="left" vertical="top" wrapText="1"/>
    </xf>
    <xf numFmtId="0" fontId="50" fillId="0" borderId="32" xfId="0" applyFont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49" fontId="6" fillId="0" borderId="44" xfId="0" applyNumberFormat="1" applyFont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5" fillId="0" borderId="37" xfId="0" applyFont="1" applyFill="1" applyBorder="1" applyAlignment="1">
      <alignment horizontal="left" vertical="center" wrapText="1"/>
    </xf>
    <xf numFmtId="0" fontId="35" fillId="0" borderId="32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1" xfId="0" applyNumberFormat="1" applyFont="1" applyFill="1" applyBorder="1" applyAlignment="1">
      <alignment horizontal="left" vertical="top" wrapText="1"/>
    </xf>
    <xf numFmtId="0" fontId="6" fillId="4" borderId="32" xfId="0" applyNumberFormat="1" applyFont="1" applyFill="1" applyBorder="1" applyAlignment="1">
      <alignment horizontal="left" vertical="top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23" xfId="0" applyNumberFormat="1" applyFont="1" applyFill="1" applyBorder="1" applyAlignment="1">
      <alignment horizontal="left" vertical="top" wrapText="1"/>
    </xf>
    <xf numFmtId="0" fontId="6" fillId="4" borderId="42" xfId="0" applyFont="1" applyFill="1" applyBorder="1" applyAlignment="1">
      <alignment horizontal="left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9" borderId="21" xfId="0" applyFont="1" applyFill="1" applyBorder="1" applyAlignment="1">
      <alignment horizontal="left" vertical="top" wrapText="1"/>
    </xf>
    <xf numFmtId="0" fontId="6" fillId="9" borderId="23" xfId="0" applyFont="1" applyFill="1" applyBorder="1" applyAlignment="1">
      <alignment horizontal="left" vertical="top" wrapText="1"/>
    </xf>
    <xf numFmtId="0" fontId="6" fillId="9" borderId="32" xfId="0" applyFont="1" applyFill="1" applyBorder="1" applyAlignment="1">
      <alignment horizontal="left" vertical="top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8" fillId="9" borderId="28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49" fontId="6" fillId="0" borderId="33" xfId="0" applyNumberFormat="1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49" fontId="6" fillId="0" borderId="43" xfId="0" applyNumberFormat="1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left" vertical="top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9" fontId="15" fillId="0" borderId="43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4" borderId="34" xfId="0" applyNumberFormat="1" applyFont="1" applyFill="1" applyBorder="1" applyAlignment="1">
      <alignment horizontal="center" vertical="center" wrapText="1"/>
    </xf>
    <xf numFmtId="49" fontId="6" fillId="4" borderId="33" xfId="0" applyNumberFormat="1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49" fontId="15" fillId="0" borderId="22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top" wrapText="1"/>
    </xf>
    <xf numFmtId="0" fontId="8" fillId="6" borderId="32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35" fillId="6" borderId="21" xfId="0" applyFont="1" applyFill="1" applyBorder="1" applyAlignment="1">
      <alignment horizontal="left" vertical="top" wrapText="1"/>
    </xf>
    <xf numFmtId="0" fontId="35" fillId="6" borderId="32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62" fillId="0" borderId="21" xfId="0" applyFont="1" applyFill="1" applyBorder="1" applyAlignment="1">
      <alignment horizontal="left" vertical="top" wrapText="1"/>
    </xf>
    <xf numFmtId="0" fontId="62" fillId="0" borderId="32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6" fillId="9" borderId="28" xfId="0" applyFont="1" applyFill="1" applyBorder="1" applyAlignment="1">
      <alignment horizontal="center" vertical="center" wrapText="1"/>
    </xf>
    <xf numFmtId="0" fontId="6" fillId="9" borderId="10" xfId="0" applyFont="1" applyFill="1" applyBorder="1" applyAlignment="1">
      <alignment horizontal="center" vertical="center" wrapText="1"/>
    </xf>
    <xf numFmtId="0" fontId="6" fillId="9" borderId="2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6" fillId="5" borderId="32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0" fontId="6" fillId="9" borderId="29" xfId="0" applyFont="1" applyFill="1" applyBorder="1" applyAlignment="1">
      <alignment horizontal="left" vertical="top" wrapText="1"/>
    </xf>
    <xf numFmtId="0" fontId="12" fillId="4" borderId="24" xfId="0" applyFont="1" applyFill="1" applyBorder="1" applyAlignment="1">
      <alignment horizontal="center" vertical="center" wrapText="1"/>
    </xf>
    <xf numFmtId="0" fontId="6" fillId="4" borderId="21" xfId="0" applyNumberFormat="1" applyFont="1" applyFill="1" applyBorder="1" applyAlignment="1">
      <alignment horizontal="left" vertical="center" wrapText="1"/>
    </xf>
    <xf numFmtId="0" fontId="6" fillId="4" borderId="32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left" vertical="top" wrapText="1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4" borderId="32" xfId="0" applyNumberFormat="1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6" borderId="21" xfId="0" applyFont="1" applyFill="1" applyBorder="1" applyAlignment="1">
      <alignment horizontal="left" vertical="center" wrapText="1"/>
    </xf>
    <xf numFmtId="0" fontId="6" fillId="6" borderId="3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24" xfId="0" applyFont="1" applyFill="1" applyBorder="1" applyAlignment="1">
      <alignment horizontal="left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42" fillId="6" borderId="1" xfId="0" applyFont="1" applyFill="1" applyBorder="1" applyAlignment="1">
      <alignment horizontal="center" vertical="center" wrapText="1"/>
    </xf>
    <xf numFmtId="0" fontId="42" fillId="6" borderId="3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vertical="center" wrapText="1"/>
    </xf>
    <xf numFmtId="49" fontId="6" fillId="0" borderId="35" xfId="0" applyNumberFormat="1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44" xfId="0" applyNumberFormat="1" applyFont="1" applyBorder="1" applyAlignment="1">
      <alignment horizontal="center" vertical="top" wrapText="1"/>
    </xf>
    <xf numFmtId="49" fontId="6" fillId="0" borderId="34" xfId="0" applyNumberFormat="1" applyFont="1" applyBorder="1" applyAlignment="1">
      <alignment horizontal="center" vertical="top" wrapText="1"/>
    </xf>
    <xf numFmtId="49" fontId="6" fillId="0" borderId="36" xfId="0" applyNumberFormat="1" applyFont="1" applyBorder="1" applyAlignment="1">
      <alignment horizontal="center" vertical="top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6" fillId="4" borderId="4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left" vertical="top" wrapText="1"/>
    </xf>
    <xf numFmtId="0" fontId="10" fillId="4" borderId="0" xfId="0" applyFont="1" applyFill="1"/>
    <xf numFmtId="0" fontId="6" fillId="0" borderId="25" xfId="0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7"/>
  <sheetViews>
    <sheetView tabSelected="1" view="pageBreakPreview" topLeftCell="A111" zoomScaleSheetLayoutView="100" workbookViewId="0">
      <selection activeCell="A126" sqref="A126:G127"/>
    </sheetView>
  </sheetViews>
  <sheetFormatPr defaultRowHeight="15"/>
  <cols>
    <col min="1" max="1" width="46.5703125" customWidth="1"/>
    <col min="2" max="2" width="33.5703125" customWidth="1"/>
    <col min="3" max="3" width="11.42578125" customWidth="1"/>
    <col min="4" max="4" width="28.85546875" customWidth="1"/>
    <col min="5" max="5" width="12.28515625" customWidth="1"/>
    <col min="6" max="6" width="10.42578125" customWidth="1"/>
    <col min="7" max="7" width="22.28515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491" t="s">
        <v>385</v>
      </c>
      <c r="B1" s="491"/>
      <c r="C1" s="491"/>
      <c r="D1" s="491"/>
      <c r="E1" s="491"/>
      <c r="F1" s="491"/>
      <c r="G1" s="491"/>
    </row>
    <row r="2" spans="1:10" ht="20.25">
      <c r="A2" s="491" t="s">
        <v>309</v>
      </c>
      <c r="B2" s="491"/>
      <c r="C2" s="491"/>
      <c r="D2" s="491"/>
      <c r="E2" s="491"/>
      <c r="F2" s="491"/>
      <c r="G2" s="220" t="s">
        <v>510</v>
      </c>
    </row>
    <row r="3" spans="1:10" ht="18.75">
      <c r="A3" s="508" t="s">
        <v>174</v>
      </c>
      <c r="B3" s="508"/>
      <c r="C3" s="508"/>
      <c r="D3" s="508"/>
      <c r="E3" s="508"/>
      <c r="F3" s="508"/>
      <c r="G3" s="508"/>
    </row>
    <row r="4" spans="1:10" ht="18.75">
      <c r="A4" s="2"/>
      <c r="B4" s="508" t="s">
        <v>1</v>
      </c>
      <c r="C4" s="508"/>
      <c r="D4" s="508"/>
      <c r="E4" s="508"/>
      <c r="F4" s="2"/>
      <c r="G4" s="2"/>
    </row>
    <row r="5" spans="1:10" ht="15.75" thickBot="1">
      <c r="A5" s="509" t="s">
        <v>0</v>
      </c>
      <c r="B5" s="509"/>
      <c r="C5" s="509"/>
      <c r="D5" s="509"/>
      <c r="E5" s="509"/>
      <c r="F5" s="509"/>
      <c r="G5" s="509"/>
    </row>
    <row r="6" spans="1:10" ht="66" customHeight="1" thickBot="1">
      <c r="A6" s="36" t="s">
        <v>2</v>
      </c>
      <c r="B6" s="37" t="s">
        <v>3</v>
      </c>
      <c r="C6" s="37" t="s">
        <v>17</v>
      </c>
      <c r="D6" s="37" t="s">
        <v>4</v>
      </c>
      <c r="E6" s="273" t="s">
        <v>5</v>
      </c>
      <c r="F6" s="273" t="s">
        <v>6</v>
      </c>
      <c r="G6" s="274" t="s">
        <v>7</v>
      </c>
    </row>
    <row r="7" spans="1:10" ht="19.5" customHeight="1">
      <c r="A7" s="36">
        <v>1</v>
      </c>
      <c r="B7" s="37">
        <v>2</v>
      </c>
      <c r="C7" s="37">
        <v>3</v>
      </c>
      <c r="D7" s="38">
        <v>4</v>
      </c>
      <c r="E7" s="39">
        <v>5</v>
      </c>
      <c r="F7" s="103">
        <v>6</v>
      </c>
      <c r="G7" s="275">
        <v>7</v>
      </c>
    </row>
    <row r="8" spans="1:10" ht="74.25" customHeight="1">
      <c r="A8" s="276" t="s">
        <v>440</v>
      </c>
      <c r="B8" s="440" t="s">
        <v>394</v>
      </c>
      <c r="C8" s="253">
        <v>2271</v>
      </c>
      <c r="D8" s="67">
        <v>1746218.27</v>
      </c>
      <c r="E8" s="510" t="s">
        <v>62</v>
      </c>
      <c r="F8" s="387" t="s">
        <v>31</v>
      </c>
      <c r="G8" s="445" t="s">
        <v>65</v>
      </c>
      <c r="I8" s="14"/>
    </row>
    <row r="9" spans="1:10" ht="35.25" customHeight="1">
      <c r="A9" s="277"/>
      <c r="B9" s="451"/>
      <c r="C9" s="119"/>
      <c r="D9" s="66" t="s">
        <v>439</v>
      </c>
      <c r="E9" s="546"/>
      <c r="F9" s="546"/>
      <c r="G9" s="547"/>
    </row>
    <row r="10" spans="1:10" ht="70.5" customHeight="1">
      <c r="A10" s="276" t="s">
        <v>441</v>
      </c>
      <c r="B10" s="451"/>
      <c r="C10" s="119">
        <v>2271</v>
      </c>
      <c r="D10" s="67">
        <v>501358.4</v>
      </c>
      <c r="E10" s="546"/>
      <c r="F10" s="546"/>
      <c r="G10" s="547"/>
    </row>
    <row r="11" spans="1:10" ht="44.25" customHeight="1">
      <c r="A11" s="278"/>
      <c r="B11" s="451"/>
      <c r="C11" s="119"/>
      <c r="D11" s="66" t="s">
        <v>386</v>
      </c>
      <c r="E11" s="546"/>
      <c r="F11" s="546"/>
      <c r="G11" s="547"/>
      <c r="I11" s="109"/>
      <c r="J11" s="109"/>
    </row>
    <row r="12" spans="1:10" ht="27" customHeight="1">
      <c r="A12" s="396" t="s">
        <v>399</v>
      </c>
      <c r="B12" s="451"/>
      <c r="C12" s="119">
        <v>2271</v>
      </c>
      <c r="D12" s="67">
        <v>501358.4</v>
      </c>
      <c r="E12" s="546"/>
      <c r="F12" s="546"/>
      <c r="G12" s="547"/>
      <c r="I12" s="109"/>
      <c r="J12" s="109"/>
    </row>
    <row r="13" spans="1:10" ht="51.75" customHeight="1">
      <c r="A13" s="397"/>
      <c r="B13" s="441"/>
      <c r="C13" s="120"/>
      <c r="D13" s="66" t="s">
        <v>386</v>
      </c>
      <c r="E13" s="511"/>
      <c r="F13" s="511"/>
      <c r="G13" s="514"/>
    </row>
    <row r="14" spans="1:10" ht="39.75" customHeight="1">
      <c r="A14" s="276" t="s">
        <v>395</v>
      </c>
      <c r="B14" s="440" t="s">
        <v>394</v>
      </c>
      <c r="C14" s="253">
        <v>2271</v>
      </c>
      <c r="D14" s="67">
        <v>478780.93</v>
      </c>
      <c r="E14" s="464" t="s">
        <v>118</v>
      </c>
      <c r="F14" s="387" t="s">
        <v>23</v>
      </c>
      <c r="G14" s="279" t="s">
        <v>65</v>
      </c>
    </row>
    <row r="15" spans="1:10" ht="39.75" customHeight="1">
      <c r="A15" s="277" t="s">
        <v>396</v>
      </c>
      <c r="B15" s="451"/>
      <c r="C15" s="119"/>
      <c r="D15" s="66" t="s">
        <v>387</v>
      </c>
      <c r="E15" s="546"/>
      <c r="F15" s="546"/>
      <c r="G15" s="280" t="s">
        <v>331</v>
      </c>
    </row>
    <row r="16" spans="1:10" ht="39.75" customHeight="1">
      <c r="A16" s="276" t="s">
        <v>397</v>
      </c>
      <c r="B16" s="451"/>
      <c r="C16" s="119">
        <v>2271</v>
      </c>
      <c r="D16" s="67">
        <v>145792</v>
      </c>
      <c r="E16" s="546"/>
      <c r="F16" s="546"/>
      <c r="G16" s="279" t="s">
        <v>65</v>
      </c>
    </row>
    <row r="17" spans="1:11" ht="39.75" customHeight="1">
      <c r="A17" s="278" t="s">
        <v>398</v>
      </c>
      <c r="B17" s="451"/>
      <c r="C17" s="119"/>
      <c r="D17" s="66" t="s">
        <v>388</v>
      </c>
      <c r="E17" s="546"/>
      <c r="F17" s="546"/>
      <c r="G17" s="280" t="s">
        <v>331</v>
      </c>
    </row>
    <row r="18" spans="1:11" ht="39.75" customHeight="1">
      <c r="A18" s="396" t="s">
        <v>399</v>
      </c>
      <c r="B18" s="451"/>
      <c r="C18" s="119">
        <v>2271</v>
      </c>
      <c r="D18" s="67">
        <v>145792</v>
      </c>
      <c r="E18" s="546"/>
      <c r="F18" s="546"/>
      <c r="G18" s="279" t="s">
        <v>65</v>
      </c>
    </row>
    <row r="19" spans="1:11" ht="37.5" customHeight="1">
      <c r="A19" s="397"/>
      <c r="B19" s="441"/>
      <c r="C19" s="120"/>
      <c r="D19" s="66" t="s">
        <v>389</v>
      </c>
      <c r="E19" s="511"/>
      <c r="F19" s="511"/>
      <c r="G19" s="280" t="s">
        <v>331</v>
      </c>
    </row>
    <row r="20" spans="1:11" ht="18.75">
      <c r="A20" s="281" t="s">
        <v>8</v>
      </c>
      <c r="B20" s="11"/>
      <c r="C20" s="8"/>
      <c r="D20" s="40">
        <f>D8+D10+D12+D14+D16+D18</f>
        <v>3519300</v>
      </c>
      <c r="E20" s="8"/>
      <c r="F20" s="8"/>
      <c r="G20" s="282"/>
      <c r="H20" s="69"/>
    </row>
    <row r="21" spans="1:11" ht="36" customHeight="1">
      <c r="A21" s="416" t="s">
        <v>406</v>
      </c>
      <c r="B21" s="42" t="s">
        <v>401</v>
      </c>
      <c r="C21" s="436">
        <v>2272</v>
      </c>
      <c r="D21" s="187">
        <f>118084.12+17451.15-13630.63</f>
        <v>121904.63999999998</v>
      </c>
      <c r="E21" s="510" t="s">
        <v>63</v>
      </c>
      <c r="F21" s="510" t="s">
        <v>31</v>
      </c>
      <c r="G21" s="513" t="s">
        <v>60</v>
      </c>
    </row>
    <row r="22" spans="1:11" ht="42" customHeight="1">
      <c r="A22" s="417"/>
      <c r="B22" s="21" t="s">
        <v>400</v>
      </c>
      <c r="C22" s="437"/>
      <c r="D22" s="66" t="s">
        <v>457</v>
      </c>
      <c r="E22" s="511"/>
      <c r="F22" s="511"/>
      <c r="G22" s="514"/>
      <c r="H22" s="109"/>
    </row>
    <row r="23" spans="1:11" ht="38.25" customHeight="1">
      <c r="A23" s="416" t="s">
        <v>405</v>
      </c>
      <c r="B23" s="367" t="s">
        <v>404</v>
      </c>
      <c r="C23" s="436">
        <v>2272</v>
      </c>
      <c r="D23" s="187">
        <f>83906.5+12418.23+13630.63</f>
        <v>109955.36</v>
      </c>
      <c r="E23" s="464" t="s">
        <v>63</v>
      </c>
      <c r="F23" s="510" t="s">
        <v>31</v>
      </c>
      <c r="G23" s="513" t="s">
        <v>60</v>
      </c>
    </row>
    <row r="24" spans="1:11" ht="48" customHeight="1">
      <c r="A24" s="417"/>
      <c r="B24" s="21" t="s">
        <v>403</v>
      </c>
      <c r="C24" s="437"/>
      <c r="D24" s="66" t="s">
        <v>458</v>
      </c>
      <c r="E24" s="511"/>
      <c r="F24" s="511"/>
      <c r="G24" s="514"/>
      <c r="H24" s="109"/>
    </row>
    <row r="25" spans="1:11" ht="42" hidden="1" customHeight="1">
      <c r="A25" s="416" t="s">
        <v>447</v>
      </c>
      <c r="B25" s="42" t="s">
        <v>402</v>
      </c>
      <c r="C25" s="436">
        <v>2272</v>
      </c>
      <c r="D25" s="187">
        <v>0</v>
      </c>
      <c r="E25" s="464" t="s">
        <v>118</v>
      </c>
      <c r="F25" s="510" t="s">
        <v>31</v>
      </c>
      <c r="G25" s="445" t="s">
        <v>468</v>
      </c>
    </row>
    <row r="26" spans="1:11" ht="39" hidden="1" customHeight="1">
      <c r="A26" s="417"/>
      <c r="B26" s="21" t="s">
        <v>400</v>
      </c>
      <c r="C26" s="437"/>
      <c r="D26" s="66" t="s">
        <v>448</v>
      </c>
      <c r="E26" s="511"/>
      <c r="F26" s="511"/>
      <c r="G26" s="514"/>
    </row>
    <row r="27" spans="1:11" ht="62.25" hidden="1" customHeight="1">
      <c r="A27" s="416" t="s">
        <v>449</v>
      </c>
      <c r="B27" s="42" t="s">
        <v>404</v>
      </c>
      <c r="C27" s="436">
        <v>2272</v>
      </c>
      <c r="D27" s="187">
        <v>0</v>
      </c>
      <c r="E27" s="464" t="s">
        <v>118</v>
      </c>
      <c r="F27" s="510" t="s">
        <v>31</v>
      </c>
      <c r="G27" s="445" t="s">
        <v>469</v>
      </c>
    </row>
    <row r="28" spans="1:11" ht="30" hidden="1" customHeight="1">
      <c r="A28" s="417"/>
      <c r="B28" s="29" t="s">
        <v>403</v>
      </c>
      <c r="C28" s="437"/>
      <c r="D28" s="66" t="s">
        <v>450</v>
      </c>
      <c r="E28" s="511"/>
      <c r="F28" s="511"/>
      <c r="G28" s="444"/>
    </row>
    <row r="29" spans="1:11" ht="29.25" customHeight="1" thickBot="1">
      <c r="A29" s="283" t="s">
        <v>9</v>
      </c>
      <c r="B29" s="263"/>
      <c r="C29" s="263"/>
      <c r="D29" s="264">
        <f>D21+D23+D25+D27</f>
        <v>231860</v>
      </c>
      <c r="E29" s="263"/>
      <c r="F29" s="263"/>
      <c r="G29" s="284"/>
      <c r="H29" s="69"/>
    </row>
    <row r="30" spans="1:11" ht="42.75" customHeight="1">
      <c r="A30" s="452" t="s">
        <v>442</v>
      </c>
      <c r="B30" s="453" t="s">
        <v>407</v>
      </c>
      <c r="C30" s="383">
        <v>2273</v>
      </c>
      <c r="D30" s="265">
        <v>1890449.8720000002</v>
      </c>
      <c r="E30" s="386" t="s">
        <v>13</v>
      </c>
      <c r="F30" s="389" t="s">
        <v>123</v>
      </c>
      <c r="G30" s="392" t="s">
        <v>475</v>
      </c>
      <c r="H30" s="69"/>
      <c r="K30" s="14"/>
    </row>
    <row r="31" spans="1:11" ht="54.75" customHeight="1">
      <c r="A31" s="397"/>
      <c r="B31" s="454"/>
      <c r="C31" s="384"/>
      <c r="D31" s="66" t="s">
        <v>479</v>
      </c>
      <c r="E31" s="387"/>
      <c r="F31" s="390"/>
      <c r="G31" s="393"/>
      <c r="H31" s="69"/>
      <c r="K31" s="14"/>
    </row>
    <row r="32" spans="1:11" ht="63.75" customHeight="1">
      <c r="A32" s="395" t="s">
        <v>443</v>
      </c>
      <c r="B32" s="454"/>
      <c r="C32" s="384"/>
      <c r="D32" s="161">
        <v>73156.896000000008</v>
      </c>
      <c r="E32" s="387"/>
      <c r="F32" s="390"/>
      <c r="G32" s="393"/>
      <c r="H32" s="69"/>
      <c r="K32" s="14"/>
    </row>
    <row r="33" spans="1:11" ht="29.25" customHeight="1">
      <c r="A33" s="396"/>
      <c r="B33" s="454"/>
      <c r="C33" s="384"/>
      <c r="D33" s="66" t="s">
        <v>480</v>
      </c>
      <c r="E33" s="387"/>
      <c r="F33" s="390"/>
      <c r="G33" s="393"/>
      <c r="H33" s="69"/>
      <c r="K33" s="14"/>
    </row>
    <row r="34" spans="1:11" ht="32.25" customHeight="1">
      <c r="A34" s="396" t="s">
        <v>444</v>
      </c>
      <c r="B34" s="454"/>
      <c r="C34" s="384"/>
      <c r="D34" s="129">
        <v>101020.60800000001</v>
      </c>
      <c r="E34" s="387"/>
      <c r="F34" s="390"/>
      <c r="G34" s="393"/>
      <c r="H34" s="69"/>
      <c r="K34" s="14"/>
    </row>
    <row r="35" spans="1:11" ht="55.5" customHeight="1">
      <c r="A35" s="397"/>
      <c r="B35" s="455"/>
      <c r="C35" s="385"/>
      <c r="D35" s="66" t="s">
        <v>481</v>
      </c>
      <c r="E35" s="387"/>
      <c r="F35" s="390"/>
      <c r="G35" s="393"/>
      <c r="H35" s="69"/>
      <c r="K35" s="14"/>
    </row>
    <row r="36" spans="1:11" ht="78.75" customHeight="1">
      <c r="A36" s="395" t="s">
        <v>445</v>
      </c>
      <c r="B36" s="232" t="s">
        <v>408</v>
      </c>
      <c r="C36" s="235">
        <v>2273</v>
      </c>
      <c r="D36" s="161">
        <v>84381.799999999988</v>
      </c>
      <c r="E36" s="387"/>
      <c r="F36" s="390"/>
      <c r="G36" s="393"/>
      <c r="H36" s="69"/>
      <c r="K36" s="14"/>
    </row>
    <row r="37" spans="1:11" ht="27.75" customHeight="1" thickBot="1">
      <c r="A37" s="398"/>
      <c r="B37" s="266"/>
      <c r="C37" s="267"/>
      <c r="D37" s="268" t="s">
        <v>482</v>
      </c>
      <c r="E37" s="388"/>
      <c r="F37" s="391"/>
      <c r="G37" s="394"/>
      <c r="H37" s="69"/>
      <c r="K37" s="14"/>
    </row>
    <row r="38" spans="1:11" ht="57" customHeight="1">
      <c r="A38" s="452" t="s">
        <v>442</v>
      </c>
      <c r="B38" s="453" t="s">
        <v>407</v>
      </c>
      <c r="C38" s="383">
        <v>2273</v>
      </c>
      <c r="D38" s="265">
        <v>764087.848</v>
      </c>
      <c r="E38" s="386" t="s">
        <v>63</v>
      </c>
      <c r="F38" s="389" t="s">
        <v>123</v>
      </c>
      <c r="G38" s="392" t="s">
        <v>494</v>
      </c>
      <c r="H38" s="69"/>
      <c r="K38" s="14"/>
    </row>
    <row r="39" spans="1:11" ht="44.25" customHeight="1">
      <c r="A39" s="397"/>
      <c r="B39" s="454"/>
      <c r="C39" s="384"/>
      <c r="D39" s="66" t="s">
        <v>483</v>
      </c>
      <c r="E39" s="387"/>
      <c r="F39" s="390"/>
      <c r="G39" s="393"/>
      <c r="H39" s="69"/>
      <c r="K39" s="14"/>
    </row>
    <row r="40" spans="1:11" ht="45" customHeight="1">
      <c r="A40" s="395" t="s">
        <v>443</v>
      </c>
      <c r="B40" s="454"/>
      <c r="C40" s="384"/>
      <c r="D40" s="161">
        <v>38594.303999999989</v>
      </c>
      <c r="E40" s="387"/>
      <c r="F40" s="390"/>
      <c r="G40" s="393"/>
      <c r="H40" s="69"/>
      <c r="K40" s="14"/>
    </row>
    <row r="41" spans="1:11" ht="62.25" customHeight="1">
      <c r="A41" s="396"/>
      <c r="B41" s="454"/>
      <c r="C41" s="384"/>
      <c r="D41" s="66" t="s">
        <v>484</v>
      </c>
      <c r="E41" s="387"/>
      <c r="F41" s="390"/>
      <c r="G41" s="393"/>
      <c r="H41" s="69"/>
      <c r="K41" s="14"/>
    </row>
    <row r="42" spans="1:11" ht="48" customHeight="1">
      <c r="A42" s="396" t="s">
        <v>444</v>
      </c>
      <c r="B42" s="454"/>
      <c r="C42" s="384"/>
      <c r="D42" s="129">
        <v>33080.831999999995</v>
      </c>
      <c r="E42" s="387"/>
      <c r="F42" s="390"/>
      <c r="G42" s="393"/>
      <c r="H42" s="69"/>
      <c r="K42" s="14"/>
    </row>
    <row r="43" spans="1:11" ht="56.25" customHeight="1">
      <c r="A43" s="397"/>
      <c r="B43" s="455"/>
      <c r="C43" s="385"/>
      <c r="D43" s="66" t="s">
        <v>485</v>
      </c>
      <c r="E43" s="387"/>
      <c r="F43" s="390"/>
      <c r="G43" s="393"/>
      <c r="H43" s="69"/>
      <c r="K43" s="14"/>
    </row>
    <row r="44" spans="1:11" ht="43.5" customHeight="1">
      <c r="A44" s="395" t="s">
        <v>445</v>
      </c>
      <c r="B44" s="232" t="s">
        <v>408</v>
      </c>
      <c r="C44" s="235">
        <v>2273</v>
      </c>
      <c r="D44" s="161">
        <v>24672.71</v>
      </c>
      <c r="E44" s="387"/>
      <c r="F44" s="390"/>
      <c r="G44" s="393"/>
      <c r="H44" s="69"/>
      <c r="K44" s="14"/>
    </row>
    <row r="45" spans="1:11" ht="50.25" customHeight="1" thickBot="1">
      <c r="A45" s="398"/>
      <c r="B45" s="266"/>
      <c r="C45" s="267"/>
      <c r="D45" s="268" t="s">
        <v>486</v>
      </c>
      <c r="E45" s="388"/>
      <c r="F45" s="391"/>
      <c r="G45" s="394"/>
      <c r="H45" s="69"/>
      <c r="K45" s="14"/>
    </row>
    <row r="46" spans="1:11" ht="29.25" customHeight="1">
      <c r="A46" s="515" t="s">
        <v>477</v>
      </c>
      <c r="B46" s="438" t="s">
        <v>408</v>
      </c>
      <c r="C46" s="194">
        <v>2273</v>
      </c>
      <c r="D46" s="195">
        <v>1421955.13</v>
      </c>
      <c r="E46" s="495" t="s">
        <v>89</v>
      </c>
      <c r="F46" s="196" t="s">
        <v>31</v>
      </c>
      <c r="G46" s="197" t="s">
        <v>60</v>
      </c>
      <c r="H46" s="69"/>
      <c r="K46" s="14"/>
    </row>
    <row r="47" spans="1:11" ht="75.75" customHeight="1">
      <c r="A47" s="435"/>
      <c r="B47" s="439"/>
      <c r="C47" s="198"/>
      <c r="D47" s="199" t="s">
        <v>476</v>
      </c>
      <c r="E47" s="496"/>
      <c r="F47" s="200"/>
      <c r="G47" s="201" t="s">
        <v>312</v>
      </c>
      <c r="H47" s="69"/>
      <c r="K47" s="14"/>
    </row>
    <row r="48" spans="1:11" ht="27" hidden="1" customHeight="1">
      <c r="A48" s="433" t="s">
        <v>443</v>
      </c>
      <c r="B48" s="222"/>
      <c r="C48" s="202">
        <v>2273</v>
      </c>
      <c r="D48" s="203">
        <v>0</v>
      </c>
      <c r="E48" s="496"/>
      <c r="F48" s="204" t="s">
        <v>31</v>
      </c>
      <c r="G48" s="205" t="s">
        <v>60</v>
      </c>
      <c r="H48" s="69"/>
      <c r="K48" s="14"/>
    </row>
    <row r="49" spans="1:11" ht="61.5" hidden="1" customHeight="1">
      <c r="A49" s="435"/>
      <c r="B49" s="222"/>
      <c r="C49" s="198"/>
      <c r="D49" s="199" t="s">
        <v>391</v>
      </c>
      <c r="E49" s="496"/>
      <c r="F49" s="200"/>
      <c r="G49" s="201" t="s">
        <v>312</v>
      </c>
      <c r="H49" s="69"/>
      <c r="K49" s="14"/>
    </row>
    <row r="50" spans="1:11" ht="24" hidden="1" customHeight="1">
      <c r="A50" s="433" t="s">
        <v>444</v>
      </c>
      <c r="B50" s="222"/>
      <c r="C50" s="202">
        <v>2273</v>
      </c>
      <c r="D50" s="203">
        <v>0</v>
      </c>
      <c r="E50" s="496"/>
      <c r="F50" s="204" t="s">
        <v>31</v>
      </c>
      <c r="G50" s="205" t="s">
        <v>60</v>
      </c>
      <c r="H50" s="69"/>
      <c r="K50" s="14"/>
    </row>
    <row r="51" spans="1:11" ht="60" hidden="1" customHeight="1">
      <c r="A51" s="435"/>
      <c r="B51" s="222"/>
      <c r="C51" s="198"/>
      <c r="D51" s="199" t="s">
        <v>392</v>
      </c>
      <c r="E51" s="496"/>
      <c r="F51" s="200"/>
      <c r="G51" s="201" t="s">
        <v>312</v>
      </c>
      <c r="H51" s="69"/>
      <c r="K51" s="14"/>
    </row>
    <row r="52" spans="1:11" ht="38.25" hidden="1" customHeight="1">
      <c r="A52" s="433" t="s">
        <v>409</v>
      </c>
      <c r="B52" s="222"/>
      <c r="C52" s="206">
        <v>2273</v>
      </c>
      <c r="D52" s="207">
        <v>0</v>
      </c>
      <c r="E52" s="496"/>
      <c r="F52" s="208" t="s">
        <v>31</v>
      </c>
      <c r="G52" s="205" t="s">
        <v>60</v>
      </c>
      <c r="H52" s="69"/>
      <c r="K52" s="14"/>
    </row>
    <row r="53" spans="1:11" ht="46.5" hidden="1" customHeight="1" thickBot="1">
      <c r="A53" s="434"/>
      <c r="B53" s="223"/>
      <c r="C53" s="209"/>
      <c r="D53" s="210" t="s">
        <v>393</v>
      </c>
      <c r="E53" s="497"/>
      <c r="F53" s="211"/>
      <c r="G53" s="212" t="s">
        <v>312</v>
      </c>
      <c r="H53" s="69"/>
      <c r="K53" s="14"/>
    </row>
    <row r="54" spans="1:11" ht="38.25" hidden="1">
      <c r="A54" s="285" t="s">
        <v>381</v>
      </c>
      <c r="B54" s="233" t="s">
        <v>130</v>
      </c>
      <c r="C54" s="235">
        <v>2273</v>
      </c>
      <c r="D54" s="189">
        <v>0</v>
      </c>
      <c r="E54" s="237" t="s">
        <v>118</v>
      </c>
      <c r="F54" s="237" t="s">
        <v>31</v>
      </c>
      <c r="G54" s="286" t="s">
        <v>60</v>
      </c>
      <c r="H54" s="69"/>
      <c r="K54" s="14"/>
    </row>
    <row r="55" spans="1:11" ht="24" hidden="1">
      <c r="A55" s="287"/>
      <c r="B55" s="233"/>
      <c r="C55" s="235"/>
      <c r="D55" s="188" t="s">
        <v>134</v>
      </c>
      <c r="E55" s="237"/>
      <c r="F55" s="237"/>
      <c r="G55" s="286"/>
      <c r="H55" s="69"/>
      <c r="K55" s="14"/>
    </row>
    <row r="56" spans="1:11" ht="25.5" hidden="1" customHeight="1">
      <c r="A56" s="492" t="s">
        <v>382</v>
      </c>
      <c r="B56" s="440"/>
      <c r="C56" s="494"/>
      <c r="D56" s="66"/>
      <c r="E56" s="464" t="s">
        <v>118</v>
      </c>
      <c r="F56" s="464"/>
      <c r="G56" s="513" t="s">
        <v>60</v>
      </c>
      <c r="H56" s="69"/>
      <c r="K56" s="14"/>
    </row>
    <row r="57" spans="1:11" ht="35.25" hidden="1" customHeight="1">
      <c r="A57" s="493"/>
      <c r="B57" s="441"/>
      <c r="C57" s="385"/>
      <c r="D57" s="66" t="s">
        <v>134</v>
      </c>
      <c r="E57" s="457"/>
      <c r="F57" s="457"/>
      <c r="G57" s="514"/>
      <c r="H57" s="69"/>
      <c r="K57" s="14"/>
    </row>
    <row r="58" spans="1:11" ht="38.25" hidden="1">
      <c r="A58" s="285" t="s">
        <v>383</v>
      </c>
      <c r="B58" s="233"/>
      <c r="C58" s="235"/>
      <c r="D58" s="189"/>
      <c r="E58" s="237" t="s">
        <v>118</v>
      </c>
      <c r="F58" s="237"/>
      <c r="G58" s="286" t="s">
        <v>60</v>
      </c>
      <c r="H58" s="69"/>
      <c r="K58" s="14"/>
    </row>
    <row r="59" spans="1:11" ht="24" hidden="1">
      <c r="A59" s="288"/>
      <c r="B59" s="233"/>
      <c r="C59" s="235"/>
      <c r="D59" s="188" t="s">
        <v>134</v>
      </c>
      <c r="E59" s="262"/>
      <c r="F59" s="262"/>
      <c r="G59" s="286"/>
      <c r="H59" s="69"/>
      <c r="K59" s="14"/>
    </row>
    <row r="60" spans="1:11" ht="18.75">
      <c r="A60" s="289" t="s">
        <v>10</v>
      </c>
      <c r="B60" s="11"/>
      <c r="C60" s="8"/>
      <c r="D60" s="9">
        <f>D30+D32+D34+D36+D38+D40+D42+D44+D46</f>
        <v>4431400</v>
      </c>
      <c r="E60" s="269"/>
      <c r="F60" s="269"/>
      <c r="G60" s="290"/>
      <c r="H60" s="69"/>
      <c r="J60" s="14"/>
      <c r="K60" s="14"/>
    </row>
    <row r="61" spans="1:11" ht="27.75" customHeight="1">
      <c r="A61" s="414" t="s">
        <v>410</v>
      </c>
      <c r="B61" s="42" t="s">
        <v>411</v>
      </c>
      <c r="C61" s="418">
        <v>2274</v>
      </c>
      <c r="D61" s="186">
        <v>489500</v>
      </c>
      <c r="E61" s="512" t="s">
        <v>63</v>
      </c>
      <c r="F61" s="442" t="s">
        <v>108</v>
      </c>
      <c r="G61" s="456" t="s">
        <v>65</v>
      </c>
    </row>
    <row r="62" spans="1:11" ht="71.25" customHeight="1">
      <c r="A62" s="415"/>
      <c r="B62" s="43"/>
      <c r="C62" s="418"/>
      <c r="D62" s="108" t="s">
        <v>313</v>
      </c>
      <c r="E62" s="512"/>
      <c r="F62" s="443"/>
      <c r="G62" s="456"/>
    </row>
    <row r="63" spans="1:11" ht="32.25" customHeight="1">
      <c r="A63" s="281" t="s">
        <v>61</v>
      </c>
      <c r="B63" s="11"/>
      <c r="C63" s="8"/>
      <c r="D63" s="9">
        <f>D61</f>
        <v>489500</v>
      </c>
      <c r="E63" s="8"/>
      <c r="F63" s="8"/>
      <c r="G63" s="282"/>
      <c r="H63" s="69"/>
    </row>
    <row r="64" spans="1:11" ht="28.5" hidden="1" customHeight="1">
      <c r="A64" s="291" t="s">
        <v>91</v>
      </c>
      <c r="B64" s="406" t="s">
        <v>92</v>
      </c>
      <c r="C64" s="82"/>
      <c r="D64" s="214">
        <v>0</v>
      </c>
      <c r="E64" s="548" t="s">
        <v>13</v>
      </c>
      <c r="F64" s="442" t="s">
        <v>33</v>
      </c>
      <c r="G64" s="410" t="s">
        <v>60</v>
      </c>
      <c r="H64" s="69"/>
    </row>
    <row r="65" spans="1:12" ht="54.75" hidden="1" customHeight="1">
      <c r="A65" s="292"/>
      <c r="B65" s="407"/>
      <c r="C65" s="83">
        <v>2275</v>
      </c>
      <c r="D65" s="182" t="s">
        <v>316</v>
      </c>
      <c r="E65" s="536"/>
      <c r="F65" s="443"/>
      <c r="G65" s="409"/>
      <c r="H65" s="69"/>
    </row>
    <row r="66" spans="1:12" ht="29.25" hidden="1" customHeight="1">
      <c r="A66" s="291" t="s">
        <v>91</v>
      </c>
      <c r="B66" s="406" t="s">
        <v>92</v>
      </c>
      <c r="C66" s="82"/>
      <c r="D66" s="214">
        <v>0</v>
      </c>
      <c r="E66" s="423" t="s">
        <v>314</v>
      </c>
      <c r="F66" s="442" t="s">
        <v>31</v>
      </c>
      <c r="G66" s="410" t="s">
        <v>315</v>
      </c>
      <c r="H66" s="69"/>
    </row>
    <row r="67" spans="1:12" ht="46.5" hidden="1" customHeight="1">
      <c r="A67" s="292"/>
      <c r="B67" s="407"/>
      <c r="C67" s="83">
        <v>2275</v>
      </c>
      <c r="D67" s="182" t="s">
        <v>317</v>
      </c>
      <c r="E67" s="424"/>
      <c r="F67" s="443"/>
      <c r="G67" s="409"/>
      <c r="H67" s="69"/>
    </row>
    <row r="68" spans="1:12" ht="25.5" hidden="1">
      <c r="A68" s="293" t="s">
        <v>93</v>
      </c>
      <c r="B68" s="11"/>
      <c r="C68" s="84"/>
      <c r="D68" s="85">
        <f>D64+D66</f>
        <v>0</v>
      </c>
      <c r="E68" s="8"/>
      <c r="F68" s="8"/>
      <c r="G68" s="282"/>
      <c r="H68" s="69"/>
    </row>
    <row r="69" spans="1:12" s="370" customFormat="1" ht="15.75">
      <c r="A69" s="412" t="s">
        <v>503</v>
      </c>
      <c r="B69" s="555" t="s">
        <v>504</v>
      </c>
      <c r="C69" s="557">
        <v>2210</v>
      </c>
      <c r="D69" s="368">
        <v>1020000</v>
      </c>
      <c r="E69" s="387" t="s">
        <v>13</v>
      </c>
      <c r="F69" s="387" t="s">
        <v>107</v>
      </c>
      <c r="G69" s="445" t="s">
        <v>304</v>
      </c>
      <c r="H69" s="369"/>
    </row>
    <row r="70" spans="1:12" ht="24">
      <c r="A70" s="413"/>
      <c r="B70" s="556" t="s">
        <v>505</v>
      </c>
      <c r="C70" s="558"/>
      <c r="D70" s="366" t="s">
        <v>506</v>
      </c>
      <c r="E70" s="457"/>
      <c r="F70" s="457"/>
      <c r="G70" s="444"/>
      <c r="H70" s="69"/>
    </row>
    <row r="71" spans="1:12" ht="58.5" customHeight="1">
      <c r="A71" s="412" t="s">
        <v>496</v>
      </c>
      <c r="B71" s="555" t="s">
        <v>497</v>
      </c>
      <c r="C71" s="557">
        <v>2210</v>
      </c>
      <c r="D71" s="162">
        <v>1395939.97</v>
      </c>
      <c r="E71" s="387" t="s">
        <v>13</v>
      </c>
      <c r="F71" s="387" t="s">
        <v>107</v>
      </c>
      <c r="G71" s="430" t="s">
        <v>498</v>
      </c>
      <c r="H71" s="109"/>
      <c r="L71" s="14"/>
    </row>
    <row r="72" spans="1:12" ht="43.5" customHeight="1">
      <c r="A72" s="413"/>
      <c r="B72" s="556"/>
      <c r="C72" s="558"/>
      <c r="D72" s="366" t="s">
        <v>499</v>
      </c>
      <c r="E72" s="457"/>
      <c r="F72" s="457"/>
      <c r="G72" s="377"/>
      <c r="H72" s="109"/>
      <c r="L72" s="14"/>
    </row>
    <row r="73" spans="1:12" ht="49.5" customHeight="1">
      <c r="A73" s="395" t="s">
        <v>412</v>
      </c>
      <c r="B73" s="78" t="s">
        <v>413</v>
      </c>
      <c r="C73" s="235">
        <v>2210</v>
      </c>
      <c r="D73" s="164">
        <f>99000+1238540</f>
        <v>1337540</v>
      </c>
      <c r="E73" s="157" t="s">
        <v>13</v>
      </c>
      <c r="F73" s="231" t="s">
        <v>33</v>
      </c>
      <c r="G73" s="445" t="s">
        <v>304</v>
      </c>
    </row>
    <row r="74" spans="1:12" ht="42.75" customHeight="1">
      <c r="A74" s="397"/>
      <c r="B74" s="155"/>
      <c r="C74" s="46"/>
      <c r="D74" s="150" t="s">
        <v>319</v>
      </c>
      <c r="E74" s="247"/>
      <c r="F74" s="227"/>
      <c r="G74" s="444"/>
    </row>
    <row r="75" spans="1:12" ht="49.5" hidden="1" customHeight="1">
      <c r="A75" s="395" t="s">
        <v>270</v>
      </c>
      <c r="B75" s="78" t="s">
        <v>271</v>
      </c>
      <c r="C75" s="234">
        <v>2210</v>
      </c>
      <c r="D75" s="97">
        <v>0</v>
      </c>
      <c r="E75" s="246" t="s">
        <v>175</v>
      </c>
      <c r="F75" s="226" t="s">
        <v>236</v>
      </c>
      <c r="G75" s="445" t="s">
        <v>304</v>
      </c>
    </row>
    <row r="76" spans="1:12" ht="49.5" hidden="1" customHeight="1">
      <c r="A76" s="397"/>
      <c r="B76" s="159"/>
      <c r="C76" s="46"/>
      <c r="D76" s="150" t="s">
        <v>276</v>
      </c>
      <c r="E76" s="247"/>
      <c r="F76" s="227"/>
      <c r="G76" s="444"/>
    </row>
    <row r="77" spans="1:12" ht="49.5" hidden="1" customHeight="1">
      <c r="A77" s="396" t="s">
        <v>272</v>
      </c>
      <c r="B77" s="155" t="s">
        <v>273</v>
      </c>
      <c r="C77" s="235">
        <v>2210</v>
      </c>
      <c r="D77" s="164">
        <v>0</v>
      </c>
      <c r="E77" s="157" t="s">
        <v>175</v>
      </c>
      <c r="F77" s="231" t="s">
        <v>236</v>
      </c>
      <c r="G77" s="393" t="s">
        <v>305</v>
      </c>
    </row>
    <row r="78" spans="1:12" ht="49.5" hidden="1" customHeight="1">
      <c r="A78" s="397"/>
      <c r="B78" s="155"/>
      <c r="C78" s="156"/>
      <c r="D78" s="150" t="s">
        <v>255</v>
      </c>
      <c r="E78" s="157"/>
      <c r="F78" s="231"/>
      <c r="G78" s="444"/>
    </row>
    <row r="79" spans="1:12" ht="29.25" hidden="1" customHeight="1">
      <c r="A79" s="294" t="s">
        <v>275</v>
      </c>
      <c r="B79" s="78" t="s">
        <v>239</v>
      </c>
      <c r="C79" s="234">
        <v>2210</v>
      </c>
      <c r="D79" s="163">
        <v>0</v>
      </c>
      <c r="E79" s="411" t="s">
        <v>175</v>
      </c>
      <c r="F79" s="411" t="s">
        <v>236</v>
      </c>
      <c r="G79" s="445" t="s">
        <v>304</v>
      </c>
    </row>
    <row r="80" spans="1:12" ht="48" hidden="1" customHeight="1">
      <c r="A80" s="295"/>
      <c r="B80" s="20"/>
      <c r="C80" s="46"/>
      <c r="D80" s="150" t="s">
        <v>295</v>
      </c>
      <c r="E80" s="379"/>
      <c r="F80" s="379"/>
      <c r="G80" s="444"/>
    </row>
    <row r="81" spans="1:7" ht="48" hidden="1" customHeight="1">
      <c r="A81" s="296" t="s">
        <v>277</v>
      </c>
      <c r="B81" s="78" t="s">
        <v>281</v>
      </c>
      <c r="C81" s="235">
        <v>2210</v>
      </c>
      <c r="D81" s="163">
        <v>0</v>
      </c>
      <c r="E81" s="411" t="s">
        <v>175</v>
      </c>
      <c r="F81" s="231" t="s">
        <v>236</v>
      </c>
      <c r="G81" s="445" t="s">
        <v>304</v>
      </c>
    </row>
    <row r="82" spans="1:7" ht="48" hidden="1" customHeight="1">
      <c r="A82" s="297"/>
      <c r="B82" s="35"/>
      <c r="C82" s="156"/>
      <c r="D82" s="150" t="s">
        <v>296</v>
      </c>
      <c r="E82" s="379"/>
      <c r="F82" s="231"/>
      <c r="G82" s="444"/>
    </row>
    <row r="83" spans="1:7" ht="44.25" hidden="1" customHeight="1">
      <c r="A83" s="294" t="s">
        <v>384</v>
      </c>
      <c r="B83" s="33" t="s">
        <v>59</v>
      </c>
      <c r="C83" s="31">
        <v>2210</v>
      </c>
      <c r="D83" s="163">
        <v>0</v>
      </c>
      <c r="E83" s="501" t="s">
        <v>13</v>
      </c>
      <c r="F83" s="226" t="s">
        <v>33</v>
      </c>
      <c r="G83" s="376" t="s">
        <v>306</v>
      </c>
    </row>
    <row r="84" spans="1:7" ht="33.75" hidden="1" customHeight="1">
      <c r="A84" s="277"/>
      <c r="B84" s="34"/>
      <c r="C84" s="32"/>
      <c r="D84" s="132" t="s">
        <v>318</v>
      </c>
      <c r="E84" s="502"/>
      <c r="F84" s="227"/>
      <c r="G84" s="377"/>
    </row>
    <row r="85" spans="1:7" ht="36" hidden="1" customHeight="1">
      <c r="A85" s="276" t="s">
        <v>390</v>
      </c>
      <c r="B85" s="33" t="s">
        <v>320</v>
      </c>
      <c r="C85" s="31">
        <v>2210</v>
      </c>
      <c r="D85" s="191">
        <v>0</v>
      </c>
      <c r="E85" s="411" t="s">
        <v>13</v>
      </c>
      <c r="F85" s="231" t="s">
        <v>123</v>
      </c>
      <c r="G85" s="376" t="s">
        <v>306</v>
      </c>
    </row>
    <row r="86" spans="1:7" ht="48" hidden="1" customHeight="1">
      <c r="A86" s="277"/>
      <c r="B86" s="166"/>
      <c r="C86" s="32"/>
      <c r="D86" s="132" t="s">
        <v>321</v>
      </c>
      <c r="E86" s="379"/>
      <c r="F86" s="227"/>
      <c r="G86" s="377"/>
    </row>
    <row r="87" spans="1:7" ht="48" hidden="1" customHeight="1">
      <c r="A87" s="298" t="s">
        <v>294</v>
      </c>
      <c r="B87" s="255" t="s">
        <v>293</v>
      </c>
      <c r="C87" s="173">
        <v>2210</v>
      </c>
      <c r="D87" s="176">
        <v>0</v>
      </c>
      <c r="E87" s="431" t="s">
        <v>175</v>
      </c>
      <c r="F87" s="177" t="s">
        <v>236</v>
      </c>
      <c r="G87" s="544" t="s">
        <v>306</v>
      </c>
    </row>
    <row r="88" spans="1:7" ht="48" hidden="1" customHeight="1">
      <c r="A88" s="299"/>
      <c r="B88" s="259"/>
      <c r="C88" s="178"/>
      <c r="D88" s="130" t="s">
        <v>297</v>
      </c>
      <c r="E88" s="432"/>
      <c r="F88" s="240"/>
      <c r="G88" s="545"/>
    </row>
    <row r="89" spans="1:7" ht="35.25" hidden="1" customHeight="1">
      <c r="A89" s="276" t="s">
        <v>323</v>
      </c>
      <c r="B89" s="33" t="s">
        <v>322</v>
      </c>
      <c r="C89" s="31">
        <v>2210</v>
      </c>
      <c r="D89" s="179">
        <v>0</v>
      </c>
      <c r="E89" s="411" t="s">
        <v>227</v>
      </c>
      <c r="F89" s="226" t="s">
        <v>33</v>
      </c>
      <c r="G89" s="376" t="s">
        <v>306</v>
      </c>
    </row>
    <row r="90" spans="1:7" ht="33.75" hidden="1" customHeight="1">
      <c r="A90" s="277"/>
      <c r="B90" s="166"/>
      <c r="C90" s="32"/>
      <c r="D90" s="75" t="s">
        <v>324</v>
      </c>
      <c r="E90" s="379"/>
      <c r="F90" s="227"/>
      <c r="G90" s="377"/>
    </row>
    <row r="91" spans="1:7" ht="48" hidden="1" customHeight="1">
      <c r="A91" s="297" t="s">
        <v>327</v>
      </c>
      <c r="B91" s="79" t="s">
        <v>325</v>
      </c>
      <c r="C91" s="237">
        <v>2210</v>
      </c>
      <c r="D91" s="180">
        <v>0</v>
      </c>
      <c r="E91" s="378" t="s">
        <v>175</v>
      </c>
      <c r="F91" s="231" t="s">
        <v>236</v>
      </c>
      <c r="G91" s="430" t="s">
        <v>306</v>
      </c>
    </row>
    <row r="92" spans="1:7" ht="35.25" hidden="1" customHeight="1">
      <c r="A92" s="297"/>
      <c r="B92" s="131"/>
      <c r="C92" s="237"/>
      <c r="D92" s="75" t="s">
        <v>326</v>
      </c>
      <c r="E92" s="379"/>
      <c r="F92" s="231"/>
      <c r="G92" s="377"/>
    </row>
    <row r="93" spans="1:7" ht="48" hidden="1" customHeight="1">
      <c r="A93" s="276" t="s">
        <v>261</v>
      </c>
      <c r="B93" s="165" t="s">
        <v>257</v>
      </c>
      <c r="C93" s="234">
        <v>2210</v>
      </c>
      <c r="D93" s="163">
        <v>0</v>
      </c>
      <c r="E93" s="411" t="s">
        <v>175</v>
      </c>
      <c r="F93" s="226" t="s">
        <v>236</v>
      </c>
      <c r="G93" s="376" t="s">
        <v>60</v>
      </c>
    </row>
    <row r="94" spans="1:7" ht="48" hidden="1" customHeight="1">
      <c r="A94" s="295"/>
      <c r="B94" s="159"/>
      <c r="C94" s="46"/>
      <c r="D94" s="150" t="s">
        <v>301</v>
      </c>
      <c r="E94" s="379"/>
      <c r="F94" s="227"/>
      <c r="G94" s="377"/>
    </row>
    <row r="95" spans="1:7" ht="48" hidden="1" customHeight="1">
      <c r="A95" s="300" t="s">
        <v>265</v>
      </c>
      <c r="B95" s="79" t="s">
        <v>256</v>
      </c>
      <c r="C95" s="234">
        <v>2210</v>
      </c>
      <c r="D95" s="163">
        <v>0</v>
      </c>
      <c r="E95" s="246" t="s">
        <v>175</v>
      </c>
      <c r="F95" s="226" t="s">
        <v>236</v>
      </c>
      <c r="G95" s="376" t="s">
        <v>60</v>
      </c>
    </row>
    <row r="96" spans="1:7" ht="48" hidden="1" customHeight="1">
      <c r="A96" s="295"/>
      <c r="B96" s="159"/>
      <c r="C96" s="46"/>
      <c r="D96" s="150" t="s">
        <v>258</v>
      </c>
      <c r="E96" s="247"/>
      <c r="F96" s="227"/>
      <c r="G96" s="377"/>
    </row>
    <row r="97" spans="1:12" ht="48" hidden="1" customHeight="1">
      <c r="A97" s="300" t="s">
        <v>253</v>
      </c>
      <c r="B97" s="78" t="s">
        <v>252</v>
      </c>
      <c r="C97" s="234">
        <v>2210</v>
      </c>
      <c r="D97" s="163">
        <v>0</v>
      </c>
      <c r="E97" s="246" t="s">
        <v>260</v>
      </c>
      <c r="F97" s="226" t="s">
        <v>236</v>
      </c>
      <c r="G97" s="376" t="s">
        <v>60</v>
      </c>
    </row>
    <row r="98" spans="1:12" ht="48" hidden="1" customHeight="1">
      <c r="A98" s="295"/>
      <c r="B98" s="159"/>
      <c r="C98" s="46"/>
      <c r="D98" s="150" t="s">
        <v>259</v>
      </c>
      <c r="E98" s="247"/>
      <c r="F98" s="227"/>
      <c r="G98" s="377"/>
    </row>
    <row r="99" spans="1:12" ht="48" hidden="1" customHeight="1">
      <c r="A99" s="300" t="s">
        <v>263</v>
      </c>
      <c r="B99" s="78" t="s">
        <v>254</v>
      </c>
      <c r="C99" s="234">
        <v>2210</v>
      </c>
      <c r="D99" s="171">
        <v>0</v>
      </c>
      <c r="E99" s="411" t="s">
        <v>175</v>
      </c>
      <c r="F99" s="226" t="s">
        <v>236</v>
      </c>
      <c r="G99" s="376" t="s">
        <v>306</v>
      </c>
    </row>
    <row r="100" spans="1:12" ht="48" hidden="1" customHeight="1">
      <c r="A100" s="295"/>
      <c r="B100" s="159"/>
      <c r="C100" s="46"/>
      <c r="D100" s="150" t="s">
        <v>298</v>
      </c>
      <c r="E100" s="379"/>
      <c r="F100" s="227"/>
      <c r="G100" s="377"/>
    </row>
    <row r="101" spans="1:12" ht="48" hidden="1" customHeight="1">
      <c r="A101" s="297" t="s">
        <v>267</v>
      </c>
      <c r="B101" s="155" t="s">
        <v>266</v>
      </c>
      <c r="C101" s="235">
        <v>2210</v>
      </c>
      <c r="D101" s="162">
        <v>0</v>
      </c>
      <c r="E101" s="411" t="s">
        <v>175</v>
      </c>
      <c r="F101" s="231" t="s">
        <v>236</v>
      </c>
      <c r="G101" s="430" t="s">
        <v>306</v>
      </c>
    </row>
    <row r="102" spans="1:12" ht="48" hidden="1" customHeight="1">
      <c r="A102" s="295"/>
      <c r="B102" s="159"/>
      <c r="C102" s="46"/>
      <c r="D102" s="150" t="s">
        <v>268</v>
      </c>
      <c r="E102" s="379"/>
      <c r="F102" s="227"/>
      <c r="G102" s="377"/>
    </row>
    <row r="103" spans="1:12" ht="48" hidden="1" customHeight="1">
      <c r="A103" s="301"/>
      <c r="B103" s="78"/>
      <c r="C103" s="158"/>
      <c r="D103" s="160">
        <v>0</v>
      </c>
      <c r="E103" s="411" t="s">
        <v>175</v>
      </c>
      <c r="F103" s="226" t="s">
        <v>236</v>
      </c>
      <c r="G103" s="376" t="s">
        <v>251</v>
      </c>
    </row>
    <row r="104" spans="1:12" ht="48" hidden="1" customHeight="1">
      <c r="A104" s="295"/>
      <c r="B104" s="159"/>
      <c r="C104" s="46"/>
      <c r="D104" s="150" t="s">
        <v>240</v>
      </c>
      <c r="E104" s="379"/>
      <c r="F104" s="227"/>
      <c r="G104" s="377"/>
    </row>
    <row r="105" spans="1:12" ht="35.25" hidden="1" customHeight="1">
      <c r="A105" s="297" t="s">
        <v>262</v>
      </c>
      <c r="B105" s="155" t="s">
        <v>264</v>
      </c>
      <c r="C105" s="235">
        <v>2210</v>
      </c>
      <c r="D105" s="162">
        <v>0</v>
      </c>
      <c r="E105" s="411" t="s">
        <v>175</v>
      </c>
      <c r="F105" s="231" t="s">
        <v>236</v>
      </c>
      <c r="G105" s="430" t="s">
        <v>306</v>
      </c>
    </row>
    <row r="106" spans="1:12" ht="48" hidden="1" customHeight="1">
      <c r="A106" s="297"/>
      <c r="B106" s="155"/>
      <c r="C106" s="156"/>
      <c r="D106" s="150" t="s">
        <v>269</v>
      </c>
      <c r="E106" s="379"/>
      <c r="F106" s="231"/>
      <c r="G106" s="377"/>
    </row>
    <row r="107" spans="1:12" ht="29.25" hidden="1" customHeight="1">
      <c r="A107" s="276"/>
      <c r="B107" s="78"/>
      <c r="C107" s="234"/>
      <c r="D107" s="161"/>
      <c r="E107" s="462"/>
      <c r="F107" s="411"/>
      <c r="G107" s="445"/>
      <c r="J107" s="475"/>
    </row>
    <row r="108" spans="1:12" ht="54.75" hidden="1" customHeight="1">
      <c r="A108" s="295"/>
      <c r="B108" s="20"/>
      <c r="C108" s="46"/>
      <c r="D108" s="150"/>
      <c r="E108" s="463"/>
      <c r="F108" s="379"/>
      <c r="G108" s="444"/>
      <c r="J108" s="476"/>
    </row>
    <row r="109" spans="1:12" ht="48.75" hidden="1" customHeight="1">
      <c r="A109" s="402" t="s">
        <v>140</v>
      </c>
      <c r="B109" s="489" t="s">
        <v>141</v>
      </c>
      <c r="C109" s="419">
        <v>2210</v>
      </c>
      <c r="D109" s="148">
        <v>0</v>
      </c>
      <c r="E109" s="411" t="s">
        <v>125</v>
      </c>
      <c r="F109" s="458" t="s">
        <v>108</v>
      </c>
      <c r="G109" s="302"/>
    </row>
    <row r="110" spans="1:12" ht="48" hidden="1" customHeight="1">
      <c r="A110" s="403"/>
      <c r="B110" s="490"/>
      <c r="C110" s="420"/>
      <c r="D110" s="68" t="s">
        <v>229</v>
      </c>
      <c r="E110" s="379"/>
      <c r="F110" s="450"/>
      <c r="G110" s="303"/>
    </row>
    <row r="111" spans="1:12" ht="29.25" customHeight="1">
      <c r="A111" s="304" t="s">
        <v>12</v>
      </c>
      <c r="B111" s="4"/>
      <c r="C111" s="5"/>
      <c r="D111" s="6">
        <f>D69+D71+D73</f>
        <v>3753479.9699999997</v>
      </c>
      <c r="E111" s="7"/>
      <c r="F111" s="7"/>
      <c r="G111" s="305"/>
      <c r="H111" s="111"/>
      <c r="I111" s="69"/>
      <c r="J111" s="133"/>
      <c r="K111" s="190"/>
      <c r="L111" s="102"/>
    </row>
    <row r="112" spans="1:12" ht="39" hidden="1" customHeight="1">
      <c r="A112" s="505" t="s">
        <v>55</v>
      </c>
      <c r="B112" s="15" t="s">
        <v>16</v>
      </c>
      <c r="C112" s="22">
        <v>2240</v>
      </c>
      <c r="D112" s="28">
        <v>0</v>
      </c>
      <c r="E112" s="228" t="s">
        <v>13</v>
      </c>
      <c r="F112" s="236" t="s">
        <v>23</v>
      </c>
      <c r="G112" s="306" t="s">
        <v>11</v>
      </c>
    </row>
    <row r="113" spans="1:12" ht="62.25" hidden="1" customHeight="1">
      <c r="A113" s="506"/>
      <c r="B113" s="16"/>
      <c r="C113" s="23"/>
      <c r="D113" s="18" t="s">
        <v>25</v>
      </c>
      <c r="E113" s="229"/>
      <c r="F113" s="243"/>
      <c r="G113" s="307"/>
    </row>
    <row r="114" spans="1:12" ht="49.5" hidden="1" customHeight="1">
      <c r="A114" s="308" t="s">
        <v>53</v>
      </c>
      <c r="B114" s="15" t="s">
        <v>16</v>
      </c>
      <c r="C114" s="22">
        <v>2240</v>
      </c>
      <c r="D114" s="28">
        <v>0</v>
      </c>
      <c r="E114" s="249" t="s">
        <v>13</v>
      </c>
      <c r="F114" s="237" t="s">
        <v>23</v>
      </c>
      <c r="G114" s="306" t="s">
        <v>11</v>
      </c>
    </row>
    <row r="115" spans="1:12" ht="53.25" hidden="1" customHeight="1">
      <c r="A115" s="308" t="s">
        <v>54</v>
      </c>
      <c r="B115" s="16"/>
      <c r="C115" s="24"/>
      <c r="D115" s="18" t="s">
        <v>24</v>
      </c>
      <c r="E115" s="249"/>
      <c r="F115" s="237"/>
      <c r="G115" s="309"/>
    </row>
    <row r="116" spans="1:12" ht="42" hidden="1" customHeight="1">
      <c r="A116" s="310" t="s">
        <v>26</v>
      </c>
      <c r="B116" s="15" t="s">
        <v>22</v>
      </c>
      <c r="C116" s="421">
        <v>2240</v>
      </c>
      <c r="D116" s="28">
        <v>0</v>
      </c>
      <c r="E116" s="423" t="s">
        <v>13</v>
      </c>
      <c r="F116" s="460" t="s">
        <v>23</v>
      </c>
      <c r="G116" s="410" t="s">
        <v>11</v>
      </c>
    </row>
    <row r="117" spans="1:12" ht="49.5" hidden="1" customHeight="1">
      <c r="A117" s="311"/>
      <c r="B117" s="16"/>
      <c r="C117" s="422"/>
      <c r="D117" s="3" t="s">
        <v>21</v>
      </c>
      <c r="E117" s="424"/>
      <c r="F117" s="461"/>
      <c r="G117" s="409"/>
    </row>
    <row r="118" spans="1:12" ht="49.5" hidden="1" customHeight="1">
      <c r="A118" s="312" t="s">
        <v>27</v>
      </c>
      <c r="B118" s="15" t="s">
        <v>22</v>
      </c>
      <c r="C118" s="56">
        <v>2240</v>
      </c>
      <c r="D118" s="27">
        <v>0</v>
      </c>
      <c r="E118" s="249" t="s">
        <v>13</v>
      </c>
      <c r="F118" s="252" t="s">
        <v>23</v>
      </c>
      <c r="G118" s="309" t="s">
        <v>11</v>
      </c>
    </row>
    <row r="119" spans="1:12" ht="49.5" hidden="1" customHeight="1">
      <c r="A119" s="312"/>
      <c r="B119" s="26"/>
      <c r="C119" s="56"/>
      <c r="D119" s="3" t="s">
        <v>28</v>
      </c>
      <c r="E119" s="249"/>
      <c r="F119" s="252"/>
      <c r="G119" s="309"/>
    </row>
    <row r="120" spans="1:12" ht="61.5" customHeight="1">
      <c r="A120" s="429" t="s">
        <v>414</v>
      </c>
      <c r="B120" s="503" t="s">
        <v>492</v>
      </c>
      <c r="C120" s="504">
        <v>2240</v>
      </c>
      <c r="D120" s="97">
        <f>1000000-197550</f>
        <v>802450</v>
      </c>
      <c r="E120" s="543" t="s">
        <v>13</v>
      </c>
      <c r="F120" s="459" t="s">
        <v>107</v>
      </c>
      <c r="G120" s="448" t="s">
        <v>66</v>
      </c>
    </row>
    <row r="121" spans="1:12" ht="43.5" customHeight="1">
      <c r="A121" s="429"/>
      <c r="B121" s="503"/>
      <c r="C121" s="504"/>
      <c r="D121" s="68" t="s">
        <v>493</v>
      </c>
      <c r="E121" s="543"/>
      <c r="F121" s="459"/>
      <c r="G121" s="448"/>
      <c r="H121" s="109"/>
      <c r="L121" s="14"/>
    </row>
    <row r="122" spans="1:12" ht="41.25" customHeight="1">
      <c r="A122" s="404" t="s">
        <v>471</v>
      </c>
      <c r="B122" s="15" t="s">
        <v>470</v>
      </c>
      <c r="C122" s="224">
        <v>2240</v>
      </c>
      <c r="D122" s="137">
        <v>197550</v>
      </c>
      <c r="E122" s="460" t="s">
        <v>193</v>
      </c>
      <c r="F122" s="464" t="s">
        <v>31</v>
      </c>
      <c r="G122" s="465" t="s">
        <v>474</v>
      </c>
    </row>
    <row r="123" spans="1:12" ht="103.5" customHeight="1">
      <c r="A123" s="405"/>
      <c r="B123" s="215" t="s">
        <v>472</v>
      </c>
      <c r="C123" s="225"/>
      <c r="D123" s="60" t="s">
        <v>473</v>
      </c>
      <c r="E123" s="461"/>
      <c r="F123" s="457"/>
      <c r="G123" s="466"/>
      <c r="H123" s="109"/>
    </row>
    <row r="124" spans="1:12" ht="28.5" hidden="1" customHeight="1">
      <c r="A124" s="313" t="s">
        <v>207</v>
      </c>
      <c r="B124" s="400" t="s">
        <v>206</v>
      </c>
      <c r="C124" s="65">
        <v>2240</v>
      </c>
      <c r="D124" s="138">
        <v>0</v>
      </c>
      <c r="E124" s="460" t="s">
        <v>193</v>
      </c>
      <c r="F124" s="237" t="s">
        <v>208</v>
      </c>
      <c r="G124" s="446" t="s">
        <v>60</v>
      </c>
      <c r="H124" s="109"/>
    </row>
    <row r="125" spans="1:12" ht="21.75" hidden="1" customHeight="1">
      <c r="A125" s="313"/>
      <c r="B125" s="401"/>
      <c r="C125" s="65"/>
      <c r="D125" s="60" t="s">
        <v>209</v>
      </c>
      <c r="E125" s="461"/>
      <c r="F125" s="237"/>
      <c r="G125" s="447"/>
      <c r="H125" s="109"/>
    </row>
    <row r="126" spans="1:12" ht="88.5" customHeight="1">
      <c r="A126" s="565" t="s">
        <v>415</v>
      </c>
      <c r="B126" s="15" t="s">
        <v>416</v>
      </c>
      <c r="C126" s="374">
        <v>2240</v>
      </c>
      <c r="D126" s="137">
        <v>7455700</v>
      </c>
      <c r="E126" s="423" t="s">
        <v>89</v>
      </c>
      <c r="F126" s="459" t="s">
        <v>123</v>
      </c>
      <c r="G126" s="566" t="s">
        <v>478</v>
      </c>
    </row>
    <row r="127" spans="1:12" ht="59.25" customHeight="1" thickBot="1">
      <c r="A127" s="567"/>
      <c r="B127" s="568"/>
      <c r="C127" s="375"/>
      <c r="D127" s="18" t="s">
        <v>511</v>
      </c>
      <c r="E127" s="424"/>
      <c r="F127" s="569"/>
      <c r="G127" s="570"/>
    </row>
    <row r="128" spans="1:12" ht="66.75" customHeight="1">
      <c r="A128" s="402" t="s">
        <v>417</v>
      </c>
      <c r="B128" s="15" t="s">
        <v>418</v>
      </c>
      <c r="C128" s="224">
        <v>2240</v>
      </c>
      <c r="D128" s="137">
        <v>1385400</v>
      </c>
      <c r="E128" s="228" t="s">
        <v>310</v>
      </c>
      <c r="F128" s="244" t="s">
        <v>311</v>
      </c>
      <c r="G128" s="465" t="s">
        <v>337</v>
      </c>
    </row>
    <row r="129" spans="1:8" ht="80.25" customHeight="1">
      <c r="A129" s="403"/>
      <c r="B129" s="314"/>
      <c r="C129" s="225"/>
      <c r="D129" s="182" t="s">
        <v>368</v>
      </c>
      <c r="E129" s="229"/>
      <c r="F129" s="245"/>
      <c r="G129" s="466"/>
    </row>
    <row r="130" spans="1:8" ht="9" hidden="1" customHeight="1">
      <c r="A130" s="315" t="s">
        <v>131</v>
      </c>
      <c r="B130" s="15" t="s">
        <v>132</v>
      </c>
      <c r="C130" s="65">
        <v>2240</v>
      </c>
      <c r="D130" s="55">
        <v>0</v>
      </c>
      <c r="E130" s="249" t="s">
        <v>118</v>
      </c>
      <c r="F130" s="252" t="s">
        <v>33</v>
      </c>
      <c r="G130" s="306" t="s">
        <v>60</v>
      </c>
    </row>
    <row r="131" spans="1:8" ht="21.75" hidden="1" customHeight="1">
      <c r="A131" s="315"/>
      <c r="B131" s="314"/>
      <c r="C131" s="65"/>
      <c r="D131" s="18" t="s">
        <v>133</v>
      </c>
      <c r="E131" s="249"/>
      <c r="F131" s="252"/>
      <c r="G131" s="316"/>
    </row>
    <row r="132" spans="1:8" s="370" customFormat="1" ht="64.5" customHeight="1">
      <c r="A132" s="414" t="s">
        <v>465</v>
      </c>
      <c r="B132" s="371" t="s">
        <v>29</v>
      </c>
      <c r="C132" s="419">
        <v>2240</v>
      </c>
      <c r="D132" s="372">
        <v>173099.28</v>
      </c>
      <c r="E132" s="464" t="s">
        <v>30</v>
      </c>
      <c r="F132" s="460" t="s">
        <v>107</v>
      </c>
      <c r="G132" s="373" t="s">
        <v>60</v>
      </c>
    </row>
    <row r="133" spans="1:8" ht="39" customHeight="1">
      <c r="A133" s="415"/>
      <c r="B133" s="16"/>
      <c r="C133" s="420"/>
      <c r="D133" s="60" t="s">
        <v>508</v>
      </c>
      <c r="E133" s="457"/>
      <c r="F133" s="461"/>
      <c r="G133" s="307"/>
      <c r="H133" s="109"/>
    </row>
    <row r="134" spans="1:8" s="175" customFormat="1" ht="50.25" customHeight="1">
      <c r="A134" s="414" t="s">
        <v>465</v>
      </c>
      <c r="B134" s="15" t="s">
        <v>29</v>
      </c>
      <c r="C134" s="419">
        <v>2240</v>
      </c>
      <c r="D134" s="221">
        <v>26988.48</v>
      </c>
      <c r="E134" s="174" t="s">
        <v>118</v>
      </c>
      <c r="F134" s="177"/>
      <c r="G134" s="317" t="s">
        <v>463</v>
      </c>
    </row>
    <row r="135" spans="1:8" s="175" customFormat="1" ht="63.75" customHeight="1">
      <c r="A135" s="415"/>
      <c r="B135" s="16"/>
      <c r="C135" s="420"/>
      <c r="D135" s="60" t="s">
        <v>467</v>
      </c>
      <c r="E135" s="174"/>
      <c r="F135" s="177"/>
      <c r="G135" s="318"/>
    </row>
    <row r="136" spans="1:8" ht="51" hidden="1" customHeight="1">
      <c r="A136" s="291" t="s">
        <v>68</v>
      </c>
      <c r="B136" s="15" t="s">
        <v>69</v>
      </c>
      <c r="C136" s="477">
        <v>2240</v>
      </c>
      <c r="D136" s="55">
        <v>0</v>
      </c>
      <c r="E136" s="423" t="s">
        <v>70</v>
      </c>
      <c r="F136" s="460" t="s">
        <v>31</v>
      </c>
      <c r="G136" s="319" t="s">
        <v>60</v>
      </c>
    </row>
    <row r="137" spans="1:8" ht="27" hidden="1" customHeight="1">
      <c r="A137" s="292"/>
      <c r="B137" s="16"/>
      <c r="C137" s="478"/>
      <c r="D137" s="18" t="s">
        <v>71</v>
      </c>
      <c r="E137" s="424"/>
      <c r="F137" s="461"/>
      <c r="G137" s="320"/>
    </row>
    <row r="138" spans="1:8" ht="50.25" hidden="1" customHeight="1">
      <c r="A138" s="313" t="s">
        <v>34</v>
      </c>
      <c r="B138" s="15" t="s">
        <v>67</v>
      </c>
      <c r="C138" s="65">
        <v>2240</v>
      </c>
      <c r="D138" s="55">
        <v>0</v>
      </c>
      <c r="E138" s="59" t="s">
        <v>13</v>
      </c>
      <c r="F138" s="241" t="s">
        <v>31</v>
      </c>
      <c r="G138" s="410" t="s">
        <v>60</v>
      </c>
    </row>
    <row r="139" spans="1:8" ht="30.75" hidden="1" customHeight="1">
      <c r="A139" s="292"/>
      <c r="B139" s="16"/>
      <c r="C139" s="225"/>
      <c r="D139" s="3" t="s">
        <v>35</v>
      </c>
      <c r="E139" s="245"/>
      <c r="F139" s="242"/>
      <c r="G139" s="409"/>
    </row>
    <row r="140" spans="1:8" ht="45" hidden="1" customHeight="1">
      <c r="A140" s="291" t="s">
        <v>68</v>
      </c>
      <c r="B140" s="15" t="s">
        <v>69</v>
      </c>
      <c r="C140" s="477">
        <v>2240</v>
      </c>
      <c r="D140" s="55">
        <v>0</v>
      </c>
      <c r="E140" s="423" t="s">
        <v>70</v>
      </c>
      <c r="F140" s="460" t="s">
        <v>123</v>
      </c>
      <c r="G140" s="319" t="s">
        <v>60</v>
      </c>
    </row>
    <row r="141" spans="1:8" ht="27" hidden="1" customHeight="1">
      <c r="A141" s="292"/>
      <c r="B141" s="16"/>
      <c r="C141" s="478"/>
      <c r="D141" s="18" t="s">
        <v>152</v>
      </c>
      <c r="E141" s="424"/>
      <c r="F141" s="461"/>
      <c r="G141" s="320"/>
    </row>
    <row r="142" spans="1:8" ht="43.5" customHeight="1">
      <c r="A142" s="414" t="s">
        <v>419</v>
      </c>
      <c r="B142" s="15" t="s">
        <v>420</v>
      </c>
      <c r="C142" s="112">
        <v>2240</v>
      </c>
      <c r="D142" s="137">
        <f>600000-37774.66</f>
        <v>562225.34</v>
      </c>
      <c r="E142" s="423" t="s">
        <v>70</v>
      </c>
      <c r="F142" s="252" t="s">
        <v>31</v>
      </c>
      <c r="G142" s="319" t="s">
        <v>60</v>
      </c>
      <c r="H142" s="109"/>
    </row>
    <row r="143" spans="1:8" ht="51.75" customHeight="1">
      <c r="A143" s="415"/>
      <c r="B143" s="26"/>
      <c r="C143" s="238"/>
      <c r="D143" s="18" t="s">
        <v>451</v>
      </c>
      <c r="E143" s="424"/>
      <c r="F143" s="252"/>
      <c r="G143" s="321"/>
    </row>
    <row r="144" spans="1:8" ht="40.5" customHeight="1">
      <c r="A144" s="414" t="s">
        <v>419</v>
      </c>
      <c r="B144" s="15" t="s">
        <v>69</v>
      </c>
      <c r="C144" s="112">
        <v>2240</v>
      </c>
      <c r="D144" s="137">
        <v>37774.660000000003</v>
      </c>
      <c r="E144" s="423" t="s">
        <v>118</v>
      </c>
      <c r="F144" s="244" t="s">
        <v>23</v>
      </c>
      <c r="G144" s="319" t="s">
        <v>60</v>
      </c>
    </row>
    <row r="145" spans="1:8" ht="35.25" customHeight="1">
      <c r="A145" s="415"/>
      <c r="B145" s="26"/>
      <c r="C145" s="238"/>
      <c r="D145" s="18" t="s">
        <v>452</v>
      </c>
      <c r="E145" s="424"/>
      <c r="F145" s="252"/>
      <c r="G145" s="322" t="s">
        <v>331</v>
      </c>
    </row>
    <row r="146" spans="1:8" ht="42.75" hidden="1" customHeight="1">
      <c r="A146" s="291" t="s">
        <v>371</v>
      </c>
      <c r="B146" s="15" t="s">
        <v>72</v>
      </c>
      <c r="C146" s="477">
        <v>2240</v>
      </c>
      <c r="D146" s="171">
        <v>0</v>
      </c>
      <c r="E146" s="423" t="s">
        <v>118</v>
      </c>
      <c r="F146" s="411" t="s">
        <v>33</v>
      </c>
      <c r="G146" s="410" t="s">
        <v>65</v>
      </c>
    </row>
    <row r="147" spans="1:8" ht="30.75" hidden="1" customHeight="1">
      <c r="A147" s="292" t="s">
        <v>73</v>
      </c>
      <c r="B147" s="16"/>
      <c r="C147" s="478"/>
      <c r="D147" s="18" t="s">
        <v>338</v>
      </c>
      <c r="E147" s="424"/>
      <c r="F147" s="379"/>
      <c r="G147" s="409"/>
    </row>
    <row r="148" spans="1:8" ht="36" hidden="1" customHeight="1">
      <c r="A148" s="291" t="s">
        <v>369</v>
      </c>
      <c r="B148" s="400" t="s">
        <v>72</v>
      </c>
      <c r="C148" s="477">
        <v>2240</v>
      </c>
      <c r="D148" s="97">
        <v>0</v>
      </c>
      <c r="E148" s="423" t="s">
        <v>118</v>
      </c>
      <c r="F148" s="411" t="s">
        <v>33</v>
      </c>
      <c r="G148" s="410" t="s">
        <v>74</v>
      </c>
    </row>
    <row r="149" spans="1:8" ht="36.75" hidden="1" customHeight="1">
      <c r="A149" s="292"/>
      <c r="B149" s="401"/>
      <c r="C149" s="478"/>
      <c r="D149" s="18" t="s">
        <v>339</v>
      </c>
      <c r="E149" s="424"/>
      <c r="F149" s="379"/>
      <c r="G149" s="409"/>
    </row>
    <row r="150" spans="1:8" ht="56.25" hidden="1" customHeight="1">
      <c r="A150" s="291" t="s">
        <v>370</v>
      </c>
      <c r="B150" s="15" t="s">
        <v>72</v>
      </c>
      <c r="C150" s="477">
        <v>2240</v>
      </c>
      <c r="D150" s="163">
        <v>0</v>
      </c>
      <c r="E150" s="423" t="s">
        <v>118</v>
      </c>
      <c r="F150" s="411" t="s">
        <v>33</v>
      </c>
      <c r="G150" s="446" t="s">
        <v>60</v>
      </c>
    </row>
    <row r="151" spans="1:8" ht="30.75" hidden="1" customHeight="1">
      <c r="A151" s="292"/>
      <c r="B151" s="16"/>
      <c r="C151" s="478"/>
      <c r="D151" s="18" t="s">
        <v>367</v>
      </c>
      <c r="E151" s="424"/>
      <c r="F151" s="379"/>
      <c r="G151" s="447"/>
    </row>
    <row r="152" spans="1:8" ht="94.5" customHeight="1">
      <c r="A152" s="414" t="s">
        <v>446</v>
      </c>
      <c r="B152" s="15" t="s">
        <v>36</v>
      </c>
      <c r="C152" s="65">
        <v>2240</v>
      </c>
      <c r="D152" s="171">
        <f>17647598-3233274.88</f>
        <v>14414323.120000001</v>
      </c>
      <c r="E152" s="423" t="s">
        <v>70</v>
      </c>
      <c r="F152" s="464" t="s">
        <v>107</v>
      </c>
      <c r="G152" s="410" t="s">
        <v>60</v>
      </c>
      <c r="H152" s="109"/>
    </row>
    <row r="153" spans="1:8" ht="42" customHeight="1">
      <c r="A153" s="415"/>
      <c r="B153" s="215" t="s">
        <v>421</v>
      </c>
      <c r="C153" s="181"/>
      <c r="D153" s="60" t="s">
        <v>455</v>
      </c>
      <c r="E153" s="424"/>
      <c r="F153" s="457"/>
      <c r="G153" s="409"/>
      <c r="H153" s="213"/>
    </row>
    <row r="154" spans="1:8" ht="42" customHeight="1">
      <c r="A154" s="414" t="s">
        <v>446</v>
      </c>
      <c r="B154" s="15" t="s">
        <v>36</v>
      </c>
      <c r="C154" s="218" t="s">
        <v>453</v>
      </c>
      <c r="D154" s="171">
        <v>3233274.88</v>
      </c>
      <c r="E154" s="249" t="s">
        <v>118</v>
      </c>
      <c r="F154" s="241" t="s">
        <v>31</v>
      </c>
      <c r="G154" s="309" t="s">
        <v>60</v>
      </c>
      <c r="H154" s="213"/>
    </row>
    <row r="155" spans="1:8" ht="60.75" customHeight="1">
      <c r="A155" s="415"/>
      <c r="B155" s="215" t="s">
        <v>421</v>
      </c>
      <c r="C155" s="181"/>
      <c r="D155" s="68" t="s">
        <v>456</v>
      </c>
      <c r="E155" s="245"/>
      <c r="F155" s="242"/>
      <c r="G155" s="323" t="s">
        <v>454</v>
      </c>
      <c r="H155" s="213"/>
    </row>
    <row r="156" spans="1:8" ht="47.25" customHeight="1">
      <c r="A156" s="414" t="s">
        <v>425</v>
      </c>
      <c r="B156" s="15" t="s">
        <v>422</v>
      </c>
      <c r="C156" s="65">
        <v>2240</v>
      </c>
      <c r="D156" s="163">
        <v>300000</v>
      </c>
      <c r="E156" s="249" t="s">
        <v>119</v>
      </c>
      <c r="F156" s="241" t="s">
        <v>31</v>
      </c>
      <c r="G156" s="410" t="s">
        <v>60</v>
      </c>
    </row>
    <row r="157" spans="1:8" ht="33.75" customHeight="1">
      <c r="A157" s="415"/>
      <c r="B157" s="172"/>
      <c r="C157" s="225"/>
      <c r="D157" s="75" t="s">
        <v>330</v>
      </c>
      <c r="E157" s="229"/>
      <c r="F157" s="242"/>
      <c r="G157" s="409"/>
    </row>
    <row r="158" spans="1:8" ht="39" customHeight="1">
      <c r="A158" s="414" t="s">
        <v>459</v>
      </c>
      <c r="B158" s="26" t="s">
        <v>424</v>
      </c>
      <c r="C158" s="56">
        <v>2240</v>
      </c>
      <c r="D158" s="183">
        <f>935280-155880+561170</f>
        <v>1340570</v>
      </c>
      <c r="E158" s="460" t="s">
        <v>119</v>
      </c>
      <c r="F158" s="387" t="s">
        <v>31</v>
      </c>
      <c r="G158" s="408" t="s">
        <v>460</v>
      </c>
    </row>
    <row r="159" spans="1:8" ht="96.75" customHeight="1">
      <c r="A159" s="415"/>
      <c r="B159" s="16"/>
      <c r="C159" s="57"/>
      <c r="D159" s="68" t="s">
        <v>120</v>
      </c>
      <c r="E159" s="461"/>
      <c r="F159" s="457"/>
      <c r="G159" s="409"/>
      <c r="H159" s="109"/>
    </row>
    <row r="160" spans="1:8" ht="36" hidden="1" customHeight="1">
      <c r="A160" s="414" t="s">
        <v>426</v>
      </c>
      <c r="B160" s="26" t="s">
        <v>424</v>
      </c>
      <c r="C160" s="56">
        <v>2240</v>
      </c>
      <c r="D160" s="183">
        <v>0</v>
      </c>
      <c r="E160" s="249" t="s">
        <v>30</v>
      </c>
      <c r="F160" s="449" t="s">
        <v>31</v>
      </c>
      <c r="G160" s="408" t="s">
        <v>460</v>
      </c>
    </row>
    <row r="161" spans="1:8" ht="36" hidden="1" customHeight="1">
      <c r="A161" s="415"/>
      <c r="B161" s="16"/>
      <c r="C161" s="57"/>
      <c r="D161" s="68" t="s">
        <v>340</v>
      </c>
      <c r="E161" s="243"/>
      <c r="F161" s="450"/>
      <c r="G161" s="409"/>
    </row>
    <row r="162" spans="1:8" ht="34.5" customHeight="1">
      <c r="A162" s="414" t="s">
        <v>423</v>
      </c>
      <c r="B162" s="15" t="s">
        <v>16</v>
      </c>
      <c r="C162" s="65"/>
      <c r="D162" s="96">
        <v>155880</v>
      </c>
      <c r="E162" s="464" t="s">
        <v>118</v>
      </c>
      <c r="F162" s="387" t="s">
        <v>31</v>
      </c>
      <c r="G162" s="410" t="s">
        <v>461</v>
      </c>
    </row>
    <row r="163" spans="1:8" ht="41.25" customHeight="1">
      <c r="A163" s="415"/>
      <c r="B163" s="16"/>
      <c r="C163" s="225">
        <v>2240</v>
      </c>
      <c r="D163" s="105" t="s">
        <v>462</v>
      </c>
      <c r="E163" s="457"/>
      <c r="F163" s="457"/>
      <c r="G163" s="409"/>
      <c r="H163" s="109"/>
    </row>
    <row r="164" spans="1:8" ht="52.5" hidden="1" customHeight="1">
      <c r="A164" s="324" t="s">
        <v>195</v>
      </c>
      <c r="B164" s="15" t="s">
        <v>16</v>
      </c>
      <c r="C164" s="224">
        <v>2240</v>
      </c>
      <c r="D164" s="91">
        <v>0</v>
      </c>
      <c r="E164" s="59" t="s">
        <v>119</v>
      </c>
      <c r="F164" s="449" t="s">
        <v>108</v>
      </c>
      <c r="G164" s="410" t="s">
        <v>60</v>
      </c>
    </row>
    <row r="165" spans="1:8" ht="25.5" hidden="1" customHeight="1">
      <c r="A165" s="325"/>
      <c r="B165" s="16"/>
      <c r="C165" s="225"/>
      <c r="D165" s="92" t="s">
        <v>196</v>
      </c>
      <c r="E165" s="90"/>
      <c r="F165" s="450"/>
      <c r="G165" s="409"/>
      <c r="H165" s="109"/>
    </row>
    <row r="166" spans="1:8" ht="25.5" hidden="1" customHeight="1">
      <c r="A166" s="517" t="s">
        <v>217</v>
      </c>
      <c r="B166" s="15" t="s">
        <v>16</v>
      </c>
      <c r="C166" s="224">
        <v>2240</v>
      </c>
      <c r="D166" s="91">
        <v>0</v>
      </c>
      <c r="E166" s="59" t="s">
        <v>119</v>
      </c>
      <c r="F166" s="449" t="s">
        <v>108</v>
      </c>
      <c r="G166" s="410" t="s">
        <v>60</v>
      </c>
    </row>
    <row r="167" spans="1:8" ht="128.25" hidden="1" customHeight="1">
      <c r="A167" s="518"/>
      <c r="B167" s="16"/>
      <c r="C167" s="225"/>
      <c r="D167" s="105" t="s">
        <v>216</v>
      </c>
      <c r="E167" s="243"/>
      <c r="F167" s="450"/>
      <c r="G167" s="409"/>
      <c r="H167" s="109"/>
    </row>
    <row r="168" spans="1:8" ht="30" hidden="1" customHeight="1">
      <c r="A168" s="326" t="s">
        <v>178</v>
      </c>
      <c r="B168" s="15" t="s">
        <v>179</v>
      </c>
      <c r="C168" s="224">
        <v>2240</v>
      </c>
      <c r="D168" s="169">
        <v>0</v>
      </c>
      <c r="E168" s="236"/>
      <c r="F168" s="248"/>
      <c r="G168" s="410" t="s">
        <v>65</v>
      </c>
    </row>
    <row r="169" spans="1:8" ht="69.75" hidden="1" customHeight="1">
      <c r="A169" s="327"/>
      <c r="B169" s="16"/>
      <c r="C169" s="225"/>
      <c r="D169" s="105" t="s">
        <v>278</v>
      </c>
      <c r="E169" s="243" t="s">
        <v>119</v>
      </c>
      <c r="F169" s="242" t="s">
        <v>124</v>
      </c>
      <c r="G169" s="409"/>
      <c r="H169" s="109"/>
    </row>
    <row r="170" spans="1:8" ht="50.25" hidden="1" customHeight="1">
      <c r="A170" s="328" t="s">
        <v>285</v>
      </c>
      <c r="B170" s="19" t="s">
        <v>284</v>
      </c>
      <c r="C170" s="224">
        <v>2240</v>
      </c>
      <c r="D170" s="91">
        <v>0</v>
      </c>
      <c r="E170" s="464" t="s">
        <v>280</v>
      </c>
      <c r="F170" s="248"/>
      <c r="G170" s="410" t="s">
        <v>65</v>
      </c>
      <c r="H170" s="109"/>
    </row>
    <row r="171" spans="1:8" ht="43.5" hidden="1" customHeight="1">
      <c r="A171" s="327"/>
      <c r="B171" s="16"/>
      <c r="C171" s="225"/>
      <c r="D171" s="105" t="s">
        <v>279</v>
      </c>
      <c r="E171" s="457"/>
      <c r="F171" s="242" t="s">
        <v>236</v>
      </c>
      <c r="G171" s="409"/>
      <c r="H171" s="109"/>
    </row>
    <row r="172" spans="1:8" ht="43.5" hidden="1" customHeight="1">
      <c r="A172" s="329" t="s">
        <v>223</v>
      </c>
      <c r="B172" s="147" t="s">
        <v>224</v>
      </c>
      <c r="C172" s="139">
        <v>2240</v>
      </c>
      <c r="D172" s="152">
        <v>0</v>
      </c>
      <c r="E172" s="423" t="s">
        <v>193</v>
      </c>
      <c r="F172" s="237" t="s">
        <v>288</v>
      </c>
      <c r="G172" s="410" t="s">
        <v>65</v>
      </c>
      <c r="H172" s="109"/>
    </row>
    <row r="173" spans="1:8" ht="43.5" hidden="1" customHeight="1">
      <c r="A173" s="330"/>
      <c r="B173" s="16"/>
      <c r="C173" s="89"/>
      <c r="D173" s="141" t="s">
        <v>292</v>
      </c>
      <c r="E173" s="424"/>
      <c r="F173" s="243"/>
      <c r="G173" s="409"/>
      <c r="H173" s="109"/>
    </row>
    <row r="174" spans="1:8" ht="36" hidden="1" customHeight="1">
      <c r="A174" s="523" t="s">
        <v>184</v>
      </c>
      <c r="B174" s="15" t="s">
        <v>16</v>
      </c>
      <c r="C174" s="65">
        <v>2240</v>
      </c>
      <c r="D174" s="91">
        <v>0</v>
      </c>
      <c r="E174" s="464" t="s">
        <v>180</v>
      </c>
      <c r="F174" s="464" t="s">
        <v>124</v>
      </c>
      <c r="G174" s="410" t="s">
        <v>65</v>
      </c>
    </row>
    <row r="175" spans="1:8" ht="58.5" hidden="1" customHeight="1">
      <c r="A175" s="524"/>
      <c r="B175" s="26"/>
      <c r="C175" s="65"/>
      <c r="D175" s="105" t="s">
        <v>210</v>
      </c>
      <c r="E175" s="457"/>
      <c r="F175" s="457"/>
      <c r="G175" s="409"/>
      <c r="H175" s="109"/>
    </row>
    <row r="176" spans="1:8" ht="16.5" hidden="1" customHeight="1">
      <c r="A176" s="427" t="s">
        <v>169</v>
      </c>
      <c r="B176" s="521" t="s">
        <v>170</v>
      </c>
      <c r="C176" s="519">
        <v>2240</v>
      </c>
      <c r="D176" s="96">
        <f>199000-32727-48836-6837.6-10000-12992.1- 49128-17000-21479.3</f>
        <v>0</v>
      </c>
      <c r="E176" s="469" t="s">
        <v>193</v>
      </c>
      <c r="F176" s="469" t="s">
        <v>107</v>
      </c>
      <c r="G176" s="471" t="s">
        <v>60</v>
      </c>
    </row>
    <row r="177" spans="1:8" ht="42.75" hidden="1" customHeight="1" thickBot="1">
      <c r="A177" s="428"/>
      <c r="B177" s="522"/>
      <c r="C177" s="520"/>
      <c r="D177" s="106" t="s">
        <v>212</v>
      </c>
      <c r="E177" s="470"/>
      <c r="F177" s="470"/>
      <c r="G177" s="472"/>
      <c r="H177" s="109"/>
    </row>
    <row r="178" spans="1:8" ht="42.75" hidden="1" customHeight="1">
      <c r="A178" s="134" t="s">
        <v>200</v>
      </c>
      <c r="B178" s="521" t="s">
        <v>199</v>
      </c>
      <c r="C178" s="519">
        <v>2240</v>
      </c>
      <c r="D178" s="96">
        <v>0</v>
      </c>
      <c r="E178" s="469" t="s">
        <v>193</v>
      </c>
      <c r="F178" s="469" t="s">
        <v>108</v>
      </c>
      <c r="G178" s="471" t="s">
        <v>60</v>
      </c>
      <c r="H178" s="109"/>
    </row>
    <row r="179" spans="1:8" ht="42.75" hidden="1" customHeight="1" thickBot="1">
      <c r="A179" s="135"/>
      <c r="B179" s="522"/>
      <c r="C179" s="520"/>
      <c r="D179" s="106" t="s">
        <v>201</v>
      </c>
      <c r="E179" s="470"/>
      <c r="F179" s="470"/>
      <c r="G179" s="472"/>
      <c r="H179" s="109"/>
    </row>
    <row r="180" spans="1:8" ht="23.25" hidden="1" customHeight="1">
      <c r="A180" s="427" t="s">
        <v>335</v>
      </c>
      <c r="B180" s="521" t="s">
        <v>202</v>
      </c>
      <c r="C180" s="519">
        <v>2240</v>
      </c>
      <c r="D180" s="96">
        <v>0</v>
      </c>
      <c r="E180" s="469" t="s">
        <v>171</v>
      </c>
      <c r="F180" s="469" t="s">
        <v>31</v>
      </c>
      <c r="G180" s="471" t="s">
        <v>60</v>
      </c>
      <c r="H180" s="109"/>
    </row>
    <row r="181" spans="1:8" ht="42.75" hidden="1" customHeight="1" thickBot="1">
      <c r="A181" s="428"/>
      <c r="B181" s="522"/>
      <c r="C181" s="520"/>
      <c r="D181" s="106" t="s">
        <v>334</v>
      </c>
      <c r="E181" s="470"/>
      <c r="F181" s="470"/>
      <c r="G181" s="472"/>
      <c r="H181" s="109"/>
    </row>
    <row r="182" spans="1:8" ht="42.75" hidden="1" customHeight="1">
      <c r="A182" s="331" t="s">
        <v>332</v>
      </c>
      <c r="B182" s="121" t="s">
        <v>181</v>
      </c>
      <c r="C182" s="122">
        <v>2240</v>
      </c>
      <c r="D182" s="184">
        <v>0</v>
      </c>
      <c r="E182" s="473" t="s">
        <v>171</v>
      </c>
      <c r="F182" s="473" t="s">
        <v>31</v>
      </c>
      <c r="G182" s="471" t="s">
        <v>60</v>
      </c>
      <c r="H182" s="136"/>
    </row>
    <row r="183" spans="1:8" ht="17.25" hidden="1" customHeight="1" thickBot="1">
      <c r="A183" s="332"/>
      <c r="B183" s="124"/>
      <c r="C183" s="120"/>
      <c r="D183" s="105" t="s">
        <v>333</v>
      </c>
      <c r="E183" s="470"/>
      <c r="F183" s="474"/>
      <c r="G183" s="472"/>
      <c r="H183" s="109"/>
    </row>
    <row r="184" spans="1:8" ht="27.75" hidden="1" customHeight="1">
      <c r="A184" s="333" t="s">
        <v>192</v>
      </c>
      <c r="B184" s="121" t="s">
        <v>191</v>
      </c>
      <c r="C184" s="119">
        <v>2240</v>
      </c>
      <c r="D184" s="123">
        <v>0</v>
      </c>
      <c r="E184" s="473" t="s">
        <v>175</v>
      </c>
      <c r="F184" s="117" t="s">
        <v>124</v>
      </c>
      <c r="G184" s="471" t="s">
        <v>60</v>
      </c>
      <c r="H184" s="109"/>
    </row>
    <row r="185" spans="1:8" ht="42.75" hidden="1" customHeight="1" thickBot="1">
      <c r="A185" s="332"/>
      <c r="B185" s="124"/>
      <c r="C185" s="120"/>
      <c r="D185" s="105" t="s">
        <v>185</v>
      </c>
      <c r="E185" s="470"/>
      <c r="F185" s="261"/>
      <c r="G185" s="472"/>
      <c r="H185" s="109"/>
    </row>
    <row r="186" spans="1:8" ht="42.75" hidden="1" customHeight="1">
      <c r="A186" s="230" t="s">
        <v>187</v>
      </c>
      <c r="B186" s="121" t="s">
        <v>186</v>
      </c>
      <c r="C186" s="253">
        <v>2240</v>
      </c>
      <c r="D186" s="123">
        <v>0</v>
      </c>
      <c r="E186" s="473" t="s">
        <v>175</v>
      </c>
      <c r="F186" s="250" t="s">
        <v>124</v>
      </c>
      <c r="G186" s="471" t="s">
        <v>60</v>
      </c>
      <c r="H186" s="109"/>
    </row>
    <row r="187" spans="1:8" ht="42.75" hidden="1" customHeight="1" thickBot="1">
      <c r="A187" s="334"/>
      <c r="B187" s="125"/>
      <c r="C187" s="126"/>
      <c r="D187" s="105" t="s">
        <v>190</v>
      </c>
      <c r="E187" s="470"/>
      <c r="F187" s="127"/>
      <c r="G187" s="472"/>
      <c r="H187" s="109"/>
    </row>
    <row r="188" spans="1:8" ht="42.75" hidden="1" customHeight="1">
      <c r="A188" s="333" t="s">
        <v>188</v>
      </c>
      <c r="B188" s="121" t="s">
        <v>189</v>
      </c>
      <c r="C188" s="119">
        <v>2240</v>
      </c>
      <c r="D188" s="123">
        <v>0</v>
      </c>
      <c r="E188" s="254" t="s">
        <v>175</v>
      </c>
      <c r="F188" s="117" t="s">
        <v>124</v>
      </c>
      <c r="G188" s="471" t="s">
        <v>60</v>
      </c>
      <c r="H188" s="109"/>
    </row>
    <row r="189" spans="1:8" ht="25.5" hidden="1" customHeight="1" thickBot="1">
      <c r="A189" s="333"/>
      <c r="B189" s="116"/>
      <c r="C189" s="119"/>
      <c r="D189" s="105" t="s">
        <v>194</v>
      </c>
      <c r="E189" s="117"/>
      <c r="F189" s="117"/>
      <c r="G189" s="472"/>
      <c r="H189" s="109"/>
    </row>
    <row r="190" spans="1:8" ht="25.5" hidden="1" customHeight="1">
      <c r="A190" s="425" t="s">
        <v>147</v>
      </c>
      <c r="B190" s="400" t="s">
        <v>151</v>
      </c>
      <c r="C190" s="224">
        <v>2240</v>
      </c>
      <c r="D190" s="91">
        <v>0</v>
      </c>
      <c r="E190" s="458" t="s">
        <v>150</v>
      </c>
      <c r="F190" s="449" t="s">
        <v>123</v>
      </c>
      <c r="G190" s="549" t="s">
        <v>60</v>
      </c>
    </row>
    <row r="191" spans="1:8" ht="30.75" hidden="1" customHeight="1">
      <c r="A191" s="426"/>
      <c r="B191" s="401"/>
      <c r="C191" s="225"/>
      <c r="D191" s="68" t="s">
        <v>149</v>
      </c>
      <c r="E191" s="450"/>
      <c r="F191" s="450"/>
      <c r="G191" s="550"/>
    </row>
    <row r="192" spans="1:8" ht="25.5" hidden="1" customHeight="1">
      <c r="A192" s="425" t="s">
        <v>148</v>
      </c>
      <c r="B192" s="400" t="s">
        <v>154</v>
      </c>
      <c r="C192" s="224">
        <v>2240</v>
      </c>
      <c r="D192" s="91">
        <v>0</v>
      </c>
      <c r="E192" s="458" t="s">
        <v>150</v>
      </c>
      <c r="F192" s="449" t="s">
        <v>123</v>
      </c>
      <c r="G192" s="549" t="s">
        <v>60</v>
      </c>
    </row>
    <row r="193" spans="1:8" ht="27.75" hidden="1" customHeight="1">
      <c r="A193" s="426"/>
      <c r="B193" s="401"/>
      <c r="C193" s="225"/>
      <c r="D193" s="68" t="s">
        <v>197</v>
      </c>
      <c r="E193" s="450"/>
      <c r="F193" s="450"/>
      <c r="G193" s="550"/>
    </row>
    <row r="194" spans="1:8" ht="54.75" hidden="1" customHeight="1">
      <c r="A194" s="335" t="s">
        <v>344</v>
      </c>
      <c r="B194" s="26" t="s">
        <v>343</v>
      </c>
      <c r="C194" s="65">
        <v>2240</v>
      </c>
      <c r="D194" s="185">
        <v>0</v>
      </c>
      <c r="E194" s="249" t="s">
        <v>171</v>
      </c>
      <c r="F194" s="458" t="s">
        <v>31</v>
      </c>
      <c r="G194" s="551" t="s">
        <v>60</v>
      </c>
    </row>
    <row r="195" spans="1:8" ht="32.25" hidden="1" customHeight="1">
      <c r="A195" s="336"/>
      <c r="B195" s="26"/>
      <c r="C195" s="73"/>
      <c r="D195" s="18" t="s">
        <v>345</v>
      </c>
      <c r="E195" s="245"/>
      <c r="F195" s="450"/>
      <c r="G195" s="552"/>
      <c r="H195" s="109"/>
    </row>
    <row r="196" spans="1:8" ht="48" hidden="1" customHeight="1">
      <c r="A196" s="310" t="s">
        <v>37</v>
      </c>
      <c r="B196" s="15" t="s">
        <v>32</v>
      </c>
      <c r="C196" s="58">
        <v>2240</v>
      </c>
      <c r="D196" s="51">
        <v>0</v>
      </c>
      <c r="E196" s="25" t="s">
        <v>13</v>
      </c>
      <c r="F196" s="21" t="s">
        <v>31</v>
      </c>
      <c r="G196" s="337" t="s">
        <v>11</v>
      </c>
    </row>
    <row r="197" spans="1:8" ht="51.75" hidden="1" customHeight="1">
      <c r="A197" s="311"/>
      <c r="B197" s="16"/>
      <c r="C197" s="57"/>
      <c r="D197" s="18" t="s">
        <v>38</v>
      </c>
      <c r="E197" s="13"/>
      <c r="F197" s="29"/>
      <c r="G197" s="338"/>
    </row>
    <row r="198" spans="1:8" ht="48" hidden="1" customHeight="1">
      <c r="A198" s="310" t="s">
        <v>39</v>
      </c>
      <c r="B198" s="15" t="s">
        <v>32</v>
      </c>
      <c r="C198" s="56">
        <v>2240</v>
      </c>
      <c r="D198" s="51">
        <v>0</v>
      </c>
      <c r="E198" s="25" t="s">
        <v>13</v>
      </c>
      <c r="F198" s="21" t="s">
        <v>31</v>
      </c>
      <c r="G198" s="337" t="s">
        <v>11</v>
      </c>
    </row>
    <row r="199" spans="1:8" ht="54" hidden="1" customHeight="1">
      <c r="A199" s="311"/>
      <c r="B199" s="16"/>
      <c r="C199" s="57"/>
      <c r="D199" s="18" t="s">
        <v>40</v>
      </c>
      <c r="E199" s="13"/>
      <c r="F199" s="29"/>
      <c r="G199" s="338"/>
    </row>
    <row r="200" spans="1:8" ht="54" hidden="1" customHeight="1">
      <c r="A200" s="310" t="s">
        <v>51</v>
      </c>
      <c r="B200" s="15" t="s">
        <v>32</v>
      </c>
      <c r="C200" s="56">
        <v>2240</v>
      </c>
      <c r="D200" s="51">
        <v>0</v>
      </c>
      <c r="E200" s="25" t="s">
        <v>13</v>
      </c>
      <c r="F200" s="21" t="s">
        <v>31</v>
      </c>
      <c r="G200" s="337" t="s">
        <v>11</v>
      </c>
    </row>
    <row r="201" spans="1:8" ht="54" hidden="1" customHeight="1">
      <c r="A201" s="312"/>
      <c r="B201" s="26"/>
      <c r="C201" s="56"/>
      <c r="D201" s="18" t="s">
        <v>40</v>
      </c>
      <c r="E201" s="25"/>
      <c r="F201" s="21"/>
      <c r="G201" s="339"/>
    </row>
    <row r="202" spans="1:8" ht="55.5" hidden="1" customHeight="1">
      <c r="A202" s="310" t="s">
        <v>42</v>
      </c>
      <c r="B202" s="15" t="s">
        <v>41</v>
      </c>
      <c r="C202" s="58">
        <v>2240</v>
      </c>
      <c r="D202" s="51">
        <v>0</v>
      </c>
      <c r="E202" s="12" t="s">
        <v>13</v>
      </c>
      <c r="F202" s="236" t="s">
        <v>33</v>
      </c>
      <c r="G202" s="446" t="s">
        <v>60</v>
      </c>
    </row>
    <row r="203" spans="1:8" ht="22.5" hidden="1" customHeight="1">
      <c r="A203" s="311"/>
      <c r="B203" s="16"/>
      <c r="C203" s="63"/>
      <c r="D203" s="60" t="s">
        <v>43</v>
      </c>
      <c r="E203" s="13"/>
      <c r="F203" s="243"/>
      <c r="G203" s="447"/>
    </row>
    <row r="204" spans="1:8" ht="54" hidden="1" customHeight="1">
      <c r="A204" s="414" t="s">
        <v>363</v>
      </c>
      <c r="B204" s="15" t="s">
        <v>362</v>
      </c>
      <c r="C204" s="224">
        <v>2240</v>
      </c>
      <c r="D204" s="96">
        <v>0</v>
      </c>
      <c r="E204" s="423" t="s">
        <v>171</v>
      </c>
      <c r="F204" s="464" t="s">
        <v>31</v>
      </c>
      <c r="G204" s="446" t="s">
        <v>60</v>
      </c>
    </row>
    <row r="205" spans="1:8" ht="29.25" hidden="1" customHeight="1">
      <c r="A205" s="415"/>
      <c r="B205" s="16"/>
      <c r="C205" s="72"/>
      <c r="D205" s="150" t="s">
        <v>372</v>
      </c>
      <c r="E205" s="424"/>
      <c r="F205" s="457"/>
      <c r="G205" s="468"/>
    </row>
    <row r="206" spans="1:8" ht="47.25" hidden="1" customHeight="1">
      <c r="A206" s="291" t="s">
        <v>52</v>
      </c>
      <c r="B206" s="15" t="s">
        <v>183</v>
      </c>
      <c r="C206" s="58">
        <v>2240</v>
      </c>
      <c r="D206" s="51">
        <v>0</v>
      </c>
      <c r="E206" s="228" t="s">
        <v>171</v>
      </c>
      <c r="F206" s="464" t="s">
        <v>208</v>
      </c>
      <c r="G206" s="446" t="s">
        <v>60</v>
      </c>
    </row>
    <row r="207" spans="1:8" ht="21.75" hidden="1" customHeight="1">
      <c r="A207" s="292"/>
      <c r="B207" s="16"/>
      <c r="C207" s="63"/>
      <c r="D207" s="81" t="s">
        <v>145</v>
      </c>
      <c r="E207" s="245"/>
      <c r="F207" s="457"/>
      <c r="G207" s="447"/>
      <c r="H207" s="109"/>
    </row>
    <row r="208" spans="1:8" ht="56.25" customHeight="1">
      <c r="A208" s="313" t="s">
        <v>361</v>
      </c>
      <c r="B208" s="525" t="s">
        <v>146</v>
      </c>
      <c r="C208" s="56">
        <v>2240</v>
      </c>
      <c r="D208" s="185">
        <v>200000</v>
      </c>
      <c r="E208" s="507" t="s">
        <v>30</v>
      </c>
      <c r="F208" s="387" t="s">
        <v>123</v>
      </c>
      <c r="G208" s="468" t="s">
        <v>60</v>
      </c>
    </row>
    <row r="209" spans="1:8" ht="26.25" customHeight="1">
      <c r="A209" s="313"/>
      <c r="B209" s="401"/>
      <c r="C209" s="64"/>
      <c r="D209" s="18" t="s">
        <v>360</v>
      </c>
      <c r="E209" s="461"/>
      <c r="F209" s="457"/>
      <c r="G209" s="468"/>
    </row>
    <row r="210" spans="1:8" ht="70.5" customHeight="1">
      <c r="A210" s="414" t="s">
        <v>428</v>
      </c>
      <c r="B210" s="15" t="s">
        <v>427</v>
      </c>
      <c r="C210" s="58">
        <v>2240</v>
      </c>
      <c r="D210" s="96">
        <v>434302.73</v>
      </c>
      <c r="E210" s="249" t="s">
        <v>509</v>
      </c>
      <c r="F210" s="464" t="s">
        <v>107</v>
      </c>
      <c r="G210" s="446" t="s">
        <v>60</v>
      </c>
    </row>
    <row r="211" spans="1:8" ht="66" customHeight="1">
      <c r="A211" s="415"/>
      <c r="B211" s="16"/>
      <c r="C211" s="30"/>
      <c r="D211" s="70" t="s">
        <v>502</v>
      </c>
      <c r="E211" s="245"/>
      <c r="F211" s="457"/>
      <c r="G211" s="447"/>
      <c r="H211" s="109"/>
    </row>
    <row r="212" spans="1:8" ht="54" customHeight="1">
      <c r="A212" s="553" t="s">
        <v>428</v>
      </c>
      <c r="B212" s="219" t="s">
        <v>464</v>
      </c>
      <c r="C212" s="528">
        <v>2240</v>
      </c>
      <c r="D212" s="97">
        <v>82755.960000000006</v>
      </c>
      <c r="E212" s="423" t="s">
        <v>193</v>
      </c>
      <c r="F212" s="411" t="s">
        <v>31</v>
      </c>
      <c r="G212" s="410" t="s">
        <v>461</v>
      </c>
    </row>
    <row r="213" spans="1:8" ht="85.5" customHeight="1">
      <c r="A213" s="554"/>
      <c r="B213" s="16"/>
      <c r="C213" s="529"/>
      <c r="D213" s="75" t="s">
        <v>466</v>
      </c>
      <c r="E213" s="424"/>
      <c r="F213" s="379"/>
      <c r="G213" s="409"/>
    </row>
    <row r="214" spans="1:8" ht="33.75" hidden="1" customHeight="1">
      <c r="A214" s="340" t="s">
        <v>374</v>
      </c>
      <c r="B214" s="15" t="s">
        <v>373</v>
      </c>
      <c r="C214" s="528">
        <v>2240</v>
      </c>
      <c r="D214" s="97">
        <v>0</v>
      </c>
      <c r="E214" s="423" t="s">
        <v>193</v>
      </c>
      <c r="F214" s="411" t="s">
        <v>31</v>
      </c>
      <c r="G214" s="410" t="s">
        <v>60</v>
      </c>
    </row>
    <row r="215" spans="1:8" ht="29.25" hidden="1" customHeight="1">
      <c r="A215" s="325"/>
      <c r="B215" s="16"/>
      <c r="C215" s="529"/>
      <c r="D215" s="60" t="s">
        <v>336</v>
      </c>
      <c r="E215" s="424"/>
      <c r="F215" s="379"/>
      <c r="G215" s="409"/>
    </row>
    <row r="216" spans="1:8" ht="29.25" hidden="1" customHeight="1">
      <c r="A216" s="324" t="s">
        <v>94</v>
      </c>
      <c r="B216" s="86" t="s">
        <v>95</v>
      </c>
      <c r="C216" s="419">
        <v>2240</v>
      </c>
      <c r="D216" s="76">
        <v>0</v>
      </c>
      <c r="E216" s="423" t="s">
        <v>117</v>
      </c>
      <c r="F216" s="411" t="s">
        <v>23</v>
      </c>
      <c r="G216" s="410" t="s">
        <v>60</v>
      </c>
    </row>
    <row r="217" spans="1:8" ht="29.25" hidden="1" customHeight="1">
      <c r="A217" s="325"/>
      <c r="B217" s="16"/>
      <c r="C217" s="420"/>
      <c r="D217" s="18" t="s">
        <v>96</v>
      </c>
      <c r="E217" s="424"/>
      <c r="F217" s="379"/>
      <c r="G217" s="409"/>
    </row>
    <row r="218" spans="1:8" ht="60.75" hidden="1" customHeight="1">
      <c r="A218" s="341" t="s">
        <v>375</v>
      </c>
      <c r="B218" s="15" t="s">
        <v>67</v>
      </c>
      <c r="C218" s="65">
        <v>2240</v>
      </c>
      <c r="D218" s="137">
        <v>0</v>
      </c>
      <c r="E218" s="423" t="s">
        <v>193</v>
      </c>
      <c r="F218" s="241" t="s">
        <v>31</v>
      </c>
      <c r="G218" s="410" t="s">
        <v>60</v>
      </c>
    </row>
    <row r="219" spans="1:8" ht="29.25" hidden="1" customHeight="1">
      <c r="A219" s="292"/>
      <c r="B219" s="16"/>
      <c r="C219" s="225"/>
      <c r="D219" s="18" t="s">
        <v>341</v>
      </c>
      <c r="E219" s="424"/>
      <c r="F219" s="242"/>
      <c r="G219" s="409"/>
    </row>
    <row r="220" spans="1:8" ht="43.5" hidden="1" customHeight="1">
      <c r="A220" s="341" t="s">
        <v>376</v>
      </c>
      <c r="B220" s="15" t="s">
        <v>67</v>
      </c>
      <c r="C220" s="65">
        <v>2240</v>
      </c>
      <c r="D220" s="171">
        <v>0</v>
      </c>
      <c r="E220" s="423" t="s">
        <v>193</v>
      </c>
      <c r="F220" s="241" t="s">
        <v>31</v>
      </c>
      <c r="G220" s="410" t="s">
        <v>60</v>
      </c>
    </row>
    <row r="221" spans="1:8" ht="29.25" hidden="1" customHeight="1">
      <c r="A221" s="292"/>
      <c r="B221" s="16"/>
      <c r="C221" s="225"/>
      <c r="D221" s="18" t="s">
        <v>342</v>
      </c>
      <c r="E221" s="424"/>
      <c r="F221" s="242"/>
      <c r="G221" s="409"/>
    </row>
    <row r="222" spans="1:8" ht="44.25" hidden="1" customHeight="1">
      <c r="A222" s="342" t="s">
        <v>378</v>
      </c>
      <c r="B222" s="15" t="s">
        <v>377</v>
      </c>
      <c r="C222" s="260">
        <v>2240</v>
      </c>
      <c r="D222" s="96">
        <v>0</v>
      </c>
      <c r="E222" s="244" t="s">
        <v>171</v>
      </c>
      <c r="F222" s="236" t="s">
        <v>31</v>
      </c>
      <c r="G222" s="446" t="s">
        <v>60</v>
      </c>
      <c r="H222" s="109"/>
    </row>
    <row r="223" spans="1:8" ht="29.25" hidden="1" customHeight="1">
      <c r="A223" s="330"/>
      <c r="B223" s="16"/>
      <c r="C223" s="89"/>
      <c r="D223" s="118" t="s">
        <v>329</v>
      </c>
      <c r="E223" s="245"/>
      <c r="F223" s="243"/>
      <c r="G223" s="447"/>
    </row>
    <row r="224" spans="1:8" ht="39" hidden="1" customHeight="1">
      <c r="A224" s="342" t="s">
        <v>182</v>
      </c>
      <c r="B224" s="15" t="s">
        <v>250</v>
      </c>
      <c r="C224" s="260">
        <v>2240</v>
      </c>
      <c r="D224" s="143">
        <v>0</v>
      </c>
      <c r="E224" s="244" t="s">
        <v>193</v>
      </c>
      <c r="F224" s="236" t="s">
        <v>124</v>
      </c>
      <c r="G224" s="446" t="s">
        <v>60</v>
      </c>
    </row>
    <row r="225" spans="1:8" ht="39" hidden="1" customHeight="1">
      <c r="A225" s="330"/>
      <c r="B225" s="16"/>
      <c r="C225" s="89"/>
      <c r="D225" s="118" t="s">
        <v>215</v>
      </c>
      <c r="E225" s="245"/>
      <c r="F225" s="243"/>
      <c r="G225" s="447"/>
      <c r="H225" s="109"/>
    </row>
    <row r="226" spans="1:8" ht="29.25" hidden="1" customHeight="1">
      <c r="A226" s="342" t="s">
        <v>219</v>
      </c>
      <c r="B226" s="140" t="s">
        <v>218</v>
      </c>
      <c r="C226" s="260">
        <v>2240</v>
      </c>
      <c r="D226" s="151">
        <v>0</v>
      </c>
      <c r="E226" s="460" t="s">
        <v>193</v>
      </c>
      <c r="F226" s="237" t="s">
        <v>208</v>
      </c>
      <c r="G226" s="446" t="s">
        <v>60</v>
      </c>
      <c r="H226" s="109"/>
    </row>
    <row r="227" spans="1:8" ht="29.25" hidden="1" customHeight="1">
      <c r="A227" s="330"/>
      <c r="B227" s="16"/>
      <c r="C227" s="89"/>
      <c r="D227" s="142" t="s">
        <v>214</v>
      </c>
      <c r="E227" s="461"/>
      <c r="F227" s="237"/>
      <c r="G227" s="447"/>
      <c r="H227" s="109"/>
    </row>
    <row r="228" spans="1:8" ht="29.25" hidden="1" customHeight="1">
      <c r="A228" s="329" t="s">
        <v>223</v>
      </c>
      <c r="B228" s="147" t="s">
        <v>224</v>
      </c>
      <c r="C228" s="139">
        <v>2240</v>
      </c>
      <c r="D228" s="152">
        <v>0</v>
      </c>
      <c r="E228" s="423" t="s">
        <v>193</v>
      </c>
      <c r="F228" s="237" t="s">
        <v>208</v>
      </c>
      <c r="G228" s="446" t="s">
        <v>60</v>
      </c>
      <c r="H228" s="109"/>
    </row>
    <row r="229" spans="1:8" ht="29.25" hidden="1" customHeight="1">
      <c r="A229" s="330"/>
      <c r="B229" s="16"/>
      <c r="C229" s="89"/>
      <c r="D229" s="141" t="s">
        <v>213</v>
      </c>
      <c r="E229" s="424"/>
      <c r="F229" s="243"/>
      <c r="G229" s="447"/>
      <c r="H229" s="109"/>
    </row>
    <row r="230" spans="1:8" ht="52.5" hidden="1" customHeight="1">
      <c r="A230" s="329" t="s">
        <v>352</v>
      </c>
      <c r="B230" s="140" t="s">
        <v>211</v>
      </c>
      <c r="C230" s="139">
        <v>2240</v>
      </c>
      <c r="D230" s="163">
        <v>0</v>
      </c>
      <c r="E230" s="467" t="s">
        <v>193</v>
      </c>
      <c r="F230" s="237" t="s">
        <v>124</v>
      </c>
      <c r="G230" s="468" t="s">
        <v>60</v>
      </c>
      <c r="H230" s="109"/>
    </row>
    <row r="231" spans="1:8" ht="29.25" hidden="1" customHeight="1">
      <c r="A231" s="330"/>
      <c r="B231" s="26"/>
      <c r="C231" s="89"/>
      <c r="D231" s="142" t="s">
        <v>379</v>
      </c>
      <c r="E231" s="424"/>
      <c r="F231" s="237"/>
      <c r="G231" s="447"/>
      <c r="H231" s="109"/>
    </row>
    <row r="232" spans="1:8" ht="29.25" hidden="1" customHeight="1">
      <c r="A232" s="329" t="s">
        <v>354</v>
      </c>
      <c r="B232" s="140" t="s">
        <v>353</v>
      </c>
      <c r="C232" s="139">
        <v>2240</v>
      </c>
      <c r="D232" s="152">
        <v>0</v>
      </c>
      <c r="E232" s="467" t="s">
        <v>171</v>
      </c>
      <c r="F232" s="237" t="s">
        <v>107</v>
      </c>
      <c r="G232" s="468" t="s">
        <v>60</v>
      </c>
      <c r="H232" s="109"/>
    </row>
    <row r="233" spans="1:8" ht="49.5" hidden="1" customHeight="1">
      <c r="A233" s="330"/>
      <c r="B233" s="16"/>
      <c r="C233" s="89"/>
      <c r="D233" s="142" t="s">
        <v>355</v>
      </c>
      <c r="E233" s="424"/>
      <c r="F233" s="237"/>
      <c r="G233" s="447"/>
      <c r="H233" s="109"/>
    </row>
    <row r="234" spans="1:8" ht="43.5" hidden="1" customHeight="1">
      <c r="A234" s="329" t="s">
        <v>351</v>
      </c>
      <c r="B234" s="140" t="s">
        <v>241</v>
      </c>
      <c r="C234" s="139">
        <v>2240</v>
      </c>
      <c r="D234" s="152">
        <v>0</v>
      </c>
      <c r="E234" s="467" t="s">
        <v>13</v>
      </c>
      <c r="F234" s="237" t="s">
        <v>236</v>
      </c>
      <c r="G234" s="468" t="s">
        <v>60</v>
      </c>
      <c r="H234" s="109"/>
    </row>
    <row r="235" spans="1:8" ht="47.25" hidden="1" customHeight="1">
      <c r="A235" s="330"/>
      <c r="B235" s="16"/>
      <c r="C235" s="89"/>
      <c r="D235" s="142" t="s">
        <v>242</v>
      </c>
      <c r="E235" s="424"/>
      <c r="F235" s="243"/>
      <c r="G235" s="447"/>
      <c r="H235" s="109"/>
    </row>
    <row r="236" spans="1:8" ht="29.25" hidden="1" customHeight="1">
      <c r="A236" s="329" t="s">
        <v>243</v>
      </c>
      <c r="B236" s="154" t="s">
        <v>248</v>
      </c>
      <c r="C236" s="139">
        <v>2240</v>
      </c>
      <c r="D236" s="152">
        <v>0</v>
      </c>
      <c r="E236" s="467" t="s">
        <v>89</v>
      </c>
      <c r="F236" s="237" t="s">
        <v>236</v>
      </c>
      <c r="G236" s="468" t="s">
        <v>65</v>
      </c>
      <c r="H236" s="109"/>
    </row>
    <row r="237" spans="1:8" ht="45" hidden="1" customHeight="1">
      <c r="A237" s="330"/>
      <c r="B237" s="16"/>
      <c r="C237" s="89"/>
      <c r="D237" s="142" t="s">
        <v>302</v>
      </c>
      <c r="E237" s="424"/>
      <c r="F237" s="243"/>
      <c r="G237" s="447"/>
      <c r="H237" s="109"/>
    </row>
    <row r="238" spans="1:8" ht="45" hidden="1" customHeight="1">
      <c r="A238" s="329" t="s">
        <v>243</v>
      </c>
      <c r="B238" s="154" t="s">
        <v>248</v>
      </c>
      <c r="C238" s="139">
        <v>2240</v>
      </c>
      <c r="D238" s="152">
        <v>0</v>
      </c>
      <c r="E238" s="467" t="s">
        <v>89</v>
      </c>
      <c r="F238" s="237" t="s">
        <v>288</v>
      </c>
      <c r="G238" s="468" t="s">
        <v>307</v>
      </c>
      <c r="H238" s="109"/>
    </row>
    <row r="239" spans="1:8" ht="45" hidden="1" customHeight="1">
      <c r="A239" s="330"/>
      <c r="B239" s="16"/>
      <c r="C239" s="89"/>
      <c r="D239" s="170" t="s">
        <v>300</v>
      </c>
      <c r="E239" s="424"/>
      <c r="F239" s="243"/>
      <c r="G239" s="447"/>
      <c r="H239" s="109"/>
    </row>
    <row r="240" spans="1:8" ht="45" hidden="1" customHeight="1">
      <c r="A240" s="329" t="s">
        <v>348</v>
      </c>
      <c r="B240" s="140" t="s">
        <v>347</v>
      </c>
      <c r="C240" s="139">
        <v>2240</v>
      </c>
      <c r="D240" s="152">
        <v>0</v>
      </c>
      <c r="E240" s="467" t="s">
        <v>227</v>
      </c>
      <c r="F240" s="237" t="s">
        <v>123</v>
      </c>
      <c r="G240" s="468" t="s">
        <v>65</v>
      </c>
      <c r="H240" s="109"/>
    </row>
    <row r="241" spans="1:8" ht="20.25" hidden="1" customHeight="1">
      <c r="A241" s="330"/>
      <c r="B241" s="16"/>
      <c r="C241" s="89"/>
      <c r="D241" s="142" t="s">
        <v>346</v>
      </c>
      <c r="E241" s="424"/>
      <c r="F241" s="243"/>
      <c r="G241" s="447"/>
      <c r="H241" s="109"/>
    </row>
    <row r="242" spans="1:8" ht="45" customHeight="1">
      <c r="A242" s="416" t="s">
        <v>430</v>
      </c>
      <c r="B242" s="140" t="s">
        <v>429</v>
      </c>
      <c r="C242" s="139">
        <v>2240</v>
      </c>
      <c r="D242" s="152">
        <v>281400</v>
      </c>
      <c r="E242" s="467" t="s">
        <v>13</v>
      </c>
      <c r="F242" s="237" t="s">
        <v>124</v>
      </c>
      <c r="G242" s="468" t="s">
        <v>65</v>
      </c>
      <c r="H242" s="109"/>
    </row>
    <row r="243" spans="1:8" ht="32.25" customHeight="1">
      <c r="A243" s="417"/>
      <c r="B243" s="16"/>
      <c r="C243" s="89"/>
      <c r="D243" s="142" t="s">
        <v>328</v>
      </c>
      <c r="E243" s="424"/>
      <c r="F243" s="243"/>
      <c r="G243" s="447"/>
      <c r="H243" s="109"/>
    </row>
    <row r="244" spans="1:8" ht="45" customHeight="1">
      <c r="A244" s="416" t="s">
        <v>431</v>
      </c>
      <c r="B244" s="533" t="s">
        <v>432</v>
      </c>
      <c r="C244" s="419">
        <v>2240</v>
      </c>
      <c r="D244" s="152">
        <v>408189.55</v>
      </c>
      <c r="E244" s="467" t="s">
        <v>13</v>
      </c>
      <c r="F244" s="464" t="s">
        <v>107</v>
      </c>
      <c r="G244" s="468" t="s">
        <v>65</v>
      </c>
      <c r="H244" s="109"/>
    </row>
    <row r="245" spans="1:8" ht="30.75" customHeight="1" thickBot="1">
      <c r="A245" s="532"/>
      <c r="B245" s="534"/>
      <c r="C245" s="516"/>
      <c r="D245" s="364" t="s">
        <v>495</v>
      </c>
      <c r="E245" s="541"/>
      <c r="F245" s="388"/>
      <c r="G245" s="542"/>
      <c r="H245" s="109"/>
    </row>
    <row r="246" spans="1:8" ht="45" hidden="1" customHeight="1">
      <c r="A246" s="329" t="s">
        <v>245</v>
      </c>
      <c r="B246" s="140" t="s">
        <v>246</v>
      </c>
      <c r="C246" s="139">
        <v>2240</v>
      </c>
      <c r="D246" s="152">
        <v>0</v>
      </c>
      <c r="E246" s="467" t="s">
        <v>227</v>
      </c>
      <c r="F246" s="237" t="s">
        <v>236</v>
      </c>
      <c r="G246" s="468" t="s">
        <v>65</v>
      </c>
      <c r="H246" s="109"/>
    </row>
    <row r="247" spans="1:8" ht="45" hidden="1" customHeight="1">
      <c r="A247" s="330"/>
      <c r="B247" s="16"/>
      <c r="C247" s="89"/>
      <c r="D247" s="142" t="s">
        <v>244</v>
      </c>
      <c r="E247" s="424"/>
      <c r="F247" s="243"/>
      <c r="G247" s="447"/>
      <c r="H247" s="109"/>
    </row>
    <row r="248" spans="1:8" ht="39.75" hidden="1" customHeight="1">
      <c r="A248" s="329" t="s">
        <v>380</v>
      </c>
      <c r="B248" s="140" t="s">
        <v>359</v>
      </c>
      <c r="C248" s="139">
        <v>2240</v>
      </c>
      <c r="D248" s="152">
        <v>0</v>
      </c>
      <c r="E248" s="535" t="s">
        <v>13</v>
      </c>
      <c r="F248" s="237" t="s">
        <v>124</v>
      </c>
      <c r="G248" s="468" t="s">
        <v>65</v>
      </c>
      <c r="H248" s="109"/>
    </row>
    <row r="249" spans="1:8" ht="22.5" hidden="1" customHeight="1">
      <c r="A249" s="330"/>
      <c r="B249" s="16"/>
      <c r="C249" s="89"/>
      <c r="D249" s="142" t="s">
        <v>247</v>
      </c>
      <c r="E249" s="536"/>
      <c r="F249" s="243"/>
      <c r="G249" s="447"/>
      <c r="H249" s="109"/>
    </row>
    <row r="250" spans="1:8" ht="45" hidden="1" customHeight="1">
      <c r="A250" s="329" t="s">
        <v>349</v>
      </c>
      <c r="B250" s="140" t="s">
        <v>249</v>
      </c>
      <c r="C250" s="139">
        <v>2240</v>
      </c>
      <c r="D250" s="152">
        <v>0</v>
      </c>
      <c r="E250" s="467" t="s">
        <v>227</v>
      </c>
      <c r="F250" s="237" t="s">
        <v>107</v>
      </c>
      <c r="G250" s="468" t="s">
        <v>60</v>
      </c>
      <c r="H250" s="109"/>
    </row>
    <row r="251" spans="1:8" ht="45" hidden="1" customHeight="1">
      <c r="A251" s="330"/>
      <c r="B251" s="16"/>
      <c r="C251" s="89"/>
      <c r="D251" s="142" t="s">
        <v>350</v>
      </c>
      <c r="E251" s="424"/>
      <c r="F251" s="243"/>
      <c r="G251" s="447"/>
      <c r="H251" s="109"/>
    </row>
    <row r="252" spans="1:8" ht="42.75" hidden="1" customHeight="1">
      <c r="A252" s="329" t="s">
        <v>358</v>
      </c>
      <c r="B252" s="140" t="s">
        <v>356</v>
      </c>
      <c r="C252" s="139">
        <v>2240</v>
      </c>
      <c r="D252" s="152">
        <v>0</v>
      </c>
      <c r="E252" s="467" t="s">
        <v>193</v>
      </c>
      <c r="F252" s="237" t="s">
        <v>123</v>
      </c>
      <c r="G252" s="468" t="s">
        <v>65</v>
      </c>
      <c r="H252" s="109"/>
    </row>
    <row r="253" spans="1:8" ht="51.75" hidden="1" customHeight="1">
      <c r="A253" s="330"/>
      <c r="B253" s="16"/>
      <c r="C253" s="89"/>
      <c r="D253" s="144" t="s">
        <v>357</v>
      </c>
      <c r="E253" s="424"/>
      <c r="F253" s="243"/>
      <c r="G253" s="447"/>
      <c r="H253" s="109"/>
    </row>
    <row r="254" spans="1:8" ht="41.25" hidden="1" customHeight="1">
      <c r="A254" s="402" t="s">
        <v>135</v>
      </c>
      <c r="B254" s="98" t="s">
        <v>136</v>
      </c>
      <c r="C254" s="483">
        <v>2240</v>
      </c>
      <c r="D254" s="53">
        <v>0</v>
      </c>
      <c r="E254" s="487" t="s">
        <v>125</v>
      </c>
      <c r="F254" s="458" t="s">
        <v>123</v>
      </c>
      <c r="G254" s="343" t="s">
        <v>122</v>
      </c>
    </row>
    <row r="255" spans="1:8" ht="20.25" hidden="1" customHeight="1">
      <c r="A255" s="403"/>
      <c r="B255" s="93"/>
      <c r="C255" s="484"/>
      <c r="D255" s="68" t="s">
        <v>137</v>
      </c>
      <c r="E255" s="488"/>
      <c r="F255" s="450"/>
      <c r="G255" s="344"/>
    </row>
    <row r="256" spans="1:8" ht="55.5" hidden="1" customHeight="1">
      <c r="A256" s="402" t="s">
        <v>138</v>
      </c>
      <c r="B256" s="98" t="s">
        <v>126</v>
      </c>
      <c r="C256" s="419">
        <v>2240</v>
      </c>
      <c r="D256" s="53">
        <v>0</v>
      </c>
      <c r="E256" s="411" t="s">
        <v>125</v>
      </c>
      <c r="F256" s="458" t="s">
        <v>123</v>
      </c>
      <c r="G256" s="343" t="s">
        <v>122</v>
      </c>
    </row>
    <row r="257" spans="1:12" ht="29.25" hidden="1" customHeight="1">
      <c r="A257" s="403"/>
      <c r="B257" s="93"/>
      <c r="C257" s="420"/>
      <c r="D257" s="68" t="s">
        <v>139</v>
      </c>
      <c r="E257" s="379"/>
      <c r="F257" s="450"/>
      <c r="G257" s="344"/>
      <c r="I257" s="109"/>
      <c r="K257" s="109"/>
    </row>
    <row r="258" spans="1:12" ht="27" customHeight="1">
      <c r="A258" s="345" t="s">
        <v>15</v>
      </c>
      <c r="B258" s="11"/>
      <c r="C258" s="8"/>
      <c r="D258" s="9">
        <f>D120+D71+D126+D128+D132+D142+D146+D152+D156+D158+D160+D208+D210+D242+D244+D248+D154+D162+D144+D134+D212</f>
        <v>32690273.970000003</v>
      </c>
      <c r="E258" s="8"/>
      <c r="F258" s="8"/>
      <c r="G258" s="282"/>
      <c r="H258" s="192"/>
      <c r="I258" s="193"/>
      <c r="K258" s="104"/>
      <c r="L258" s="94"/>
    </row>
    <row r="259" spans="1:12" ht="27" hidden="1" customHeight="1">
      <c r="A259" s="346" t="s">
        <v>97</v>
      </c>
      <c r="B259" s="87" t="s">
        <v>98</v>
      </c>
      <c r="C259" s="224">
        <v>2282</v>
      </c>
      <c r="D259" s="80">
        <v>0</v>
      </c>
      <c r="E259" s="423" t="s">
        <v>176</v>
      </c>
      <c r="F259" s="411" t="s">
        <v>124</v>
      </c>
      <c r="G259" s="410" t="s">
        <v>65</v>
      </c>
      <c r="H259" s="71"/>
      <c r="I259" s="69"/>
      <c r="K259" s="104"/>
      <c r="L259" s="153"/>
    </row>
    <row r="260" spans="1:12" ht="61.5" hidden="1" customHeight="1">
      <c r="A260" s="346"/>
      <c r="B260" s="88"/>
      <c r="C260" s="225"/>
      <c r="D260" s="18" t="s">
        <v>99</v>
      </c>
      <c r="E260" s="424"/>
      <c r="F260" s="379"/>
      <c r="G260" s="409"/>
      <c r="H260" s="111"/>
      <c r="I260" s="69"/>
      <c r="K260" s="113"/>
      <c r="L260" s="94"/>
    </row>
    <row r="261" spans="1:12" ht="39.75" hidden="1" customHeight="1">
      <c r="A261" s="347" t="s">
        <v>177</v>
      </c>
      <c r="B261" s="11"/>
      <c r="C261" s="8"/>
      <c r="D261" s="115">
        <f>D259</f>
        <v>0</v>
      </c>
      <c r="E261" s="8"/>
      <c r="F261" s="8"/>
      <c r="G261" s="282"/>
      <c r="H261" s="71"/>
      <c r="I261" s="69"/>
      <c r="K261" s="104"/>
      <c r="L261" s="94"/>
    </row>
    <row r="262" spans="1:12" ht="62.25" hidden="1" customHeight="1">
      <c r="A262" s="402" t="s">
        <v>100</v>
      </c>
      <c r="B262" s="498" t="s">
        <v>44</v>
      </c>
      <c r="C262" s="460">
        <v>3110</v>
      </c>
      <c r="D262" s="51">
        <f>6453000-6453000</f>
        <v>0</v>
      </c>
      <c r="E262" s="464" t="s">
        <v>109</v>
      </c>
      <c r="F262" s="464" t="s">
        <v>124</v>
      </c>
      <c r="G262" s="445" t="s">
        <v>161</v>
      </c>
      <c r="H262" s="71"/>
      <c r="I262" s="69"/>
    </row>
    <row r="263" spans="1:12" ht="111.75" hidden="1" customHeight="1">
      <c r="A263" s="403"/>
      <c r="B263" s="499"/>
      <c r="C263" s="507"/>
      <c r="D263" s="61" t="s">
        <v>158</v>
      </c>
      <c r="E263" s="387"/>
      <c r="F263" s="387"/>
      <c r="G263" s="393"/>
      <c r="H263" s="71"/>
      <c r="I263" s="69"/>
    </row>
    <row r="264" spans="1:12" ht="28.5" hidden="1" customHeight="1">
      <c r="A264" s="291" t="s">
        <v>101</v>
      </c>
      <c r="B264" s="499"/>
      <c r="C264" s="507"/>
      <c r="D264" s="51">
        <f>3988108.95-3988108.95</f>
        <v>0</v>
      </c>
      <c r="E264" s="387"/>
      <c r="F264" s="387"/>
      <c r="G264" s="445" t="s">
        <v>65</v>
      </c>
    </row>
    <row r="265" spans="1:12" ht="15.75" hidden="1" customHeight="1">
      <c r="A265" s="348"/>
      <c r="B265" s="499"/>
      <c r="C265" s="507"/>
      <c r="D265" s="61" t="s">
        <v>158</v>
      </c>
      <c r="E265" s="387"/>
      <c r="F265" s="387"/>
      <c r="G265" s="393"/>
    </row>
    <row r="266" spans="1:12" ht="31.5" hidden="1" customHeight="1">
      <c r="A266" s="291" t="s">
        <v>165</v>
      </c>
      <c r="B266" s="499"/>
      <c r="C266" s="507"/>
      <c r="D266" s="51">
        <v>0</v>
      </c>
      <c r="E266" s="387"/>
      <c r="F266" s="387"/>
      <c r="G266" s="393"/>
    </row>
    <row r="267" spans="1:12" ht="35.25" hidden="1" customHeight="1">
      <c r="A267" s="349"/>
      <c r="B267" s="499"/>
      <c r="C267" s="507"/>
      <c r="D267" s="61" t="s">
        <v>166</v>
      </c>
      <c r="E267" s="387"/>
      <c r="F267" s="387"/>
      <c r="G267" s="393"/>
    </row>
    <row r="268" spans="1:12" ht="30" hidden="1" customHeight="1">
      <c r="A268" s="350" t="s">
        <v>102</v>
      </c>
      <c r="B268" s="499"/>
      <c r="C268" s="507"/>
      <c r="D268" s="51">
        <f>4434672-4434672</f>
        <v>0</v>
      </c>
      <c r="E268" s="387"/>
      <c r="F268" s="387"/>
      <c r="G268" s="393"/>
    </row>
    <row r="269" spans="1:12" ht="25.5" hidden="1" customHeight="1">
      <c r="A269" s="351"/>
      <c r="B269" s="499"/>
      <c r="C269" s="507"/>
      <c r="D269" s="61" t="s">
        <v>158</v>
      </c>
      <c r="E269" s="387"/>
      <c r="F269" s="387"/>
      <c r="G269" s="393"/>
    </row>
    <row r="270" spans="1:12" ht="36.75" hidden="1" customHeight="1">
      <c r="A270" s="291" t="s">
        <v>172</v>
      </c>
      <c r="B270" s="499"/>
      <c r="C270" s="507"/>
      <c r="D270" s="51">
        <v>0</v>
      </c>
      <c r="E270" s="387"/>
      <c r="F270" s="387"/>
      <c r="G270" s="393"/>
    </row>
    <row r="271" spans="1:12" ht="36.75" hidden="1" customHeight="1">
      <c r="A271" s="352"/>
      <c r="B271" s="499"/>
      <c r="C271" s="507"/>
      <c r="D271" s="107" t="s">
        <v>167</v>
      </c>
      <c r="E271" s="387"/>
      <c r="F271" s="387"/>
      <c r="G271" s="393"/>
    </row>
    <row r="272" spans="1:12" ht="26.25" hidden="1" customHeight="1">
      <c r="A272" s="350" t="s">
        <v>103</v>
      </c>
      <c r="B272" s="499"/>
      <c r="C272" s="507"/>
      <c r="D272" s="51">
        <f>13601246.4-13601246.4</f>
        <v>0</v>
      </c>
      <c r="E272" s="387"/>
      <c r="F272" s="387"/>
      <c r="G272" s="393"/>
    </row>
    <row r="273" spans="1:10" ht="33.75" hidden="1" customHeight="1">
      <c r="A273" s="351"/>
      <c r="B273" s="499"/>
      <c r="C273" s="507"/>
      <c r="D273" s="61" t="s">
        <v>158</v>
      </c>
      <c r="E273" s="387"/>
      <c r="F273" s="387"/>
      <c r="G273" s="393"/>
    </row>
    <row r="274" spans="1:10" ht="33.75" hidden="1" customHeight="1">
      <c r="A274" s="291" t="s">
        <v>173</v>
      </c>
      <c r="B274" s="499"/>
      <c r="C274" s="507"/>
      <c r="D274" s="51">
        <v>0</v>
      </c>
      <c r="E274" s="387"/>
      <c r="F274" s="387"/>
      <c r="G274" s="393"/>
    </row>
    <row r="275" spans="1:10" ht="33.75" hidden="1" customHeight="1">
      <c r="A275" s="351"/>
      <c r="B275" s="499"/>
      <c r="C275" s="507"/>
      <c r="D275" s="107" t="s">
        <v>168</v>
      </c>
      <c r="E275" s="387"/>
      <c r="F275" s="387"/>
      <c r="G275" s="444"/>
    </row>
    <row r="276" spans="1:10" ht="48" hidden="1" customHeight="1">
      <c r="A276" s="350" t="s">
        <v>104</v>
      </c>
      <c r="B276" s="499"/>
      <c r="C276" s="507"/>
      <c r="D276" s="51">
        <f>4019652-4019652</f>
        <v>0</v>
      </c>
      <c r="E276" s="387"/>
      <c r="F276" s="387"/>
      <c r="G276" s="445" t="s">
        <v>161</v>
      </c>
    </row>
    <row r="277" spans="1:10" ht="101.25" hidden="1" customHeight="1">
      <c r="A277" s="351"/>
      <c r="B277" s="500"/>
      <c r="C277" s="461"/>
      <c r="D277" s="61" t="s">
        <v>158</v>
      </c>
      <c r="E277" s="457"/>
      <c r="F277" s="457"/>
      <c r="G277" s="393"/>
      <c r="H277" s="14"/>
    </row>
    <row r="278" spans="1:10" ht="43.5" hidden="1" customHeight="1">
      <c r="A278" s="352" t="s">
        <v>225</v>
      </c>
      <c r="B278" s="400" t="s">
        <v>226</v>
      </c>
      <c r="C278" s="62">
        <v>3110</v>
      </c>
      <c r="D278" s="51">
        <v>0</v>
      </c>
      <c r="E278" s="237" t="s">
        <v>13</v>
      </c>
      <c r="F278" s="458" t="s">
        <v>107</v>
      </c>
      <c r="G278" s="446" t="s">
        <v>60</v>
      </c>
    </row>
    <row r="279" spans="1:10" ht="61.5" hidden="1" customHeight="1">
      <c r="A279" s="351"/>
      <c r="B279" s="401"/>
      <c r="C279" s="62"/>
      <c r="D279" s="60" t="s">
        <v>87</v>
      </c>
      <c r="E279" s="237" t="s">
        <v>110</v>
      </c>
      <c r="F279" s="450"/>
      <c r="G279" s="447"/>
    </row>
    <row r="280" spans="1:10" ht="75.75" hidden="1" customHeight="1">
      <c r="A280" s="291" t="s">
        <v>47</v>
      </c>
      <c r="B280" s="400" t="s">
        <v>46</v>
      </c>
      <c r="C280" s="442">
        <v>3110</v>
      </c>
      <c r="D280" s="51">
        <f>6750000-6750000</f>
        <v>0</v>
      </c>
      <c r="E280" s="458" t="s">
        <v>111</v>
      </c>
      <c r="F280" s="458" t="s">
        <v>107</v>
      </c>
      <c r="G280" s="446" t="s">
        <v>162</v>
      </c>
    </row>
    <row r="281" spans="1:10" ht="97.5" hidden="1" customHeight="1">
      <c r="A281" s="292"/>
      <c r="B281" s="401"/>
      <c r="C281" s="443"/>
      <c r="D281" s="60" t="s">
        <v>158</v>
      </c>
      <c r="E281" s="450"/>
      <c r="F281" s="450"/>
      <c r="G281" s="447"/>
    </row>
    <row r="282" spans="1:10" ht="78.75" hidden="1" customHeight="1">
      <c r="A282" s="352" t="s">
        <v>48</v>
      </c>
      <c r="B282" s="400" t="s">
        <v>49</v>
      </c>
      <c r="C282" s="62">
        <v>3110</v>
      </c>
      <c r="D282" s="51">
        <f>3960000-3960000</f>
        <v>0</v>
      </c>
      <c r="E282" s="241" t="s">
        <v>13</v>
      </c>
      <c r="F282" s="241" t="s">
        <v>33</v>
      </c>
      <c r="G282" s="446" t="s">
        <v>162</v>
      </c>
    </row>
    <row r="283" spans="1:10" ht="93.75" hidden="1" customHeight="1">
      <c r="A283" s="351"/>
      <c r="B283" s="401"/>
      <c r="C283" s="62"/>
      <c r="D283" s="60" t="s">
        <v>159</v>
      </c>
      <c r="E283" s="242" t="s">
        <v>110</v>
      </c>
      <c r="F283" s="242"/>
      <c r="G283" s="447"/>
    </row>
    <row r="284" spans="1:10" ht="27" hidden="1" customHeight="1">
      <c r="A284" s="352" t="s">
        <v>56</v>
      </c>
      <c r="B284" s="400" t="s">
        <v>50</v>
      </c>
      <c r="C284" s="256">
        <v>3110</v>
      </c>
      <c r="D284" s="167">
        <f>6128320.65+2659727.35-8788048</f>
        <v>0</v>
      </c>
      <c r="E284" s="241" t="s">
        <v>13</v>
      </c>
      <c r="F284" s="241" t="s">
        <v>107</v>
      </c>
      <c r="G284" s="446" t="s">
        <v>65</v>
      </c>
    </row>
    <row r="285" spans="1:10" ht="60" hidden="1" customHeight="1">
      <c r="A285" s="351"/>
      <c r="B285" s="401"/>
      <c r="C285" s="257"/>
      <c r="D285" s="60" t="s">
        <v>299</v>
      </c>
      <c r="E285" s="241" t="s">
        <v>110</v>
      </c>
      <c r="F285" s="241"/>
      <c r="G285" s="447"/>
      <c r="H285" s="109"/>
    </row>
    <row r="286" spans="1:10" ht="34.5" hidden="1" customHeight="1">
      <c r="A286" s="352" t="s">
        <v>45</v>
      </c>
      <c r="B286" s="400" t="s">
        <v>58</v>
      </c>
      <c r="C286" s="62">
        <v>3110</v>
      </c>
      <c r="D286" s="96">
        <v>0</v>
      </c>
      <c r="E286" s="248" t="s">
        <v>227</v>
      </c>
      <c r="F286" s="248" t="s">
        <v>33</v>
      </c>
      <c r="G286" s="446" t="s">
        <v>65</v>
      </c>
      <c r="J286" s="109"/>
    </row>
    <row r="287" spans="1:10" ht="43.5" hidden="1" customHeight="1">
      <c r="A287" s="351"/>
      <c r="B287" s="401"/>
      <c r="C287" s="257"/>
      <c r="D287" s="60" t="s">
        <v>283</v>
      </c>
      <c r="E287" s="242"/>
      <c r="F287" s="242"/>
      <c r="G287" s="447"/>
      <c r="H287" s="109"/>
    </row>
    <row r="288" spans="1:10" ht="33.75" hidden="1" customHeight="1">
      <c r="A288" s="352" t="s">
        <v>205</v>
      </c>
      <c r="B288" s="400" t="s">
        <v>203</v>
      </c>
      <c r="C288" s="62">
        <v>3110</v>
      </c>
      <c r="D288" s="91">
        <v>0</v>
      </c>
      <c r="E288" s="241" t="s">
        <v>13</v>
      </c>
      <c r="F288" s="241" t="s">
        <v>108</v>
      </c>
      <c r="G288" s="353" t="s">
        <v>198</v>
      </c>
      <c r="H288" s="109"/>
    </row>
    <row r="289" spans="1:8" ht="43.5" hidden="1" customHeight="1">
      <c r="A289" s="352"/>
      <c r="B289" s="401"/>
      <c r="C289" s="62"/>
      <c r="D289" s="60" t="s">
        <v>204</v>
      </c>
      <c r="E289" s="241"/>
      <c r="F289" s="241"/>
      <c r="G289" s="353"/>
      <c r="H289" s="109"/>
    </row>
    <row r="290" spans="1:8" ht="26.25" hidden="1" customHeight="1">
      <c r="A290" s="485" t="s">
        <v>129</v>
      </c>
      <c r="B290" s="400" t="s">
        <v>121</v>
      </c>
      <c r="C290" s="62">
        <v>3110</v>
      </c>
      <c r="D290" s="96">
        <v>0</v>
      </c>
      <c r="E290" s="248" t="s">
        <v>13</v>
      </c>
      <c r="F290" s="248" t="s">
        <v>31</v>
      </c>
      <c r="G290" s="446" t="s">
        <v>60</v>
      </c>
    </row>
    <row r="291" spans="1:8" ht="39" hidden="1" customHeight="1">
      <c r="A291" s="486"/>
      <c r="B291" s="401"/>
      <c r="C291" s="257"/>
      <c r="D291" s="60" t="s">
        <v>220</v>
      </c>
      <c r="E291" s="242"/>
      <c r="F291" s="242"/>
      <c r="G291" s="447"/>
    </row>
    <row r="292" spans="1:8" ht="26.25" hidden="1" customHeight="1">
      <c r="A292" s="481" t="s">
        <v>222</v>
      </c>
      <c r="B292" s="128" t="s">
        <v>221</v>
      </c>
      <c r="C292" s="431">
        <v>3110</v>
      </c>
      <c r="D292" s="129">
        <v>0</v>
      </c>
      <c r="E292" s="431" t="s">
        <v>227</v>
      </c>
      <c r="F292" s="239" t="s">
        <v>236</v>
      </c>
      <c r="G292" s="354" t="s">
        <v>60</v>
      </c>
    </row>
    <row r="293" spans="1:8" ht="44.25" hidden="1" customHeight="1">
      <c r="A293" s="482"/>
      <c r="B293" s="259"/>
      <c r="C293" s="432"/>
      <c r="D293" s="145" t="s">
        <v>282</v>
      </c>
      <c r="E293" s="432"/>
      <c r="F293" s="146"/>
      <c r="G293" s="355"/>
    </row>
    <row r="294" spans="1:8" ht="37.5" customHeight="1">
      <c r="A294" s="481" t="s">
        <v>435</v>
      </c>
      <c r="B294" s="216" t="s">
        <v>433</v>
      </c>
      <c r="C294" s="431">
        <v>3110</v>
      </c>
      <c r="D294" s="129">
        <v>493000000</v>
      </c>
      <c r="E294" s="431" t="s">
        <v>303</v>
      </c>
      <c r="F294" s="431" t="s">
        <v>33</v>
      </c>
      <c r="G294" s="354" t="s">
        <v>60</v>
      </c>
    </row>
    <row r="295" spans="1:8" ht="57.75" customHeight="1">
      <c r="A295" s="482"/>
      <c r="B295" s="217" t="s">
        <v>434</v>
      </c>
      <c r="C295" s="432"/>
      <c r="D295" s="145" t="s">
        <v>366</v>
      </c>
      <c r="E295" s="432"/>
      <c r="F295" s="432"/>
      <c r="G295" s="355"/>
      <c r="H295" s="109"/>
    </row>
    <row r="296" spans="1:8" ht="34.5" hidden="1" customHeight="1">
      <c r="A296" s="350" t="s">
        <v>106</v>
      </c>
      <c r="B296" s="400" t="s">
        <v>105</v>
      </c>
      <c r="C296" s="52">
        <v>3110</v>
      </c>
      <c r="D296" s="167">
        <v>0</v>
      </c>
      <c r="E296" s="411" t="s">
        <v>193</v>
      </c>
      <c r="F296" s="241" t="s">
        <v>288</v>
      </c>
      <c r="G296" s="446" t="s">
        <v>60</v>
      </c>
    </row>
    <row r="297" spans="1:8" ht="42" hidden="1" customHeight="1">
      <c r="A297" s="351"/>
      <c r="B297" s="401"/>
      <c r="C297" s="52"/>
      <c r="D297" s="18" t="s">
        <v>287</v>
      </c>
      <c r="E297" s="379"/>
      <c r="F297" s="241"/>
      <c r="G297" s="447"/>
    </row>
    <row r="298" spans="1:8" ht="42" hidden="1" customHeight="1">
      <c r="A298" s="294" t="s">
        <v>274</v>
      </c>
      <c r="B298" s="78" t="s">
        <v>237</v>
      </c>
      <c r="C298" s="234">
        <v>3110</v>
      </c>
      <c r="D298" s="160">
        <v>0</v>
      </c>
      <c r="E298" s="462" t="s">
        <v>193</v>
      </c>
      <c r="F298" s="411" t="s">
        <v>288</v>
      </c>
      <c r="G298" s="445" t="s">
        <v>65</v>
      </c>
    </row>
    <row r="299" spans="1:8" ht="42" hidden="1" customHeight="1">
      <c r="A299" s="356"/>
      <c r="B299" s="20"/>
      <c r="C299" s="46"/>
      <c r="D299" s="150" t="s">
        <v>238</v>
      </c>
      <c r="E299" s="463"/>
      <c r="F299" s="379"/>
      <c r="G299" s="444"/>
    </row>
    <row r="300" spans="1:8" ht="42" hidden="1" customHeight="1">
      <c r="A300" s="352" t="s">
        <v>290</v>
      </c>
      <c r="B300" s="78" t="s">
        <v>289</v>
      </c>
      <c r="C300" s="52">
        <v>3110</v>
      </c>
      <c r="D300" s="168">
        <v>0</v>
      </c>
      <c r="E300" s="462" t="s">
        <v>193</v>
      </c>
      <c r="F300" s="241" t="s">
        <v>288</v>
      </c>
      <c r="G300" s="445" t="s">
        <v>60</v>
      </c>
    </row>
    <row r="301" spans="1:8" ht="42" hidden="1" customHeight="1">
      <c r="A301" s="352"/>
      <c r="B301" s="251"/>
      <c r="C301" s="52"/>
      <c r="D301" s="150" t="s">
        <v>291</v>
      </c>
      <c r="E301" s="463"/>
      <c r="F301" s="241"/>
      <c r="G301" s="444"/>
    </row>
    <row r="302" spans="1:8" ht="52.5" hidden="1" customHeight="1">
      <c r="A302" s="291" t="s">
        <v>156</v>
      </c>
      <c r="B302" s="251" t="s">
        <v>155</v>
      </c>
      <c r="C302" s="258">
        <v>3110</v>
      </c>
      <c r="D302" s="51">
        <v>0</v>
      </c>
      <c r="E302" s="231" t="s">
        <v>176</v>
      </c>
      <c r="F302" s="241" t="s">
        <v>123</v>
      </c>
      <c r="G302" s="446" t="s">
        <v>60</v>
      </c>
    </row>
    <row r="303" spans="1:8" ht="42" hidden="1" customHeight="1">
      <c r="A303" s="292"/>
      <c r="B303" s="251"/>
      <c r="C303" s="52"/>
      <c r="D303" s="18" t="s">
        <v>157</v>
      </c>
      <c r="E303" s="231"/>
      <c r="F303" s="241"/>
      <c r="G303" s="447"/>
    </row>
    <row r="304" spans="1:8" ht="70.5" hidden="1" customHeight="1">
      <c r="A304" s="402" t="s">
        <v>57</v>
      </c>
      <c r="B304" s="15" t="s">
        <v>44</v>
      </c>
      <c r="C304" s="419">
        <v>3110</v>
      </c>
      <c r="D304" s="53">
        <f>12915000-12915000</f>
        <v>0</v>
      </c>
      <c r="E304" s="411" t="s">
        <v>109</v>
      </c>
      <c r="F304" s="458" t="s">
        <v>33</v>
      </c>
      <c r="G304" s="376" t="s">
        <v>162</v>
      </c>
    </row>
    <row r="305" spans="1:13" ht="107.25" hidden="1" customHeight="1">
      <c r="A305" s="403"/>
      <c r="B305" s="54"/>
      <c r="C305" s="420"/>
      <c r="D305" s="68" t="s">
        <v>160</v>
      </c>
      <c r="E305" s="379"/>
      <c r="F305" s="450"/>
      <c r="G305" s="377"/>
    </row>
    <row r="306" spans="1:13" ht="40.5" hidden="1" customHeight="1">
      <c r="A306" s="402" t="s">
        <v>142</v>
      </c>
      <c r="B306" s="101" t="s">
        <v>143</v>
      </c>
      <c r="C306" s="419">
        <v>3110</v>
      </c>
      <c r="D306" s="53">
        <v>0</v>
      </c>
      <c r="E306" s="411" t="s">
        <v>125</v>
      </c>
      <c r="F306" s="458" t="s">
        <v>124</v>
      </c>
      <c r="G306" s="302" t="s">
        <v>122</v>
      </c>
      <c r="L306" s="95"/>
    </row>
    <row r="307" spans="1:13" ht="24" hidden="1">
      <c r="A307" s="403"/>
      <c r="B307" s="16"/>
      <c r="C307" s="420"/>
      <c r="D307" s="68" t="s">
        <v>127</v>
      </c>
      <c r="E307" s="379"/>
      <c r="F307" s="450"/>
      <c r="G307" s="303"/>
    </row>
    <row r="308" spans="1:13" ht="40.5" hidden="1" customHeight="1">
      <c r="A308" s="402" t="s">
        <v>286</v>
      </c>
      <c r="B308" s="489" t="s">
        <v>141</v>
      </c>
      <c r="C308" s="419">
        <v>3110</v>
      </c>
      <c r="D308" s="148">
        <v>0</v>
      </c>
      <c r="E308" s="411" t="s">
        <v>125</v>
      </c>
      <c r="F308" s="458" t="s">
        <v>108</v>
      </c>
      <c r="G308" s="302" t="s">
        <v>122</v>
      </c>
      <c r="L308" s="95"/>
    </row>
    <row r="309" spans="1:13" ht="40.5" hidden="1" customHeight="1">
      <c r="A309" s="403"/>
      <c r="B309" s="490"/>
      <c r="C309" s="420"/>
      <c r="D309" s="68" t="s">
        <v>228</v>
      </c>
      <c r="E309" s="379"/>
      <c r="F309" s="450"/>
      <c r="G309" s="303"/>
    </row>
    <row r="310" spans="1:13" ht="40.5" hidden="1" customHeight="1">
      <c r="A310" s="402" t="s">
        <v>144</v>
      </c>
      <c r="B310" s="400" t="s">
        <v>105</v>
      </c>
      <c r="C310" s="419">
        <v>3110</v>
      </c>
      <c r="D310" s="53">
        <v>0</v>
      </c>
      <c r="E310" s="411" t="s">
        <v>128</v>
      </c>
      <c r="F310" s="458" t="s">
        <v>124</v>
      </c>
      <c r="G310" s="302" t="s">
        <v>122</v>
      </c>
      <c r="L310" s="95"/>
    </row>
    <row r="311" spans="1:13" ht="17.25" hidden="1" customHeight="1">
      <c r="A311" s="403"/>
      <c r="B311" s="401"/>
      <c r="C311" s="420"/>
      <c r="D311" s="68" t="s">
        <v>153</v>
      </c>
      <c r="E311" s="379"/>
      <c r="F311" s="450"/>
      <c r="G311" s="338"/>
    </row>
    <row r="312" spans="1:13" ht="27.75" customHeight="1">
      <c r="A312" s="281" t="s">
        <v>14</v>
      </c>
      <c r="B312" s="10"/>
      <c r="C312" s="8"/>
      <c r="D312" s="9">
        <f>D266+D270+D274+D278+D284+D286+D288+D290+D292+D294+D296+D302+D306+D308+D310+D298+D300</f>
        <v>493000000</v>
      </c>
      <c r="E312" s="8"/>
      <c r="F312" s="8"/>
      <c r="G312" s="282"/>
      <c r="H312" s="71"/>
      <c r="I312" s="69"/>
      <c r="J312" s="14"/>
      <c r="K312" s="133"/>
      <c r="L312" s="99"/>
      <c r="M312" s="100"/>
    </row>
    <row r="313" spans="1:13" ht="85.5" hidden="1" customHeight="1">
      <c r="A313" s="291" t="s">
        <v>76</v>
      </c>
      <c r="B313" s="19" t="s">
        <v>88</v>
      </c>
      <c r="C313" s="483">
        <v>3122</v>
      </c>
      <c r="D313" s="77">
        <f>1300000-1300000</f>
        <v>0</v>
      </c>
      <c r="E313" s="411" t="s">
        <v>84</v>
      </c>
      <c r="F313" s="460" t="s">
        <v>31</v>
      </c>
      <c r="G313" s="530" t="s">
        <v>161</v>
      </c>
      <c r="J313" s="110"/>
      <c r="K313" s="14"/>
    </row>
    <row r="314" spans="1:13" ht="95.25" hidden="1" customHeight="1">
      <c r="A314" s="292"/>
      <c r="B314" s="50"/>
      <c r="C314" s="484"/>
      <c r="D314" s="70" t="s">
        <v>163</v>
      </c>
      <c r="E314" s="379"/>
      <c r="F314" s="461"/>
      <c r="G314" s="531"/>
    </row>
    <row r="315" spans="1:13" ht="88.5" hidden="1" customHeight="1">
      <c r="A315" s="313" t="s">
        <v>75</v>
      </c>
      <c r="B315" s="19" t="s">
        <v>90</v>
      </c>
      <c r="C315" s="52">
        <v>3122</v>
      </c>
      <c r="D315" s="77">
        <f>20650000-20650000</f>
        <v>0</v>
      </c>
      <c r="E315" s="411" t="s">
        <v>13</v>
      </c>
      <c r="F315" s="252" t="s">
        <v>31</v>
      </c>
      <c r="G315" s="376" t="s">
        <v>161</v>
      </c>
    </row>
    <row r="316" spans="1:13" ht="82.5" hidden="1" customHeight="1">
      <c r="A316" s="357"/>
      <c r="B316" s="26"/>
      <c r="C316" s="52"/>
      <c r="D316" s="1" t="s">
        <v>163</v>
      </c>
      <c r="E316" s="379"/>
      <c r="F316" s="252"/>
      <c r="G316" s="377"/>
    </row>
    <row r="317" spans="1:13" ht="65.25" hidden="1" customHeight="1">
      <c r="A317" s="291" t="s">
        <v>77</v>
      </c>
      <c r="B317" s="19" t="s">
        <v>85</v>
      </c>
      <c r="C317" s="479">
        <v>3122</v>
      </c>
      <c r="D317" s="77">
        <f>2590000-150000-2440000</f>
        <v>0</v>
      </c>
      <c r="E317" s="411" t="s">
        <v>13</v>
      </c>
      <c r="F317" s="411" t="s">
        <v>31</v>
      </c>
      <c r="G317" s="376" t="s">
        <v>231</v>
      </c>
      <c r="K317" s="110"/>
      <c r="L317" s="14"/>
    </row>
    <row r="318" spans="1:13" ht="27.75" hidden="1" customHeight="1">
      <c r="A318" s="292"/>
      <c r="B318" s="49"/>
      <c r="C318" s="480"/>
      <c r="D318" s="70" t="s">
        <v>230</v>
      </c>
      <c r="E318" s="379"/>
      <c r="F318" s="379"/>
      <c r="G318" s="377"/>
    </row>
    <row r="319" spans="1:13" ht="93.75" hidden="1" customHeight="1">
      <c r="A319" s="291" t="s">
        <v>78</v>
      </c>
      <c r="B319" s="19" t="s">
        <v>86</v>
      </c>
      <c r="C319" s="479">
        <v>3122</v>
      </c>
      <c r="D319" s="77">
        <f>850000-850000</f>
        <v>0</v>
      </c>
      <c r="E319" s="411" t="s">
        <v>84</v>
      </c>
      <c r="F319" s="411" t="s">
        <v>31</v>
      </c>
      <c r="G319" s="376" t="s">
        <v>164</v>
      </c>
    </row>
    <row r="320" spans="1:13" ht="81" hidden="1" customHeight="1">
      <c r="A320" s="292"/>
      <c r="B320" s="20"/>
      <c r="C320" s="480"/>
      <c r="D320" s="70" t="s">
        <v>163</v>
      </c>
      <c r="E320" s="379"/>
      <c r="F320" s="379"/>
      <c r="G320" s="377"/>
    </row>
    <row r="321" spans="1:11" ht="63.75" hidden="1">
      <c r="A321" s="291" t="s">
        <v>80</v>
      </c>
      <c r="B321" s="19" t="s">
        <v>112</v>
      </c>
      <c r="C321" s="479">
        <v>3122</v>
      </c>
      <c r="D321" s="77">
        <f>27000-27000</f>
        <v>0</v>
      </c>
      <c r="E321" s="411" t="s">
        <v>89</v>
      </c>
      <c r="F321" s="411" t="s">
        <v>31</v>
      </c>
      <c r="G321" s="376" t="s">
        <v>233</v>
      </c>
    </row>
    <row r="322" spans="1:11" ht="27" hidden="1" customHeight="1">
      <c r="A322" s="292"/>
      <c r="B322" s="49"/>
      <c r="C322" s="480"/>
      <c r="D322" s="70" t="s">
        <v>232</v>
      </c>
      <c r="E322" s="379"/>
      <c r="F322" s="379"/>
      <c r="G322" s="377"/>
    </row>
    <row r="323" spans="1:11" ht="75" hidden="1" customHeight="1">
      <c r="A323" s="291" t="s">
        <v>79</v>
      </c>
      <c r="B323" s="19" t="s">
        <v>81</v>
      </c>
      <c r="C323" s="479">
        <v>3122</v>
      </c>
      <c r="D323" s="77">
        <f>67500-67500</f>
        <v>0</v>
      </c>
      <c r="E323" s="411" t="s">
        <v>89</v>
      </c>
      <c r="F323" s="411" t="s">
        <v>31</v>
      </c>
      <c r="G323" s="376" t="s">
        <v>233</v>
      </c>
    </row>
    <row r="324" spans="1:11" ht="26.25" hidden="1" customHeight="1">
      <c r="A324" s="325"/>
      <c r="B324" s="49"/>
      <c r="C324" s="480"/>
      <c r="D324" s="70" t="s">
        <v>234</v>
      </c>
      <c r="E324" s="379"/>
      <c r="F324" s="379"/>
      <c r="G324" s="377"/>
    </row>
    <row r="325" spans="1:11" ht="55.5" hidden="1" customHeight="1">
      <c r="A325" s="291" t="s">
        <v>82</v>
      </c>
      <c r="B325" s="19" t="s">
        <v>83</v>
      </c>
      <c r="C325" s="479">
        <v>3122</v>
      </c>
      <c r="D325" s="77">
        <f>15500-15500</f>
        <v>0</v>
      </c>
      <c r="E325" s="411" t="s">
        <v>171</v>
      </c>
      <c r="F325" s="411" t="s">
        <v>123</v>
      </c>
      <c r="G325" s="376" t="s">
        <v>233</v>
      </c>
    </row>
    <row r="326" spans="1:11" ht="30.75" hidden="1" customHeight="1">
      <c r="A326" s="325"/>
      <c r="B326" s="49"/>
      <c r="C326" s="480"/>
      <c r="D326" s="70" t="s">
        <v>235</v>
      </c>
      <c r="E326" s="379"/>
      <c r="F326" s="379"/>
      <c r="G326" s="377"/>
    </row>
    <row r="327" spans="1:11" ht="35.25" hidden="1" customHeight="1">
      <c r="A327" s="304" t="s">
        <v>64</v>
      </c>
      <c r="B327" s="48"/>
      <c r="C327" s="47"/>
      <c r="D327" s="41">
        <f>D313+D315+D317+D319+D321+D323+D325</f>
        <v>0</v>
      </c>
      <c r="E327" s="47"/>
      <c r="F327" s="47"/>
      <c r="G327" s="358"/>
      <c r="H327" s="149"/>
      <c r="I327" s="69"/>
      <c r="K327" s="14"/>
    </row>
    <row r="328" spans="1:11" ht="37.5" customHeight="1">
      <c r="A328" s="526" t="s">
        <v>438</v>
      </c>
      <c r="B328" s="44" t="s">
        <v>436</v>
      </c>
      <c r="C328" s="539">
        <v>3132</v>
      </c>
      <c r="D328" s="77">
        <v>123700000</v>
      </c>
      <c r="E328" s="431" t="s">
        <v>303</v>
      </c>
      <c r="F328" s="537" t="s">
        <v>33</v>
      </c>
      <c r="G328" s="376" t="s">
        <v>308</v>
      </c>
      <c r="H328" s="74"/>
      <c r="I328" s="69"/>
      <c r="K328" s="14"/>
    </row>
    <row r="329" spans="1:11" ht="54" customHeight="1">
      <c r="A329" s="527"/>
      <c r="B329" s="45" t="s">
        <v>437</v>
      </c>
      <c r="C329" s="540"/>
      <c r="D329" s="70" t="s">
        <v>365</v>
      </c>
      <c r="E329" s="432"/>
      <c r="F329" s="538"/>
      <c r="G329" s="377"/>
      <c r="H329" s="114"/>
      <c r="I329" s="69"/>
      <c r="K329" s="14"/>
    </row>
    <row r="330" spans="1:11" ht="35.25" customHeight="1" thickBot="1">
      <c r="A330" s="359" t="s">
        <v>364</v>
      </c>
      <c r="B330" s="360"/>
      <c r="C330" s="361"/>
      <c r="D330" s="362">
        <f>D328</f>
        <v>123700000</v>
      </c>
      <c r="E330" s="361"/>
      <c r="F330" s="361"/>
      <c r="G330" s="363"/>
      <c r="H330" s="74"/>
      <c r="I330" s="69"/>
      <c r="K330" s="14"/>
    </row>
    <row r="332" spans="1:11" ht="50.25" customHeight="1">
      <c r="A332" s="399" t="s">
        <v>491</v>
      </c>
      <c r="B332" s="399"/>
      <c r="C332" s="399"/>
      <c r="D332" s="399"/>
      <c r="E332" s="399"/>
      <c r="F332" s="399"/>
      <c r="G332" s="399"/>
    </row>
    <row r="333" spans="1:11" ht="21.75" customHeight="1">
      <c r="A333" s="380" t="s">
        <v>500</v>
      </c>
      <c r="B333" s="365"/>
      <c r="C333" s="271" t="s">
        <v>487</v>
      </c>
      <c r="D333" s="381" t="s">
        <v>501</v>
      </c>
      <c r="E333" s="381"/>
      <c r="F333" s="381"/>
      <c r="G333" s="381"/>
    </row>
    <row r="334" spans="1:11" ht="12.75" customHeight="1">
      <c r="A334" s="380"/>
      <c r="B334" s="365"/>
      <c r="C334" s="272" t="s">
        <v>488</v>
      </c>
      <c r="D334" s="382" t="s">
        <v>489</v>
      </c>
      <c r="E334" s="382"/>
      <c r="F334" s="382"/>
      <c r="G334" s="382"/>
    </row>
    <row r="336" spans="1:11" ht="21.75" customHeight="1">
      <c r="A336" s="380" t="s">
        <v>490</v>
      </c>
      <c r="B336" s="365"/>
      <c r="C336" s="271" t="s">
        <v>487</v>
      </c>
      <c r="D336" s="381" t="s">
        <v>507</v>
      </c>
      <c r="E336" s="381"/>
      <c r="F336" s="381"/>
      <c r="G336" s="381"/>
    </row>
    <row r="337" spans="1:7" ht="12.75" customHeight="1">
      <c r="A337" s="380"/>
      <c r="B337" s="270"/>
      <c r="C337" s="272" t="s">
        <v>488</v>
      </c>
      <c r="D337" s="382" t="s">
        <v>489</v>
      </c>
      <c r="E337" s="382"/>
      <c r="F337" s="382"/>
      <c r="G337" s="382"/>
    </row>
  </sheetData>
  <mergeCells count="430">
    <mergeCell ref="A212:A213"/>
    <mergeCell ref="B192:B193"/>
    <mergeCell ref="E180:E181"/>
    <mergeCell ref="E174:E175"/>
    <mergeCell ref="F176:F177"/>
    <mergeCell ref="G176:G177"/>
    <mergeCell ref="E220:E221"/>
    <mergeCell ref="G69:G70"/>
    <mergeCell ref="B71:B72"/>
    <mergeCell ref="C71:C72"/>
    <mergeCell ref="E71:E72"/>
    <mergeCell ref="F71:F72"/>
    <mergeCell ref="F174:F175"/>
    <mergeCell ref="F178:F179"/>
    <mergeCell ref="C212:C213"/>
    <mergeCell ref="B69:B70"/>
    <mergeCell ref="C69:C70"/>
    <mergeCell ref="E69:E70"/>
    <mergeCell ref="F69:F70"/>
    <mergeCell ref="F152:F153"/>
    <mergeCell ref="G152:G153"/>
    <mergeCell ref="G158:G159"/>
    <mergeCell ref="F158:F159"/>
    <mergeCell ref="G162:G163"/>
    <mergeCell ref="G23:G24"/>
    <mergeCell ref="G73:G74"/>
    <mergeCell ref="E8:E13"/>
    <mergeCell ref="F8:F13"/>
    <mergeCell ref="G8:G13"/>
    <mergeCell ref="E21:E22"/>
    <mergeCell ref="G64:G65"/>
    <mergeCell ref="E64:E65"/>
    <mergeCell ref="E14:E19"/>
    <mergeCell ref="F14:F19"/>
    <mergeCell ref="E25:E26"/>
    <mergeCell ref="F25:F26"/>
    <mergeCell ref="G25:G26"/>
    <mergeCell ref="E27:E28"/>
    <mergeCell ref="F27:F28"/>
    <mergeCell ref="G27:G28"/>
    <mergeCell ref="G66:G67"/>
    <mergeCell ref="G56:G57"/>
    <mergeCell ref="F325:F326"/>
    <mergeCell ref="G325:G326"/>
    <mergeCell ref="F212:F213"/>
    <mergeCell ref="F323:F324"/>
    <mergeCell ref="F204:F205"/>
    <mergeCell ref="F206:F207"/>
    <mergeCell ref="G298:G299"/>
    <mergeCell ref="G300:G301"/>
    <mergeCell ref="G280:G281"/>
    <mergeCell ref="G296:G297"/>
    <mergeCell ref="F216:F217"/>
    <mergeCell ref="G290:G291"/>
    <mergeCell ref="G282:G283"/>
    <mergeCell ref="G214:G215"/>
    <mergeCell ref="G216:G217"/>
    <mergeCell ref="G218:G219"/>
    <mergeCell ref="G264:G275"/>
    <mergeCell ref="G259:G260"/>
    <mergeCell ref="F244:F245"/>
    <mergeCell ref="G210:G211"/>
    <mergeCell ref="G230:G231"/>
    <mergeCell ref="F214:F215"/>
    <mergeCell ref="F278:F279"/>
    <mergeCell ref="F256:F257"/>
    <mergeCell ref="F294:F295"/>
    <mergeCell ref="G220:G221"/>
    <mergeCell ref="G250:G251"/>
    <mergeCell ref="G284:G285"/>
    <mergeCell ref="G286:G287"/>
    <mergeCell ref="G328:G329"/>
    <mergeCell ref="E328:E329"/>
    <mergeCell ref="F328:F329"/>
    <mergeCell ref="C328:C329"/>
    <mergeCell ref="F298:F299"/>
    <mergeCell ref="E304:E305"/>
    <mergeCell ref="E230:E231"/>
    <mergeCell ref="E296:E297"/>
    <mergeCell ref="C304:C305"/>
    <mergeCell ref="C256:C257"/>
    <mergeCell ref="E256:E257"/>
    <mergeCell ref="F280:F281"/>
    <mergeCell ref="F262:F277"/>
    <mergeCell ref="G252:G253"/>
    <mergeCell ref="E232:E233"/>
    <mergeCell ref="G278:G279"/>
    <mergeCell ref="G248:G249"/>
    <mergeCell ref="E244:E245"/>
    <mergeCell ref="G244:G245"/>
    <mergeCell ref="A328:A329"/>
    <mergeCell ref="E317:E318"/>
    <mergeCell ref="C214:C215"/>
    <mergeCell ref="E315:E316"/>
    <mergeCell ref="C317:C318"/>
    <mergeCell ref="A304:A305"/>
    <mergeCell ref="F304:F305"/>
    <mergeCell ref="E310:E311"/>
    <mergeCell ref="G302:G303"/>
    <mergeCell ref="G304:G305"/>
    <mergeCell ref="G262:G263"/>
    <mergeCell ref="G276:G277"/>
    <mergeCell ref="G313:G314"/>
    <mergeCell ref="G315:G316"/>
    <mergeCell ref="C325:C326"/>
    <mergeCell ref="E325:E326"/>
    <mergeCell ref="E321:E322"/>
    <mergeCell ref="G319:G320"/>
    <mergeCell ref="A244:A245"/>
    <mergeCell ref="B244:B245"/>
    <mergeCell ref="E298:E299"/>
    <mergeCell ref="B296:B297"/>
    <mergeCell ref="E248:E249"/>
    <mergeCell ref="E250:E251"/>
    <mergeCell ref="B208:B209"/>
    <mergeCell ref="E208:E209"/>
    <mergeCell ref="B176:B177"/>
    <mergeCell ref="C176:C177"/>
    <mergeCell ref="E184:E185"/>
    <mergeCell ref="E186:E187"/>
    <mergeCell ref="E182:E183"/>
    <mergeCell ref="E176:E177"/>
    <mergeCell ref="E204:E205"/>
    <mergeCell ref="B180:B181"/>
    <mergeCell ref="C180:C181"/>
    <mergeCell ref="A166:A167"/>
    <mergeCell ref="A190:A191"/>
    <mergeCell ref="C178:C179"/>
    <mergeCell ref="B178:B179"/>
    <mergeCell ref="E190:E191"/>
    <mergeCell ref="B190:B191"/>
    <mergeCell ref="A174:A175"/>
    <mergeCell ref="A180:A181"/>
    <mergeCell ref="E172:E173"/>
    <mergeCell ref="A160:A161"/>
    <mergeCell ref="E192:E193"/>
    <mergeCell ref="E170:E171"/>
    <mergeCell ref="C262:C277"/>
    <mergeCell ref="A262:A263"/>
    <mergeCell ref="C280:C281"/>
    <mergeCell ref="A1:G1"/>
    <mergeCell ref="A3:G3"/>
    <mergeCell ref="A5:G5"/>
    <mergeCell ref="B4:E4"/>
    <mergeCell ref="C21:C22"/>
    <mergeCell ref="F61:F62"/>
    <mergeCell ref="F21:F22"/>
    <mergeCell ref="F23:F24"/>
    <mergeCell ref="E61:E62"/>
    <mergeCell ref="G21:G22"/>
    <mergeCell ref="E23:E24"/>
    <mergeCell ref="A30:A31"/>
    <mergeCell ref="A32:A33"/>
    <mergeCell ref="A34:A35"/>
    <mergeCell ref="A46:A47"/>
    <mergeCell ref="A48:A49"/>
    <mergeCell ref="E262:E277"/>
    <mergeCell ref="C244:C245"/>
    <mergeCell ref="A2:F2"/>
    <mergeCell ref="C23:C24"/>
    <mergeCell ref="A56:A57"/>
    <mergeCell ref="C56:C57"/>
    <mergeCell ref="E56:E57"/>
    <mergeCell ref="F56:F57"/>
    <mergeCell ref="E46:E53"/>
    <mergeCell ref="B262:B277"/>
    <mergeCell ref="F122:F123"/>
    <mergeCell ref="E83:E84"/>
    <mergeCell ref="B120:B121"/>
    <mergeCell ref="F79:F80"/>
    <mergeCell ref="C120:C121"/>
    <mergeCell ref="A112:A113"/>
    <mergeCell ref="A109:A110"/>
    <mergeCell ref="B109:B110"/>
    <mergeCell ref="E93:E94"/>
    <mergeCell ref="E99:E100"/>
    <mergeCell ref="E109:E110"/>
    <mergeCell ref="E103:E104"/>
    <mergeCell ref="E105:E106"/>
    <mergeCell ref="E81:E82"/>
    <mergeCell ref="E79:E80"/>
    <mergeCell ref="A162:A163"/>
    <mergeCell ref="A308:A309"/>
    <mergeCell ref="C321:C322"/>
    <mergeCell ref="F321:F322"/>
    <mergeCell ref="F317:F318"/>
    <mergeCell ref="A310:A311"/>
    <mergeCell ref="C310:C311"/>
    <mergeCell ref="B308:B309"/>
    <mergeCell ref="C313:C314"/>
    <mergeCell ref="C306:C307"/>
    <mergeCell ref="C319:C320"/>
    <mergeCell ref="F310:F311"/>
    <mergeCell ref="E313:E314"/>
    <mergeCell ref="F319:F320"/>
    <mergeCell ref="E319:E320"/>
    <mergeCell ref="F313:F314"/>
    <mergeCell ref="C308:C309"/>
    <mergeCell ref="F308:F309"/>
    <mergeCell ref="E308:E309"/>
    <mergeCell ref="E306:E307"/>
    <mergeCell ref="F306:F307"/>
    <mergeCell ref="A294:A295"/>
    <mergeCell ref="B284:B285"/>
    <mergeCell ref="E280:E281"/>
    <mergeCell ref="E294:E295"/>
    <mergeCell ref="A292:A293"/>
    <mergeCell ref="A254:A255"/>
    <mergeCell ref="C254:C255"/>
    <mergeCell ref="A290:A291"/>
    <mergeCell ref="A256:A257"/>
    <mergeCell ref="E254:E255"/>
    <mergeCell ref="B278:B279"/>
    <mergeCell ref="B280:B281"/>
    <mergeCell ref="B286:B287"/>
    <mergeCell ref="E259:E260"/>
    <mergeCell ref="B288:B289"/>
    <mergeCell ref="B290:B291"/>
    <mergeCell ref="A158:A159"/>
    <mergeCell ref="F132:F133"/>
    <mergeCell ref="A306:A307"/>
    <mergeCell ref="E323:E324"/>
    <mergeCell ref="G317:G318"/>
    <mergeCell ref="G321:G322"/>
    <mergeCell ref="G323:G324"/>
    <mergeCell ref="B310:B311"/>
    <mergeCell ref="C323:C324"/>
    <mergeCell ref="F259:F260"/>
    <mergeCell ref="E212:E213"/>
    <mergeCell ref="E228:E229"/>
    <mergeCell ref="F254:F255"/>
    <mergeCell ref="E214:E215"/>
    <mergeCell ref="B282:B283"/>
    <mergeCell ref="C292:C293"/>
    <mergeCell ref="E292:E293"/>
    <mergeCell ref="E252:E253"/>
    <mergeCell ref="C216:C217"/>
    <mergeCell ref="E218:E219"/>
    <mergeCell ref="C294:C295"/>
    <mergeCell ref="E300:E301"/>
    <mergeCell ref="C148:C149"/>
    <mergeCell ref="C140:C141"/>
    <mergeCell ref="E158:E159"/>
    <mergeCell ref="C134:C135"/>
    <mergeCell ref="C136:C137"/>
    <mergeCell ref="E132:E133"/>
    <mergeCell ref="C132:C133"/>
    <mergeCell ref="C146:C147"/>
    <mergeCell ref="C150:C151"/>
    <mergeCell ref="E142:E143"/>
    <mergeCell ref="G242:G243"/>
    <mergeCell ref="E246:E247"/>
    <mergeCell ref="G246:G247"/>
    <mergeCell ref="G178:G179"/>
    <mergeCell ref="F190:F191"/>
    <mergeCell ref="G202:G203"/>
    <mergeCell ref="G212:G213"/>
    <mergeCell ref="G156:G157"/>
    <mergeCell ref="G128:G129"/>
    <mergeCell ref="G170:G171"/>
    <mergeCell ref="E242:E243"/>
    <mergeCell ref="E226:E227"/>
    <mergeCell ref="E240:E241"/>
    <mergeCell ref="G240:G241"/>
    <mergeCell ref="G138:G139"/>
    <mergeCell ref="G226:G227"/>
    <mergeCell ref="F140:F141"/>
    <mergeCell ref="E162:E163"/>
    <mergeCell ref="G166:G167"/>
    <mergeCell ref="G168:G169"/>
    <mergeCell ref="G174:G175"/>
    <mergeCell ref="G206:G207"/>
    <mergeCell ref="G190:G191"/>
    <mergeCell ref="G192:G193"/>
    <mergeCell ref="F210:F211"/>
    <mergeCell ref="G222:G223"/>
    <mergeCell ref="G224:G225"/>
    <mergeCell ref="J107:J108"/>
    <mergeCell ref="F116:F117"/>
    <mergeCell ref="E234:E235"/>
    <mergeCell ref="G234:G235"/>
    <mergeCell ref="E236:E237"/>
    <mergeCell ref="G236:G237"/>
    <mergeCell ref="E116:E117"/>
    <mergeCell ref="E120:E121"/>
    <mergeCell ref="G194:G195"/>
    <mergeCell ref="G172:G173"/>
    <mergeCell ref="F166:F167"/>
    <mergeCell ref="E140:E141"/>
    <mergeCell ref="E148:E149"/>
    <mergeCell ref="F146:F147"/>
    <mergeCell ref="E150:E151"/>
    <mergeCell ref="G126:G127"/>
    <mergeCell ref="G122:G123"/>
    <mergeCell ref="E238:E239"/>
    <mergeCell ref="G238:G239"/>
    <mergeCell ref="E178:E179"/>
    <mergeCell ref="G204:G205"/>
    <mergeCell ref="G180:G181"/>
    <mergeCell ref="F208:F209"/>
    <mergeCell ref="G182:G183"/>
    <mergeCell ref="G184:G185"/>
    <mergeCell ref="G186:G187"/>
    <mergeCell ref="G188:G189"/>
    <mergeCell ref="F194:F195"/>
    <mergeCell ref="F192:F193"/>
    <mergeCell ref="F180:F181"/>
    <mergeCell ref="F182:F183"/>
    <mergeCell ref="G232:G233"/>
    <mergeCell ref="G228:G229"/>
    <mergeCell ref="G208:G209"/>
    <mergeCell ref="E216:E217"/>
    <mergeCell ref="A73:A74"/>
    <mergeCell ref="A75:A76"/>
    <mergeCell ref="A77:A78"/>
    <mergeCell ref="A38:A39"/>
    <mergeCell ref="B38:B43"/>
    <mergeCell ref="G79:G80"/>
    <mergeCell ref="G105:G106"/>
    <mergeCell ref="G99:G100"/>
    <mergeCell ref="B30:B35"/>
    <mergeCell ref="C30:C35"/>
    <mergeCell ref="E30:E37"/>
    <mergeCell ref="F30:F37"/>
    <mergeCell ref="G30:G37"/>
    <mergeCell ref="G61:G62"/>
    <mergeCell ref="G97:G98"/>
    <mergeCell ref="G81:G82"/>
    <mergeCell ref="G95:G96"/>
    <mergeCell ref="G101:G102"/>
    <mergeCell ref="G103:G104"/>
    <mergeCell ref="F64:F65"/>
    <mergeCell ref="G87:G88"/>
    <mergeCell ref="G89:G90"/>
    <mergeCell ref="G75:G76"/>
    <mergeCell ref="G124:G125"/>
    <mergeCell ref="G120:G121"/>
    <mergeCell ref="E146:E147"/>
    <mergeCell ref="F164:F165"/>
    <mergeCell ref="G150:G151"/>
    <mergeCell ref="G146:G147"/>
    <mergeCell ref="B14:B19"/>
    <mergeCell ref="B8:B13"/>
    <mergeCell ref="F107:F108"/>
    <mergeCell ref="G107:G108"/>
    <mergeCell ref="F160:F161"/>
    <mergeCell ref="E152:E153"/>
    <mergeCell ref="G164:G165"/>
    <mergeCell ref="G148:G149"/>
    <mergeCell ref="F162:F163"/>
    <mergeCell ref="F109:F110"/>
    <mergeCell ref="F120:F121"/>
    <mergeCell ref="F136:F137"/>
    <mergeCell ref="E107:E108"/>
    <mergeCell ref="E124:E125"/>
    <mergeCell ref="E122:E123"/>
    <mergeCell ref="E126:E127"/>
    <mergeCell ref="F126:F127"/>
    <mergeCell ref="E85:E86"/>
    <mergeCell ref="G91:G92"/>
    <mergeCell ref="G93:G94"/>
    <mergeCell ref="E87:E88"/>
    <mergeCell ref="G83:G84"/>
    <mergeCell ref="A12:A13"/>
    <mergeCell ref="A18:A19"/>
    <mergeCell ref="A21:A22"/>
    <mergeCell ref="A23:A24"/>
    <mergeCell ref="A25:A26"/>
    <mergeCell ref="A27:A28"/>
    <mergeCell ref="A36:A37"/>
    <mergeCell ref="A52:A53"/>
    <mergeCell ref="A61:A62"/>
    <mergeCell ref="A50:A51"/>
    <mergeCell ref="C25:C26"/>
    <mergeCell ref="C27:C28"/>
    <mergeCell ref="B46:B47"/>
    <mergeCell ref="B56:B57"/>
    <mergeCell ref="G71:G72"/>
    <mergeCell ref="A71:A72"/>
    <mergeCell ref="E66:E67"/>
    <mergeCell ref="F66:F67"/>
    <mergeCell ref="G77:G78"/>
    <mergeCell ref="F150:F151"/>
    <mergeCell ref="A69:A70"/>
    <mergeCell ref="A210:A211"/>
    <mergeCell ref="A242:A243"/>
    <mergeCell ref="C61:C62"/>
    <mergeCell ref="C109:C110"/>
    <mergeCell ref="E101:E102"/>
    <mergeCell ref="C116:C117"/>
    <mergeCell ref="E136:E137"/>
    <mergeCell ref="E144:E145"/>
    <mergeCell ref="A144:A145"/>
    <mergeCell ref="A154:A155"/>
    <mergeCell ref="A134:A135"/>
    <mergeCell ref="B148:B149"/>
    <mergeCell ref="A192:A193"/>
    <mergeCell ref="A204:A205"/>
    <mergeCell ref="A176:A177"/>
    <mergeCell ref="B64:B65"/>
    <mergeCell ref="A132:A133"/>
    <mergeCell ref="A142:A143"/>
    <mergeCell ref="A156:A157"/>
    <mergeCell ref="A152:A153"/>
    <mergeCell ref="E89:E90"/>
    <mergeCell ref="A120:A121"/>
    <mergeCell ref="G85:G86"/>
    <mergeCell ref="E91:E92"/>
    <mergeCell ref="A336:A337"/>
    <mergeCell ref="D336:G336"/>
    <mergeCell ref="D337:G337"/>
    <mergeCell ref="C38:C43"/>
    <mergeCell ref="E38:E45"/>
    <mergeCell ref="F38:F45"/>
    <mergeCell ref="G38:G45"/>
    <mergeCell ref="A40:A41"/>
    <mergeCell ref="A42:A43"/>
    <mergeCell ref="A44:A45"/>
    <mergeCell ref="A332:G332"/>
    <mergeCell ref="A333:A334"/>
    <mergeCell ref="D333:G333"/>
    <mergeCell ref="D334:G334"/>
    <mergeCell ref="B124:B125"/>
    <mergeCell ref="A126:A127"/>
    <mergeCell ref="A128:A129"/>
    <mergeCell ref="A122:A123"/>
    <mergeCell ref="B66:B67"/>
    <mergeCell ref="G160:G161"/>
    <mergeCell ref="G116:G117"/>
    <mergeCell ref="F148:F149"/>
  </mergeCells>
  <phoneticPr fontId="0" type="noConversion"/>
  <pageMargins left="0.23622047244094491" right="0.23622047244094491" top="0.51181102362204722" bottom="0.19685039370078741" header="0.15748031496062992" footer="0.31496062992125984"/>
  <pageSetup paperSize="9" scale="60" fitToWidth="3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561" t="s">
        <v>116</v>
      </c>
      <c r="B3" s="562"/>
      <c r="C3" s="562"/>
      <c r="D3" s="562"/>
      <c r="E3" s="562"/>
      <c r="F3" s="562"/>
      <c r="G3" s="562"/>
      <c r="H3" s="562"/>
    </row>
    <row r="6" spans="1:8" ht="15.75">
      <c r="A6" s="563" t="s">
        <v>20</v>
      </c>
      <c r="B6" s="563"/>
      <c r="C6" s="560" t="s">
        <v>19</v>
      </c>
      <c r="D6" s="560"/>
    </row>
    <row r="7" spans="1:8">
      <c r="C7" s="559" t="s">
        <v>18</v>
      </c>
      <c r="D7" s="560"/>
    </row>
    <row r="8" spans="1:8">
      <c r="C8" s="17"/>
      <c r="D8" s="17"/>
    </row>
    <row r="9" spans="1:8" ht="15.75">
      <c r="A9" s="563" t="s">
        <v>113</v>
      </c>
      <c r="B9" s="563"/>
      <c r="C9" s="560" t="s">
        <v>19</v>
      </c>
      <c r="D9" s="560"/>
    </row>
    <row r="10" spans="1:8">
      <c r="C10" s="559" t="s">
        <v>18</v>
      </c>
      <c r="D10" s="560"/>
    </row>
    <row r="11" spans="1:8">
      <c r="C11" s="17"/>
      <c r="D11" s="17"/>
    </row>
    <row r="12" spans="1:8" ht="15.75">
      <c r="A12" s="563" t="s">
        <v>114</v>
      </c>
      <c r="B12" s="563"/>
      <c r="C12" s="560" t="s">
        <v>19</v>
      </c>
      <c r="D12" s="560"/>
    </row>
    <row r="13" spans="1:8">
      <c r="C13" s="559" t="s">
        <v>18</v>
      </c>
      <c r="D13" s="560"/>
    </row>
    <row r="14" spans="1:8">
      <c r="C14" s="17"/>
      <c r="D14" s="17"/>
    </row>
    <row r="15" spans="1:8" ht="15.75">
      <c r="A15" s="564" t="s">
        <v>115</v>
      </c>
      <c r="B15" s="564"/>
      <c r="C15" s="560" t="s">
        <v>19</v>
      </c>
      <c r="D15" s="560"/>
    </row>
    <row r="16" spans="1:8">
      <c r="C16" s="559" t="s">
        <v>18</v>
      </c>
      <c r="D16" s="560"/>
    </row>
    <row r="17" spans="1:4">
      <c r="C17" s="17"/>
      <c r="D17" s="17"/>
    </row>
    <row r="18" spans="1:4" ht="15.75">
      <c r="A18" s="563"/>
      <c r="B18" s="563"/>
      <c r="C18" s="560" t="s">
        <v>19</v>
      </c>
      <c r="D18" s="560"/>
    </row>
    <row r="19" spans="1:4">
      <c r="C19" s="559" t="s">
        <v>18</v>
      </c>
      <c r="D19" s="560"/>
    </row>
    <row r="21" spans="1:4">
      <c r="C21" s="560" t="s">
        <v>19</v>
      </c>
      <c r="D21" s="560"/>
    </row>
    <row r="22" spans="1:4">
      <c r="C22" s="559" t="s">
        <v>18</v>
      </c>
      <c r="D22" s="560"/>
    </row>
    <row r="24" spans="1:4">
      <c r="C24" s="560" t="s">
        <v>19</v>
      </c>
      <c r="D24" s="560"/>
    </row>
    <row r="25" spans="1:4">
      <c r="C25" s="559" t="s">
        <v>18</v>
      </c>
      <c r="D25" s="560"/>
    </row>
  </sheetData>
  <mergeCells count="20">
    <mergeCell ref="C16:D16"/>
    <mergeCell ref="C12:D12"/>
    <mergeCell ref="A12:B12"/>
    <mergeCell ref="C13:D13"/>
    <mergeCell ref="C15:D15"/>
    <mergeCell ref="A15:B15"/>
    <mergeCell ref="C25:D25"/>
    <mergeCell ref="A18:B18"/>
    <mergeCell ref="C19:D19"/>
    <mergeCell ref="C21:D21"/>
    <mergeCell ref="C18:D18"/>
    <mergeCell ref="C22:D22"/>
    <mergeCell ref="C24:D24"/>
    <mergeCell ref="C10:D10"/>
    <mergeCell ref="A3:H3"/>
    <mergeCell ref="A6:B6"/>
    <mergeCell ref="C6:D6"/>
    <mergeCell ref="C7:D7"/>
    <mergeCell ref="A9:B9"/>
    <mergeCell ref="C9:D9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Жаркова О</cp:lastModifiedBy>
  <cp:lastPrinted>2021-05-31T07:23:58Z</cp:lastPrinted>
  <dcterms:created xsi:type="dcterms:W3CDTF">2016-01-19T07:58:56Z</dcterms:created>
  <dcterms:modified xsi:type="dcterms:W3CDTF">2021-06-03T11:08:41Z</dcterms:modified>
</cp:coreProperties>
</file>