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Лист1!$A$1:$G$315</definedName>
  </definedNames>
  <calcPr calcId="162913"/>
  <fileRecoveryPr autoRecover="0"/>
</workbook>
</file>

<file path=xl/calcChain.xml><?xml version="1.0" encoding="utf-8"?>
<calcChain xmlns="http://schemas.openxmlformats.org/spreadsheetml/2006/main">
  <c r="D315" i="1" l="1"/>
  <c r="D294" i="1"/>
  <c r="D71" i="1" l="1"/>
  <c r="D208" i="1" l="1"/>
  <c r="D96" i="1" l="1"/>
  <c r="D90" i="1"/>
  <c r="D36" i="1" l="1"/>
  <c r="D34" i="1"/>
  <c r="D32" i="1"/>
  <c r="D30" i="1"/>
  <c r="D60" i="1" l="1"/>
  <c r="D174" i="1"/>
  <c r="D84" i="1" l="1"/>
  <c r="D122" i="1" l="1"/>
  <c r="D23" i="1"/>
  <c r="D21" i="1"/>
  <c r="D116" i="1"/>
  <c r="D106" i="1"/>
  <c r="D222" i="1" l="1"/>
  <c r="D29" i="1"/>
  <c r="D68" i="1" l="1"/>
  <c r="D20" i="1"/>
  <c r="D69" i="1" l="1"/>
  <c r="D75" i="1" s="1"/>
  <c r="D248" i="1" l="1"/>
  <c r="D278" i="1" s="1"/>
  <c r="D291" i="1" l="1"/>
  <c r="D289" i="1"/>
  <c r="D287" i="1"/>
  <c r="D283" i="1"/>
  <c r="D140" i="1" l="1"/>
  <c r="D296" i="1" l="1"/>
  <c r="D225" i="1" l="1"/>
  <c r="D236" i="1" l="1"/>
  <c r="D232" i="1"/>
  <c r="D228" i="1"/>
  <c r="D285" i="1" l="1"/>
  <c r="D281" i="1"/>
  <c r="D279" i="1"/>
  <c r="D268" i="1"/>
  <c r="D246" i="1"/>
  <c r="D244" i="1"/>
  <c r="D240" i="1"/>
  <c r="D226" i="1"/>
  <c r="D293" i="1" l="1"/>
  <c r="D63" i="1" l="1"/>
</calcChain>
</file>

<file path=xl/sharedStrings.xml><?xml version="1.0" encoding="utf-8"?>
<sst xmlns="http://schemas.openxmlformats.org/spreadsheetml/2006/main" count="895" uniqueCount="482">
  <si>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</si>
  <si>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</si>
  <si>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</si>
  <si>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</si>
  <si>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</si>
  <si>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</si>
  <si>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</si>
  <si>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</si>
  <si>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</si>
  <si>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</si>
  <si>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</si>
  <si>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</si>
  <si>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</si>
  <si>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</si>
  <si>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</si>
  <si>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</si>
  <si>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</si>
  <si>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</si>
  <si>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</si>
  <si>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</si>
  <si>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</si>
  <si>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</si>
  <si>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</si>
  <si>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</si>
  <si>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</si>
  <si>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</si>
  <si>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</si>
  <si>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</si>
  <si>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</si>
  <si>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</si>
  <si>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</si>
  <si>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</si>
  <si>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</si>
  <si>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</si>
  <si>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</si>
  <si>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</si>
  <si>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</si>
  <si>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</si>
  <si>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</si>
  <si>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</si>
  <si>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</si>
  <si>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</si>
  <si>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</si>
  <si>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</si>
  <si>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</si>
  <si>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</si>
  <si>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</si>
  <si>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</si>
  <si>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</si>
  <si>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</si>
  <si>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</si>
  <si>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</si>
  <si>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</si>
  <si>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</si>
  <si>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</si>
  <si>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</si>
  <si>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</si>
  <si>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</si>
  <si>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</si>
  <si>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</si>
  <si>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</si>
  <si>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</si>
  <si>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</si>
  <si>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</si>
  <si>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</si>
  <si>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</si>
  <si>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</si>
  <si>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</si>
  <si>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</si>
  <si>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</si>
  <si>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</si>
  <si>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</si>
  <si>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</si>
  <si>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</si>
  <si>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</si>
  <si>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</si>
  <si>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</si>
  <si>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</si>
  <si>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</si>
  <si>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</si>
  <si>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</si>
  <si>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</si>
  <si>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</si>
  <si>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</si>
  <si>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</si>
  <si>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</si>
  <si>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</si>
  <si>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</si>
  <si>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</si>
  <si>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</si>
  <si>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</si>
  <si>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</si>
  <si>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</si>
  <si>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</si>
  <si>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</si>
  <si>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</si>
  <si>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</si>
  <si>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</si>
  <si>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</si>
  <si>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</si>
  <si>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</si>
  <si>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</si>
  <si>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</si>
  <si>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</si>
  <si>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</si>
  <si>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</si>
  <si>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</si>
  <si>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</si>
  <si>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</si>
  <si>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</si>
  <si>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</si>
  <si>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</si>
  <si>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</si>
  <si>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</si>
  <si>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</si>
  <si>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</si>
  <si>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</si>
  <si>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</si>
  <si>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</si>
  <si>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</si>
  <si>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</si>
  <si>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</si>
  <si>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</si>
  <si>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</si>
  <si>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</si>
  <si>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</si>
  <si>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</si>
  <si>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</si>
  <si>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</si>
  <si>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</si>
  <si>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</si>
  <si>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</si>
  <si>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</si>
  <si>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</si>
  <si>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</si>
  <si>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</si>
  <si>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</si>
  <si>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</si>
  <si>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</si>
  <si>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</si>
  <si>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</si>
  <si>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</si>
  <si>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</si>
  <si>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</si>
  <si>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</si>
  <si>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</si>
  <si>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</si>
  <si>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</si>
  <si>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</si>
  <si>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</si>
  <si>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</si>
  <si>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</si>
  <si>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</si>
  <si>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</si>
  <si>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</si>
  <si>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</si>
  <si>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</si>
  <si>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</si>
  <si>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</si>
  <si>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</si>
  <si>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</si>
  <si>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</si>
  <si>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</si>
  <si>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</si>
  <si>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</si>
  <si>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</si>
  <si>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</si>
  <si>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</si>
  <si>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</si>
  <si>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</si>
  <si>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</si>
  <si>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</si>
  <si>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</si>
  <si>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</si>
  <si>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</si>
  <si>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</si>
  <si>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</si>
  <si>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</si>
  <si>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</si>
  <si>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</si>
  <si>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</si>
  <si>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</si>
  <si>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</si>
  <si>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</si>
  <si>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</si>
  <si>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</si>
  <si>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</si>
  <si>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</si>
  <si>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</si>
  <si>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</si>
  <si>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</si>
  <si>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</si>
  <si>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</si>
  <si>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</si>
  <si>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</si>
  <si>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</si>
  <si>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</si>
  <si>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</si>
  <si>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</si>
  <si>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</si>
  <si>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</si>
  <si>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</si>
  <si>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</si>
  <si>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</si>
  <si>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</si>
  <si>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</si>
  <si>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</si>
  <si>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</si>
  <si>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</si>
  <si>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</si>
  <si>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</si>
  <si>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</si>
  <si>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</si>
  <si>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</si>
  <si>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</si>
  <si>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</si>
  <si>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</si>
  <si>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</si>
  <si>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</si>
  <si>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</si>
  <si>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</si>
  <si>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</si>
  <si>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</si>
  <si>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</si>
  <si>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</si>
  <si>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</si>
  <si>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</si>
  <si>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</si>
  <si>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</si>
  <si>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</si>
  <si>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</si>
  <si>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</si>
  <si>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</si>
  <si>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</si>
  <si>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</si>
  <si>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</si>
  <si>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</si>
  <si>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</si>
  <si>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</si>
  <si>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</si>
  <si>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</si>
  <si>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</si>
  <si>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</si>
  <si>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</si>
  <si>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</si>
  <si>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>Обладнання під систему зчитування номерних знаків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</si>
  <si>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</si>
  <si>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</si>
  <si>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</si>
  <si>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</si>
  <si>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</si>
  <si>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</si>
  <si>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</si>
  <si>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</si>
  <si>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</si>
  <si>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</si>
  <si>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</si>
  <si>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</si>
  <si>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</si>
  <si>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</si>
  <si>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</si>
  <si>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</si>
  <si>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</si>
  <si>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</si>
  <si>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</si>
  <si>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</si>
  <si>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</si>
  <si>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</si>
  <si>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</si>
  <si>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</si>
  <si>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</si>
  <si>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</si>
  <si>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</si>
  <si>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</si>
  <si>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грн. (один мільойон триста тридцять сім  тисяч п'ятсот сорок 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</si>
  <si>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</si>
  <si>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</si>
  <si>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</si>
  <si>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</si>
  <si>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</si>
  <si>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</si>
  <si>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</si>
  <si>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</si>
  <si>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</si>
  <si>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</si>
  <si>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</si>
  <si>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</si>
  <si>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</si>
  <si>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</si>
  <si>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</si>
  <si>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</si>
  <si>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</si>
  <si>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</si>
  <si>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</si>
  <si>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</si>
  <si>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</si>
  <si>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</si>
  <si>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</si>
  <si>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</si>
  <si>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</si>
  <si>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</si>
  <si>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</si>
  <si>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</si>
  <si>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</si>
  <si>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</si>
  <si>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</si>
  <si>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</si>
  <si>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</si>
  <si>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</si>
  <si>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</si>
  <si>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</si>
  <si>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</si>
  <si>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</si>
  <si>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</si>
  <si>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</si>
  <si>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</si>
  <si>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</si>
  <si>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</si>
  <si>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</si>
  <si>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</si>
  <si>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</si>
  <si>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</si>
  <si>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</si>
  <si>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</si>
  <si>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</si>
  <si>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</si>
  <si>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</si>
  <si>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</si>
  <si>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</si>
  <si>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</si>
  <si>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</si>
  <si>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</si>
  <si>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</si>
  <si>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</si>
  <si>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</si>
  <si>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</si>
  <si>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</si>
  <si>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</si>
  <si>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</si>
  <si>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</si>
  <si>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</si>
  <si>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</si>
  <si>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</si>
  <si>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</si>
  <si>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</si>
  <si>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</si>
  <si>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</si>
  <si>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</si>
  <si>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</si>
  <si>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</si>
  <si>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</si>
  <si>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</si>
  <si>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</si>
  <si>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</si>
  <si>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</si>
  <si>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</si>
  <si>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</si>
  <si>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</si>
  <si>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</si>
  <si>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</si>
  <si>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</si>
  <si>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</si>
  <si>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</si>
  <si>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</si>
  <si>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</si>
  <si>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</si>
  <si>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</si>
  <si>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</si>
  <si>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</si>
  <si>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</si>
  <si>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</si>
  <si>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</si>
  <si>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</si>
  <si>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</si>
  <si>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 38580000-4 -Рентгенологічне та радіологічне обладнання немедичного призначення</t>
  </si>
  <si>
    <t>(38581000-1 Сканери багажу)</t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</si>
  <si>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</si>
  <si>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</si>
  <si>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</si>
  <si>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</si>
  <si>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</si>
  <si>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</si>
  <si>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</si>
  <si>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</si>
  <si>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</si>
  <si>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</si>
  <si>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</si>
  <si>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</si>
  <si>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</si>
  <si>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</si>
  <si>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</si>
  <si>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</si>
  <si>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</si>
  <si>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</si>
  <si>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</si>
  <si>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</si>
  <si>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</si>
  <si>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</si>
  <si>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</si>
  <si>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</si>
  <si>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</si>
  <si>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</si>
  <si>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</si>
  <si>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</si>
  <si>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</si>
  <si>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</si>
  <si>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</si>
  <si>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</si>
  <si>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</si>
  <si>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</si>
  <si>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</si>
  <si>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</si>
  <si>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</si>
  <si>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</si>
  <si>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</si>
  <si>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66,Київська обл., Вишгородський р-н. с.Лютіж, Урочище Туровча 1: ДК 021: 2015 09310000-5 Електрична енергія)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</si>
  <si>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</si>
  <si>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</si>
  <si>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</si>
  <si>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</si>
  <si>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</si>
  <si>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</si>
  <si>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</si>
  <si>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</si>
  <si>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</si>
  <si>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</si>
  <si>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</si>
  <si>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РІЧНИЙ ПЛАН ЗАКУПІВЕЛЬ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</si>
  <si>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Закупівля через ЦЗО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</si>
  <si>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
(довідка про зміни до кошторису на 2021 рік від 16.04.2021 № 48)</t>
    </r>
  </si>
  <si>
    <t xml:space="preserve">грн. (чотириста тринадцять чотири тисячі триста дві гривні 73 коп.)                            </t>
  </si>
  <si>
    <t xml:space="preserve">грн. (шістдесят дві тисячі сто дев'яносто сім гривень 27 коп.)                             </t>
  </si>
  <si>
    <t xml:space="preserve">грн. (сім мільйонів чотириста двадцять три тисячі триста  гривень 00 коп.)                             </t>
  </si>
  <si>
    <t xml:space="preserve">грн. (сто сімдесят три тисячі дев'яносто дев'ять гривень 18 коп.)                          </t>
  </si>
  <si>
    <r>
      <t xml:space="preserve">Код ДК 021:2015   72310000-1 - </t>
    </r>
    <r>
      <rPr>
        <sz val="10"/>
        <rFont val="Times New Roman"/>
        <family val="1"/>
        <charset val="204"/>
      </rPr>
      <t>Послуги з обробки даних</t>
    </r>
  </si>
  <si>
    <t>Реконструкція існуючих та будівництво нових об'єктів інфраструктури пункту пропуску "Ужгород" ІІ черга (пасажирський напрямок)</t>
  </si>
  <si>
    <t>Реконструкція автомобільного пункту пропуску "Красноїльськ"</t>
  </si>
  <si>
    <t>загальний фонд КПКВ 3506010  (довідка про зміни до кошторису на 2021 рік від 24.05.2021 № 67)</t>
  </si>
  <si>
    <t>Всього за КЕКВ 3142 "Реконструкція та реставрація інших об'єктів"</t>
  </si>
  <si>
    <t>Авторський нагляд за проектом "Реконструкція автомобільного пункту пропуску "Красноїльськ""</t>
  </si>
  <si>
    <t>Код ДК 021:2015 45200000-9 Роботи, пов’язані з об’єктами завершеного чи незавершеного будівництва та об’єктів цивільного будівництва</t>
  </si>
  <si>
    <t>( 45200000-9  Роботи, пов’язані з об’єктами завершеного чи незавершеного будівництва та об’єктів цивільного будівництва)</t>
  </si>
  <si>
    <t>Код ДК 021:2015 71520000-9  Послуги з нагляду за виконанням будівельних робіт</t>
  </si>
  <si>
    <t>(71520000-9  Послуги з нагляду за виконанням будівельних робіт)</t>
  </si>
  <si>
    <t>Код ДК 021:2015 71247000-1 Нагляд за будівельними роботами</t>
  </si>
  <si>
    <t>(71247000-1 Нагляд за будівельними роботами)</t>
  </si>
  <si>
    <t>грн. (один мільйон триста сорок тисяч п'ятсот сімдесят гривень 00 коп.</t>
  </si>
  <si>
    <t>грн (тридцять вісім тисяч п'ясот  дев'яносто чотири гривні 30 коп)</t>
  </si>
  <si>
    <t>гривень (чотириста вісімдесят дев'ять тисяч   п'ятсот гривень 00 коп)</t>
  </si>
  <si>
    <t xml:space="preserve">грн.(сто п'ятдесят п'ять тисяч вісімсот вісімдесят  гривень 00 коп.)                           </t>
  </si>
  <si>
    <t xml:space="preserve">грн.( двісті вісімдесят одна тисяча чотириста гривень 00 коп.)                            </t>
  </si>
  <si>
    <t>очікувана вартість на 2021-2022 р.р.  (двісті шістдесят тисяч вісімсот тридцять дві гривні 00 коп.), в т.ч. очікувана вартість на 2021 рік 227000,00 грн. (двісті двадцять сім тисяч грн. 00 коп.)</t>
  </si>
  <si>
    <t>Авторський нагляд за проектом "Реконструкція автомобільного пункту пропуску "Ужгород" ІІ черга (пасажирський напрямок)</t>
  </si>
  <si>
    <t xml:space="preserve">Очікувана вартість  на 2021-2022 р.р.  (сто сім мільйонів чотириста девяносто сім тисяч чотириста вісімдесят дві гривні 00 коп.) в т.ч. вартість  на 2021 рік  становить 88 674 800,00 грн.  вісімдесят вісім мільйонів шістсот сімдесят чотири тисячі вісімсот гривень 00 коп.)  </t>
  </si>
  <si>
    <t>Очікувана вартість  на 2021-2022 р.р. (два мільйона двісті двадцять сім тисяч двісті вісім гривень 00 коп.) в т.ч. на 2021 рік - 1 620 998,00 грн. (один мільйон шістсот двадцять тисяч дев'ятсот дев'яносто вісім гривень 00 коп.)</t>
  </si>
  <si>
    <t>Очікувана вартість  на 2021-2022 р.р. (чотириста сімдесят три тисячі сорок  гривень 00 коп.) в т.ч. на 2021 рік - 350 813,00 грн. (триста п'ятдесят тисяч вісімсот тринадцять гривень 00 коп.)</t>
  </si>
  <si>
    <t>Очікувана вартість  на 2021-2022 р.р. (сто шістдесят два мільйона вісімсот тридцять три тисячі дев'ятсот п'ятдесят одна гривня 00 коп.) в т.ч. на 2021 рік - 118 998 189,00 грн. (сто вісімнадцять мільйонів дев'ятсот дев'яносто вісім тисяч сто вісімдесят дев'ять  гривень 00 коп.)</t>
  </si>
  <si>
    <t>Очікувана вартість  на 2021-2022 р.р. (два мільйона шістдесят дев'ять тисяч сімсот п'ятдесят шість гривень 00 коп.) в т.ч. на 2021 рік - 1 800 000,00 грн. (один мільйон вісімсот тисяч гривень 00 коп.)</t>
  </si>
  <si>
    <t xml:space="preserve">грн.( триста дев"яносто дві тисячі триста двадцять одна  гривня 59 коп.)                            </t>
  </si>
  <si>
    <t xml:space="preserve">Придбання бланків сертифікатів з перевезення (походження) товару EUR.1 та EUR-MED, Спеціалізовані бланки для листування іноземними мовами (ДК 021:2015 - 22820000-4 Бланки) </t>
  </si>
  <si>
    <t xml:space="preserve">грн. (п'ятсот двадцять тисяч  гривень 00 коп.)                            </t>
  </si>
  <si>
    <t>Код за ДК 021:2015 - 301900007 - Офісне устаткування та приладдя різне) (лот 1: код за ДК 021:2015 - 30197630-1 - Папір для друку; лот 2: код за ДК 021:2015 - 30199230-1 – Конверти)</t>
  </si>
  <si>
    <r>
      <t xml:space="preserve">Код 021: 2015 </t>
    </r>
    <r>
      <rPr>
        <sz val="10"/>
        <color indexed="8"/>
        <rFont val="Times New Roman"/>
        <family val="1"/>
        <charset val="204"/>
      </rPr>
      <t>30190000-7 Офісне устаткування та приладдя різне
(30199230-1 - Конверти; 30197630-1 - Папір для друку)</t>
    </r>
  </si>
  <si>
    <t xml:space="preserve">грн. (двісті десять  тисяч вісімсот  гривень 00 коп.)                            </t>
  </si>
  <si>
    <t>Код ДК 021:2015 34110000-1 Легкові автомобілі</t>
  </si>
  <si>
    <t>гривень (дев'ятсот тисяч гривень 00 копійок)</t>
  </si>
  <si>
    <t>(34111100-9 Легкові автомобілі типу «універсал»)</t>
  </si>
  <si>
    <t>Технічний нагляд за проектом  Реконструкція автомобільного пункту пропуску "Красноїльськ"</t>
  </si>
  <si>
    <t>Технічний нагляд за проектом  Реконструкція автомобільного пункту пропуску "Ужгород" ІІ черга (пасажирський напрямок)</t>
  </si>
  <si>
    <t>Легковий автомобіль «Skoda Kodiaq Ambition 2,0 TDI/110kW 7 DSG 4x4 (або еквівалент*)»</t>
  </si>
  <si>
    <r>
      <t xml:space="preserve">загальний фонд КПКВ 3506010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46, довідка від 11.06.2021 №92, від 14.06.2021 № 93)</t>
    </r>
  </si>
  <si>
    <t xml:space="preserve">гривень (сто тридцять мільйонів  гривень 00 коп.)                                                                  </t>
  </si>
  <si>
    <r>
      <t xml:space="preserve">загальний фонд КПКВ 3506010 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47, від 11.06.2021 № 92, від 14.06.2021 № 93)</t>
    </r>
  </si>
  <si>
    <t xml:space="preserve">грн. (тридцять шість  мільйонів дев'ятсот сорок сім тисяч чотириста гривень 00 коп.)                                                               </t>
  </si>
  <si>
    <t xml:space="preserve">«Реконструкція міжнародного пункту пропуску для автомобільного сполучення «Дяківці» Чернівецька область»  (Коригування) за адресою: Чернівецька область, Герцаївський район, сільська рада Тернавська, урочище «Таможня» </t>
  </si>
  <si>
    <t>очікувана вартість на 2021-2022 р.р.  (дев'яносто сім мільйонів п'ятост сімдесят п'ять  тисяч сімсот двадцять сім гривень 00 коп.), в т.ч. очікувана вартість на 2021 рік 48 735 862,00 грн. (сорок вісім мільйонів  сімсот тридцть п'ять тисяч вісімсот шістдесят дві грн. 00 коп.)</t>
  </si>
  <si>
    <t xml:space="preserve">Технічний нагляд за проектом «Реконструкція міжнародного пункту пропуску для автомобільного сполучення «Дяківці» Чернівецька область»  (Коригування) за адресою: Чернівецька область, Герцаївський район, сільська рада Тернавська, урочище «Таможня» </t>
  </si>
  <si>
    <t>очікувана вартість на 2021-2022 р.р.  (один мільйон триста шістдесят  тисяч шістсот вісімдесят три гривні 00 коп.), в т.ч. очікувана вартість на 2021 рік 679 616,00 грн. (шістост сімдесят дев'ять тисяч шістсот шіснадцять грн. 00 коп.)</t>
  </si>
  <si>
    <t xml:space="preserve">Авторський нагляд за проектом «Реконструкція міжнародного пункту пропуску для автомобільного сполучення «Дяківці» Чернівецька область»  (Коригування) за адресою: Чернівецька область, Герцаївський район, сільська рада Тернавська, урочище «Таможня» </t>
  </si>
  <si>
    <t>очікувана вартість на 2021-2022 р.р.  (сто шістдесят дев'ять тисяч двісті двадцять чотири гривні 00 коп.), в т.ч. очікувана вартість на 2021 рік 84 522,00 грн. (вісімдесят чотири тисячі п'ятсот двадцять дві грн. 00 коп.)</t>
  </si>
  <si>
    <t>Зміни 17</t>
  </si>
  <si>
    <t>Скануючі системи стаціонарного типу для огляду легкових транспортних засобів та мікроавтобусів (ДК 021:2015  38580000-4 -Рентгенологічне та радіологічне обладнання немедичного призначення) (Скануючі системи стаціонарного типу для огляду легкових транспортних засобів та мікроавтобусів: ДК 021:2015 - 38581000-1 Сканери багажу)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</si>
</sst>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559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2" fillId="0" borderId="0" xfId="0" applyFont="1"/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4" fontId="31" fillId="4" borderId="0" xfId="0" applyNumberFormat="1" applyFont="1" applyFill="1"/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5" fillId="0" borderId="0" xfId="0" applyFont="1"/>
    <xf numFmtId="0" fontId="36" fillId="0" borderId="0" xfId="0" applyFont="1"/>
    <xf numFmtId="0" fontId="21" fillId="6" borderId="1" xfId="0" applyFont="1" applyFill="1" applyBorder="1" applyAlignment="1">
      <alignment vertical="top" wrapText="1"/>
    </xf>
    <xf numFmtId="0" fontId="37" fillId="0" borderId="0" xfId="0" applyFont="1"/>
    <xf numFmtId="0" fontId="6" fillId="0" borderId="20" xfId="0" applyFont="1" applyBorder="1" applyAlignment="1">
      <alignment horizontal="center" vertical="center" wrapText="1"/>
    </xf>
    <xf numFmtId="4" fontId="38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38" fillId="0" borderId="0" xfId="0" applyFont="1"/>
    <xf numFmtId="0" fontId="0" fillId="0" borderId="0" xfId="0" applyAlignment="1">
      <alignment vertical="top"/>
    </xf>
    <xf numFmtId="4" fontId="39" fillId="0" borderId="0" xfId="0" applyNumberFormat="1" applyFont="1"/>
    <xf numFmtId="4" fontId="42" fillId="0" borderId="0" xfId="0" applyNumberFormat="1" applyFont="1" applyAlignment="1">
      <alignment horizontal="left" vertical="top"/>
    </xf>
    <xf numFmtId="4" fontId="39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4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7" fillId="6" borderId="2" xfId="0" applyNumberFormat="1" applyFont="1" applyFill="1" applyBorder="1" applyAlignment="1">
      <alignment horizontal="center" vertical="center" wrapText="1"/>
    </xf>
    <xf numFmtId="4" fontId="48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0" fillId="6" borderId="2" xfId="0" applyFont="1" applyFill="1" applyBorder="1" applyAlignment="1">
      <alignment horizontal="center" vertical="top" wrapText="1"/>
    </xf>
    <xf numFmtId="4" fontId="51" fillId="6" borderId="4" xfId="0" applyNumberFormat="1" applyFont="1" applyFill="1" applyBorder="1" applyAlignment="1">
      <alignment horizontal="center" vertical="top" wrapText="1"/>
    </xf>
    <xf numFmtId="0" fontId="40" fillId="6" borderId="4" xfId="0" applyFont="1" applyFill="1" applyBorder="1" applyAlignment="1">
      <alignment horizontal="center" vertical="top" wrapText="1"/>
    </xf>
    <xf numFmtId="0" fontId="34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2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7" fillId="6" borderId="12" xfId="0" applyNumberFormat="1" applyFont="1" applyFill="1" applyBorder="1" applyAlignment="1">
      <alignment horizontal="center" vertical="top" wrapText="1"/>
    </xf>
    <xf numFmtId="0" fontId="53" fillId="0" borderId="0" xfId="0" applyFont="1"/>
    <xf numFmtId="0" fontId="34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vertical="top" wrapText="1"/>
    </xf>
    <xf numFmtId="4" fontId="55" fillId="0" borderId="2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5" fillId="4" borderId="4" xfId="0" applyNumberFormat="1" applyFont="1" applyFill="1" applyBorder="1" applyAlignment="1">
      <alignment horizontal="center" vertical="top" wrapText="1"/>
    </xf>
    <xf numFmtId="4" fontId="51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7" fillId="6" borderId="4" xfId="0" applyNumberFormat="1" applyFont="1" applyFill="1" applyBorder="1" applyAlignment="1">
      <alignment horizontal="center" vertical="top" wrapText="1"/>
    </xf>
    <xf numFmtId="4" fontId="60" fillId="0" borderId="0" xfId="0" applyNumberFormat="1" applyFont="1"/>
    <xf numFmtId="4" fontId="61" fillId="0" borderId="0" xfId="0" applyNumberFormat="1" applyFont="1"/>
    <xf numFmtId="4" fontId="24" fillId="6" borderId="7" xfId="0" applyNumberFormat="1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7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59" fillId="0" borderId="37" xfId="0" applyFont="1" applyFill="1" applyBorder="1" applyAlignment="1">
      <alignment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9" fillId="0" borderId="37" xfId="0" applyFont="1" applyFill="1" applyBorder="1" applyAlignment="1">
      <alignment wrapText="1"/>
    </xf>
    <xf numFmtId="0" fontId="0" fillId="0" borderId="37" xfId="0" applyFill="1" applyBorder="1"/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43" fillId="0" borderId="32" xfId="0" applyNumberFormat="1" applyFont="1" applyFill="1" applyBorder="1" applyAlignment="1">
      <alignment horizontal="left" vertical="top" wrapText="1"/>
    </xf>
    <xf numFmtId="49" fontId="6" fillId="0" borderId="33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4" fontId="17" fillId="6" borderId="3" xfId="0" applyNumberFormat="1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9" fillId="2" borderId="51" xfId="0" applyFont="1" applyFill="1" applyBorder="1" applyAlignment="1">
      <alignment vertical="top" wrapText="1"/>
    </xf>
    <xf numFmtId="4" fontId="14" fillId="2" borderId="51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top" wrapText="1"/>
    </xf>
    <xf numFmtId="4" fontId="9" fillId="2" borderId="51" xfId="0" applyNumberFormat="1" applyFont="1" applyFill="1" applyBorder="1" applyAlignment="1">
      <alignment vertical="top" wrapText="1"/>
    </xf>
    <xf numFmtId="4" fontId="24" fillId="6" borderId="17" xfId="0" applyNumberFormat="1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top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42" fillId="8" borderId="33" xfId="0" applyNumberFormat="1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top" wrapText="1"/>
    </xf>
    <xf numFmtId="4" fontId="24" fillId="8" borderId="2" xfId="0" applyNumberFormat="1" applyFont="1" applyFill="1" applyBorder="1" applyAlignment="1">
      <alignment horizontal="center" vertical="top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center" vertical="top" wrapText="1"/>
    </xf>
    <xf numFmtId="4" fontId="24" fillId="8" borderId="3" xfId="0" applyNumberFormat="1" applyFont="1" applyFill="1" applyBorder="1" applyAlignment="1">
      <alignment horizontal="center" vertical="top" wrapText="1"/>
    </xf>
    <xf numFmtId="49" fontId="6" fillId="8" borderId="10" xfId="0" applyNumberFormat="1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vertical="center" wrapText="1"/>
    </xf>
    <xf numFmtId="0" fontId="10" fillId="8" borderId="24" xfId="0" applyFont="1" applyFill="1" applyBorder="1" applyAlignment="1">
      <alignment horizontal="center" vertical="top" wrapText="1"/>
    </xf>
    <xf numFmtId="49" fontId="6" fillId="8" borderId="24" xfId="0" applyNumberFormat="1" applyFont="1" applyFill="1" applyBorder="1" applyAlignment="1">
      <alignment horizontal="center" vertical="center" wrapText="1"/>
    </xf>
    <xf numFmtId="49" fontId="42" fillId="8" borderId="35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top" wrapText="1"/>
    </xf>
    <xf numFmtId="0" fontId="22" fillId="0" borderId="7" xfId="0" applyFont="1" applyFill="1" applyBorder="1" applyAlignment="1">
      <alignment horizontal="center" vertical="top" wrapText="1"/>
    </xf>
    <xf numFmtId="4" fontId="24" fillId="0" borderId="4" xfId="0" applyNumberFormat="1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vertical="top" wrapText="1"/>
    </xf>
    <xf numFmtId="0" fontId="42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49" fontId="15" fillId="0" borderId="34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top" wrapTex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0" xfId="0" applyFont="1" applyFill="1"/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4" fontId="30" fillId="0" borderId="0" xfId="0" applyNumberFormat="1" applyFont="1" applyFill="1"/>
    <xf numFmtId="0" fontId="15" fillId="0" borderId="7" xfId="0" applyFont="1" applyFill="1" applyBorder="1" applyAlignment="1">
      <alignment horizontal="center" vertical="top" wrapText="1"/>
    </xf>
    <xf numFmtId="4" fontId="0" fillId="0" borderId="0" xfId="0" applyNumberFormat="1" applyFill="1"/>
    <xf numFmtId="0" fontId="6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5" fillId="0" borderId="4" xfId="0" applyFont="1" applyFill="1" applyBorder="1" applyAlignment="1">
      <alignment horizontal="center" vertical="top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0" fillId="0" borderId="41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 wrapText="1"/>
    </xf>
    <xf numFmtId="4" fontId="51" fillId="0" borderId="2" xfId="0" applyNumberFormat="1" applyFont="1" applyFill="1" applyBorder="1" applyAlignment="1">
      <alignment horizontal="center" vertical="top" wrapText="1"/>
    </xf>
    <xf numFmtId="49" fontId="56" fillId="0" borderId="3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/>
    <xf numFmtId="49" fontId="63" fillId="0" borderId="10" xfId="0" applyNumberFormat="1" applyFont="1" applyFill="1" applyBorder="1" applyAlignment="1">
      <alignment horizontal="center" vertical="center" wrapText="1"/>
    </xf>
    <xf numFmtId="49" fontId="54" fillId="0" borderId="4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4" fontId="47" fillId="0" borderId="1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0" fillId="0" borderId="0" xfId="0" applyFont="1" applyFill="1"/>
    <xf numFmtId="0" fontId="6" fillId="0" borderId="49" xfId="0" applyFont="1" applyFill="1" applyBorder="1" applyAlignment="1">
      <alignment horizontal="left" vertical="top" wrapText="1"/>
    </xf>
    <xf numFmtId="4" fontId="20" fillId="0" borderId="12" xfId="0" applyNumberFormat="1" applyFont="1" applyFill="1" applyBorder="1" applyAlignment="1">
      <alignment horizontal="center" vertical="top" wrapText="1"/>
    </xf>
    <xf numFmtId="0" fontId="6" fillId="0" borderId="4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3" xfId="0" applyNumberFormat="1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top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8" fillId="0" borderId="36" xfId="0" applyNumberFormat="1" applyFont="1" applyFill="1" applyBorder="1" applyAlignment="1">
      <alignment vertical="center" wrapText="1"/>
    </xf>
    <xf numFmtId="4" fontId="47" fillId="0" borderId="30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top" wrapText="1"/>
    </xf>
    <xf numFmtId="4" fontId="24" fillId="0" borderId="30" xfId="0" applyNumberFormat="1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2" fillId="0" borderId="33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top" wrapText="1"/>
    </xf>
    <xf numFmtId="4" fontId="39" fillId="6" borderId="0" xfId="0" applyNumberFormat="1" applyFont="1" applyFill="1"/>
    <xf numFmtId="4" fontId="30" fillId="6" borderId="0" xfId="0" applyNumberFormat="1" applyFont="1" applyFill="1"/>
    <xf numFmtId="0" fontId="0" fillId="6" borderId="0" xfId="0" applyFill="1"/>
    <xf numFmtId="4" fontId="0" fillId="6" borderId="0" xfId="0" applyNumberFormat="1" applyFill="1"/>
    <xf numFmtId="0" fontId="8" fillId="2" borderId="53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top" wrapText="1"/>
    </xf>
    <xf numFmtId="4" fontId="23" fillId="7" borderId="1" xfId="0" applyNumberFormat="1" applyFont="1" applyFill="1" applyBorder="1" applyAlignment="1">
      <alignment horizontal="center" vertical="center" wrapText="1"/>
    </xf>
    <xf numFmtId="4" fontId="23" fillId="6" borderId="2" xfId="0" applyNumberFormat="1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vertical="top" wrapText="1"/>
    </xf>
    <xf numFmtId="0" fontId="26" fillId="7" borderId="1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top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34" fillId="6" borderId="21" xfId="0" applyFont="1" applyFill="1" applyBorder="1" applyAlignment="1">
      <alignment horizontal="left" vertical="top" wrapText="1"/>
    </xf>
    <xf numFmtId="0" fontId="34" fillId="6" borderId="32" xfId="0" applyFont="1" applyFill="1" applyBorder="1" applyAlignment="1">
      <alignment horizontal="left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9" fillId="0" borderId="21" xfId="0" applyFont="1" applyFill="1" applyBorder="1" applyAlignment="1">
      <alignment horizontal="left" vertical="top" wrapText="1"/>
    </xf>
    <xf numFmtId="0" fontId="59" fillId="0" borderId="32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top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0" fontId="6" fillId="8" borderId="21" xfId="0" applyFont="1" applyFill="1" applyBorder="1" applyAlignment="1">
      <alignment horizontal="left" vertical="top" wrapText="1"/>
    </xf>
    <xf numFmtId="0" fontId="6" fillId="8" borderId="23" xfId="0" applyFont="1" applyFill="1" applyBorder="1" applyAlignment="1">
      <alignment horizontal="left" vertical="top" wrapText="1"/>
    </xf>
    <xf numFmtId="0" fontId="6" fillId="4" borderId="37" xfId="0" applyFont="1" applyFill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49" fontId="6" fillId="8" borderId="22" xfId="0" applyNumberFormat="1" applyFont="1" applyFill="1" applyBorder="1" applyAlignment="1">
      <alignment horizontal="center" vertical="center" wrapText="1"/>
    </xf>
    <xf numFmtId="49" fontId="6" fillId="8" borderId="44" xfId="0" applyNumberFormat="1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center" vertical="center" wrapText="1"/>
    </xf>
    <xf numFmtId="49" fontId="6" fillId="8" borderId="33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8" borderId="4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9" fillId="0" borderId="21" xfId="0" applyFont="1" applyFill="1" applyBorder="1" applyAlignment="1">
      <alignment horizontal="left" vertical="top" wrapText="1"/>
    </xf>
    <xf numFmtId="0" fontId="49" fillId="0" borderId="32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top" wrapText="1"/>
    </xf>
    <xf numFmtId="49" fontId="15" fillId="0" borderId="34" xfId="0" applyNumberFormat="1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top" wrapText="1"/>
    </xf>
    <xf numFmtId="49" fontId="6" fillId="0" borderId="44" xfId="0" applyNumberFormat="1" applyFont="1" applyFill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top" wrapText="1"/>
    </xf>
    <xf numFmtId="49" fontId="6" fillId="0" borderId="4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5"/>
  <sheetViews>
    <sheetView tabSelected="1" view="pageBreakPreview" topLeftCell="A315" zoomScale="145" zoomScaleSheetLayoutView="145" workbookViewId="0">
      <selection activeCell="B328" sqref="B328"/>
    </sheetView>
  </sheetViews>
  <sheetFormatPr defaultRowHeight="15"/>
  <cols>
    <col min="1" max="1" width="46.5703125" customWidth="1"/>
    <col min="2" max="2" width="30.140625" customWidth="1"/>
    <col min="3" max="3" width="10.28515625" customWidth="1"/>
    <col min="4" max="4" width="22.42578125" customWidth="1"/>
    <col min="5" max="5" width="12.28515625" customWidth="1"/>
    <col min="6" max="6" width="8.140625" customWidth="1"/>
    <col min="7" max="7" width="22.28515625" customWidth="1"/>
    <col min="8" max="8" width="19.1406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12" t="s">
        <v>427</v>
      </c>
      <c r="B1" s="512"/>
      <c r="C1" s="512"/>
      <c r="D1" s="512"/>
      <c r="E1" s="512"/>
      <c r="F1" s="512"/>
      <c r="G1" s="512"/>
    </row>
    <row r="2" spans="1:10" ht="20.25">
      <c r="A2" s="512" t="s">
        <v>266</v>
      </c>
      <c r="B2" s="512"/>
      <c r="C2" s="512"/>
      <c r="D2" s="512"/>
      <c r="E2" s="512"/>
      <c r="F2" s="512"/>
      <c r="G2" s="151" t="s">
        <v>480</v>
      </c>
    </row>
    <row r="3" spans="1:10" ht="18.75">
      <c r="A3" s="513" t="s">
        <v>171</v>
      </c>
      <c r="B3" s="513"/>
      <c r="C3" s="513"/>
      <c r="D3" s="513"/>
      <c r="E3" s="513"/>
      <c r="F3" s="513"/>
      <c r="G3" s="513"/>
    </row>
    <row r="4" spans="1:10" ht="18.75">
      <c r="A4" s="2"/>
      <c r="B4" s="513" t="s">
        <v>1</v>
      </c>
      <c r="C4" s="513"/>
      <c r="D4" s="513"/>
      <c r="E4" s="513"/>
      <c r="F4" s="2"/>
      <c r="G4" s="2"/>
    </row>
    <row r="5" spans="1:10" ht="15.75" thickBot="1">
      <c r="A5" s="514" t="s">
        <v>0</v>
      </c>
      <c r="B5" s="514"/>
      <c r="C5" s="514"/>
      <c r="D5" s="514"/>
      <c r="E5" s="514"/>
      <c r="F5" s="514"/>
      <c r="G5" s="514"/>
    </row>
    <row r="6" spans="1:10" ht="66" customHeight="1" thickBot="1">
      <c r="A6" s="27" t="s">
        <v>2</v>
      </c>
      <c r="B6" s="28" t="s">
        <v>3</v>
      </c>
      <c r="C6" s="28" t="s">
        <v>17</v>
      </c>
      <c r="D6" s="28" t="s">
        <v>4</v>
      </c>
      <c r="E6" s="187" t="s">
        <v>5</v>
      </c>
      <c r="F6" s="187" t="s">
        <v>6</v>
      </c>
      <c r="G6" s="188" t="s">
        <v>7</v>
      </c>
    </row>
    <row r="7" spans="1:10" ht="19.5" customHeight="1">
      <c r="A7" s="27">
        <v>1</v>
      </c>
      <c r="B7" s="28">
        <v>2</v>
      </c>
      <c r="C7" s="28">
        <v>3</v>
      </c>
      <c r="D7" s="29">
        <v>4</v>
      </c>
      <c r="E7" s="30">
        <v>5</v>
      </c>
      <c r="F7" s="84">
        <v>6</v>
      </c>
      <c r="G7" s="189">
        <v>7</v>
      </c>
    </row>
    <row r="8" spans="1:10" s="283" customFormat="1" ht="74.25" customHeight="1">
      <c r="A8" s="349" t="s">
        <v>380</v>
      </c>
      <c r="B8" s="479" t="s">
        <v>335</v>
      </c>
      <c r="C8" s="293">
        <v>2271</v>
      </c>
      <c r="D8" s="350">
        <v>1746218.27</v>
      </c>
      <c r="E8" s="516" t="s">
        <v>61</v>
      </c>
      <c r="F8" s="403" t="s">
        <v>31</v>
      </c>
      <c r="G8" s="385" t="s">
        <v>64</v>
      </c>
      <c r="I8" s="312"/>
    </row>
    <row r="9" spans="1:10" s="283" customFormat="1" ht="35.25" customHeight="1">
      <c r="A9" s="351"/>
      <c r="B9" s="478"/>
      <c r="C9" s="295"/>
      <c r="D9" s="53" t="s">
        <v>379</v>
      </c>
      <c r="E9" s="540"/>
      <c r="F9" s="540"/>
      <c r="G9" s="541"/>
    </row>
    <row r="10" spans="1:10" s="283" customFormat="1" ht="70.5" customHeight="1">
      <c r="A10" s="349" t="s">
        <v>381</v>
      </c>
      <c r="B10" s="478"/>
      <c r="C10" s="295">
        <v>2271</v>
      </c>
      <c r="D10" s="350">
        <v>501358.4</v>
      </c>
      <c r="E10" s="540"/>
      <c r="F10" s="540"/>
      <c r="G10" s="541"/>
    </row>
    <row r="11" spans="1:10" s="283" customFormat="1" ht="44.25" customHeight="1">
      <c r="A11" s="352"/>
      <c r="B11" s="478"/>
      <c r="C11" s="295"/>
      <c r="D11" s="53" t="s">
        <v>328</v>
      </c>
      <c r="E11" s="540"/>
      <c r="F11" s="540"/>
      <c r="G11" s="541"/>
      <c r="I11" s="284"/>
      <c r="J11" s="284"/>
    </row>
    <row r="12" spans="1:10" s="283" customFormat="1" ht="27" customHeight="1">
      <c r="A12" s="470" t="s">
        <v>340</v>
      </c>
      <c r="B12" s="478"/>
      <c r="C12" s="295">
        <v>2271</v>
      </c>
      <c r="D12" s="350">
        <v>501358.4</v>
      </c>
      <c r="E12" s="540"/>
      <c r="F12" s="540"/>
      <c r="G12" s="541"/>
      <c r="I12" s="284"/>
      <c r="J12" s="284"/>
    </row>
    <row r="13" spans="1:10" s="283" customFormat="1" ht="51.75" customHeight="1">
      <c r="A13" s="425"/>
      <c r="B13" s="480"/>
      <c r="C13" s="294"/>
      <c r="D13" s="53" t="s">
        <v>328</v>
      </c>
      <c r="E13" s="517"/>
      <c r="F13" s="517"/>
      <c r="G13" s="519"/>
    </row>
    <row r="14" spans="1:10" s="283" customFormat="1" ht="39.75" customHeight="1">
      <c r="A14" s="349" t="s">
        <v>336</v>
      </c>
      <c r="B14" s="479" t="s">
        <v>335</v>
      </c>
      <c r="C14" s="293">
        <v>2271</v>
      </c>
      <c r="D14" s="350">
        <v>478780.93</v>
      </c>
      <c r="E14" s="447" t="s">
        <v>117</v>
      </c>
      <c r="F14" s="403" t="s">
        <v>23</v>
      </c>
      <c r="G14" s="343" t="s">
        <v>64</v>
      </c>
    </row>
    <row r="15" spans="1:10" s="283" customFormat="1" ht="39.75" customHeight="1">
      <c r="A15" s="351" t="s">
        <v>337</v>
      </c>
      <c r="B15" s="478"/>
      <c r="C15" s="295"/>
      <c r="D15" s="53" t="s">
        <v>329</v>
      </c>
      <c r="E15" s="540"/>
      <c r="F15" s="540"/>
      <c r="G15" s="353" t="s">
        <v>277</v>
      </c>
    </row>
    <row r="16" spans="1:10" s="283" customFormat="1" ht="39.75" customHeight="1">
      <c r="A16" s="349" t="s">
        <v>338</v>
      </c>
      <c r="B16" s="478"/>
      <c r="C16" s="295">
        <v>2271</v>
      </c>
      <c r="D16" s="350">
        <v>145792</v>
      </c>
      <c r="E16" s="540"/>
      <c r="F16" s="540"/>
      <c r="G16" s="343" t="s">
        <v>64</v>
      </c>
    </row>
    <row r="17" spans="1:11" s="283" customFormat="1" ht="39.75" customHeight="1">
      <c r="A17" s="352" t="s">
        <v>339</v>
      </c>
      <c r="B17" s="478"/>
      <c r="C17" s="295"/>
      <c r="D17" s="53" t="s">
        <v>330</v>
      </c>
      <c r="E17" s="540"/>
      <c r="F17" s="540"/>
      <c r="G17" s="353" t="s">
        <v>277</v>
      </c>
    </row>
    <row r="18" spans="1:11" s="283" customFormat="1" ht="39.75" customHeight="1">
      <c r="A18" s="470" t="s">
        <v>340</v>
      </c>
      <c r="B18" s="478"/>
      <c r="C18" s="295">
        <v>2271</v>
      </c>
      <c r="D18" s="350">
        <v>145792</v>
      </c>
      <c r="E18" s="540"/>
      <c r="F18" s="540"/>
      <c r="G18" s="343" t="s">
        <v>64</v>
      </c>
    </row>
    <row r="19" spans="1:11" s="283" customFormat="1" ht="37.5" customHeight="1">
      <c r="A19" s="425"/>
      <c r="B19" s="480"/>
      <c r="C19" s="294"/>
      <c r="D19" s="53" t="s">
        <v>331</v>
      </c>
      <c r="E19" s="517"/>
      <c r="F19" s="517"/>
      <c r="G19" s="353" t="s">
        <v>277</v>
      </c>
    </row>
    <row r="20" spans="1:11" ht="18.75">
      <c r="A20" s="190" t="s">
        <v>8</v>
      </c>
      <c r="B20" s="11"/>
      <c r="C20" s="8"/>
      <c r="D20" s="31">
        <f>D8+D10+D12+D14+D16+D18</f>
        <v>3519300</v>
      </c>
      <c r="E20" s="8"/>
      <c r="F20" s="8"/>
      <c r="G20" s="191"/>
      <c r="H20" s="55"/>
    </row>
    <row r="21" spans="1:11" s="283" customFormat="1" ht="36" customHeight="1">
      <c r="A21" s="391" t="s">
        <v>347</v>
      </c>
      <c r="B21" s="33" t="s">
        <v>342</v>
      </c>
      <c r="C21" s="475">
        <v>2272</v>
      </c>
      <c r="D21" s="350">
        <f>118084.12+17451.15-13630.63</f>
        <v>121904.63999999998</v>
      </c>
      <c r="E21" s="516" t="s">
        <v>62</v>
      </c>
      <c r="F21" s="516" t="s">
        <v>31</v>
      </c>
      <c r="G21" s="518" t="s">
        <v>59</v>
      </c>
    </row>
    <row r="22" spans="1:11" s="283" customFormat="1" ht="42" customHeight="1">
      <c r="A22" s="392"/>
      <c r="B22" s="19" t="s">
        <v>341</v>
      </c>
      <c r="C22" s="476"/>
      <c r="D22" s="53" t="s">
        <v>397</v>
      </c>
      <c r="E22" s="517"/>
      <c r="F22" s="517"/>
      <c r="G22" s="519"/>
      <c r="H22" s="284"/>
    </row>
    <row r="23" spans="1:11" s="283" customFormat="1" ht="38.25" customHeight="1">
      <c r="A23" s="391" t="s">
        <v>346</v>
      </c>
      <c r="B23" s="33" t="s">
        <v>345</v>
      </c>
      <c r="C23" s="475">
        <v>2272</v>
      </c>
      <c r="D23" s="350">
        <f>83906.5+12418.23+13630.63</f>
        <v>109955.36</v>
      </c>
      <c r="E23" s="447" t="s">
        <v>62</v>
      </c>
      <c r="F23" s="516" t="s">
        <v>31</v>
      </c>
      <c r="G23" s="518" t="s">
        <v>59</v>
      </c>
    </row>
    <row r="24" spans="1:11" s="283" customFormat="1" ht="48" customHeight="1">
      <c r="A24" s="392"/>
      <c r="B24" s="26" t="s">
        <v>344</v>
      </c>
      <c r="C24" s="476"/>
      <c r="D24" s="53" t="s">
        <v>398</v>
      </c>
      <c r="E24" s="517"/>
      <c r="F24" s="517"/>
      <c r="G24" s="519"/>
      <c r="H24" s="284"/>
    </row>
    <row r="25" spans="1:11" ht="42" hidden="1" customHeight="1">
      <c r="A25" s="391" t="s">
        <v>387</v>
      </c>
      <c r="B25" s="33" t="s">
        <v>343</v>
      </c>
      <c r="C25" s="475">
        <v>2272</v>
      </c>
      <c r="D25" s="141">
        <v>0</v>
      </c>
      <c r="E25" s="447" t="s">
        <v>117</v>
      </c>
      <c r="F25" s="516" t="s">
        <v>31</v>
      </c>
      <c r="G25" s="385" t="s">
        <v>406</v>
      </c>
    </row>
    <row r="26" spans="1:11" ht="39" hidden="1" customHeight="1">
      <c r="A26" s="392"/>
      <c r="B26" s="19" t="s">
        <v>341</v>
      </c>
      <c r="C26" s="476"/>
      <c r="D26" s="53" t="s">
        <v>388</v>
      </c>
      <c r="E26" s="517"/>
      <c r="F26" s="517"/>
      <c r="G26" s="519"/>
    </row>
    <row r="27" spans="1:11" ht="62.25" hidden="1" customHeight="1">
      <c r="A27" s="391" t="s">
        <v>389</v>
      </c>
      <c r="B27" s="33" t="s">
        <v>345</v>
      </c>
      <c r="C27" s="475">
        <v>2272</v>
      </c>
      <c r="D27" s="141">
        <v>0</v>
      </c>
      <c r="E27" s="447" t="s">
        <v>117</v>
      </c>
      <c r="F27" s="516" t="s">
        <v>31</v>
      </c>
      <c r="G27" s="385" t="s">
        <v>407</v>
      </c>
    </row>
    <row r="28" spans="1:11" ht="30" hidden="1" customHeight="1">
      <c r="A28" s="392"/>
      <c r="B28" s="26" t="s">
        <v>344</v>
      </c>
      <c r="C28" s="476"/>
      <c r="D28" s="53" t="s">
        <v>390</v>
      </c>
      <c r="E28" s="517"/>
      <c r="F28" s="517"/>
      <c r="G28" s="386"/>
    </row>
    <row r="29" spans="1:11" ht="29.25" customHeight="1" thickBot="1">
      <c r="A29" s="192" t="s">
        <v>9</v>
      </c>
      <c r="B29" s="181"/>
      <c r="C29" s="181"/>
      <c r="D29" s="182">
        <f>D21+D23+D25+D27</f>
        <v>231860</v>
      </c>
      <c r="E29" s="181"/>
      <c r="F29" s="181"/>
      <c r="G29" s="193"/>
      <c r="H29" s="55"/>
    </row>
    <row r="30" spans="1:11" ht="42.75" customHeight="1">
      <c r="A30" s="430" t="s">
        <v>382</v>
      </c>
      <c r="B30" s="431" t="s">
        <v>348</v>
      </c>
      <c r="C30" s="399">
        <v>2273</v>
      </c>
      <c r="D30" s="183">
        <f>2654537.72-764087.85</f>
        <v>1890449.87</v>
      </c>
      <c r="E30" s="402" t="s">
        <v>13</v>
      </c>
      <c r="F30" s="405" t="s">
        <v>121</v>
      </c>
      <c r="G30" s="520" t="s">
        <v>413</v>
      </c>
      <c r="H30" s="55"/>
      <c r="K30" s="12"/>
    </row>
    <row r="31" spans="1:11" ht="54.75" customHeight="1">
      <c r="A31" s="425"/>
      <c r="B31" s="432"/>
      <c r="C31" s="400"/>
      <c r="D31" s="53" t="s">
        <v>417</v>
      </c>
      <c r="E31" s="403"/>
      <c r="F31" s="406"/>
      <c r="G31" s="467"/>
      <c r="H31" s="55"/>
      <c r="K31" s="12"/>
    </row>
    <row r="32" spans="1:11" ht="63.75" customHeight="1">
      <c r="A32" s="421" t="s">
        <v>383</v>
      </c>
      <c r="B32" s="432"/>
      <c r="C32" s="400"/>
      <c r="D32" s="130">
        <f>111751.2-38594.3</f>
        <v>73156.899999999994</v>
      </c>
      <c r="E32" s="403"/>
      <c r="F32" s="406"/>
      <c r="G32" s="467"/>
      <c r="H32" s="55"/>
      <c r="K32" s="12"/>
    </row>
    <row r="33" spans="1:11" ht="29.25" customHeight="1">
      <c r="A33" s="470"/>
      <c r="B33" s="432"/>
      <c r="C33" s="400"/>
      <c r="D33" s="53" t="s">
        <v>418</v>
      </c>
      <c r="E33" s="403"/>
      <c r="F33" s="406"/>
      <c r="G33" s="467"/>
      <c r="H33" s="55"/>
      <c r="K33" s="12"/>
    </row>
    <row r="34" spans="1:11" ht="32.25" customHeight="1">
      <c r="A34" s="470" t="s">
        <v>384</v>
      </c>
      <c r="B34" s="432"/>
      <c r="C34" s="400"/>
      <c r="D34" s="105">
        <f>134101.44-33080.83</f>
        <v>101020.61</v>
      </c>
      <c r="E34" s="403"/>
      <c r="F34" s="406"/>
      <c r="G34" s="467"/>
      <c r="H34" s="55"/>
      <c r="K34" s="12"/>
    </row>
    <row r="35" spans="1:11" ht="55.5" customHeight="1">
      <c r="A35" s="425"/>
      <c r="B35" s="433"/>
      <c r="C35" s="401"/>
      <c r="D35" s="53" t="s">
        <v>419</v>
      </c>
      <c r="E35" s="403"/>
      <c r="F35" s="406"/>
      <c r="G35" s="467"/>
      <c r="H35" s="55"/>
      <c r="K35" s="12"/>
    </row>
    <row r="36" spans="1:11" ht="78.75" customHeight="1">
      <c r="A36" s="421" t="s">
        <v>385</v>
      </c>
      <c r="B36" s="158" t="s">
        <v>349</v>
      </c>
      <c r="C36" s="161">
        <v>2273</v>
      </c>
      <c r="D36" s="130">
        <f>109054.51-24672.72</f>
        <v>84381.79</v>
      </c>
      <c r="E36" s="403"/>
      <c r="F36" s="406"/>
      <c r="G36" s="467"/>
      <c r="H36" s="55"/>
      <c r="K36" s="12"/>
    </row>
    <row r="37" spans="1:11" ht="27.75" customHeight="1" thickBot="1">
      <c r="A37" s="422"/>
      <c r="B37" s="184"/>
      <c r="C37" s="185"/>
      <c r="D37" s="186" t="s">
        <v>420</v>
      </c>
      <c r="E37" s="404"/>
      <c r="F37" s="407"/>
      <c r="G37" s="521"/>
      <c r="H37" s="55"/>
      <c r="K37" s="12"/>
    </row>
    <row r="38" spans="1:11" s="283" customFormat="1" ht="57" customHeight="1">
      <c r="A38" s="430" t="s">
        <v>382</v>
      </c>
      <c r="B38" s="431" t="s">
        <v>348</v>
      </c>
      <c r="C38" s="399">
        <v>2273</v>
      </c>
      <c r="D38" s="354">
        <v>764087.85800000001</v>
      </c>
      <c r="E38" s="402" t="s">
        <v>62</v>
      </c>
      <c r="F38" s="405" t="s">
        <v>121</v>
      </c>
      <c r="G38" s="520" t="s">
        <v>426</v>
      </c>
      <c r="H38" s="310"/>
      <c r="K38" s="312"/>
    </row>
    <row r="39" spans="1:11" s="283" customFormat="1" ht="44.25" customHeight="1">
      <c r="A39" s="425"/>
      <c r="B39" s="432"/>
      <c r="C39" s="400"/>
      <c r="D39" s="53" t="s">
        <v>421</v>
      </c>
      <c r="E39" s="403"/>
      <c r="F39" s="406"/>
      <c r="G39" s="467"/>
      <c r="H39" s="310"/>
      <c r="K39" s="312"/>
    </row>
    <row r="40" spans="1:11" s="283" customFormat="1" ht="45" customHeight="1">
      <c r="A40" s="421" t="s">
        <v>383</v>
      </c>
      <c r="B40" s="432"/>
      <c r="C40" s="400"/>
      <c r="D40" s="130">
        <v>38594.303999999989</v>
      </c>
      <c r="E40" s="403"/>
      <c r="F40" s="406"/>
      <c r="G40" s="467"/>
      <c r="H40" s="310"/>
      <c r="K40" s="312"/>
    </row>
    <row r="41" spans="1:11" s="283" customFormat="1" ht="62.25" customHeight="1">
      <c r="A41" s="470"/>
      <c r="B41" s="432"/>
      <c r="C41" s="400"/>
      <c r="D41" s="53" t="s">
        <v>447</v>
      </c>
      <c r="E41" s="403"/>
      <c r="F41" s="406"/>
      <c r="G41" s="467"/>
      <c r="H41" s="310"/>
      <c r="K41" s="312"/>
    </row>
    <row r="42" spans="1:11" s="283" customFormat="1" ht="48" customHeight="1">
      <c r="A42" s="470" t="s">
        <v>384</v>
      </c>
      <c r="B42" s="432"/>
      <c r="C42" s="400"/>
      <c r="D42" s="355">
        <v>33080.831999999995</v>
      </c>
      <c r="E42" s="403"/>
      <c r="F42" s="406"/>
      <c r="G42" s="467"/>
      <c r="H42" s="310"/>
      <c r="K42" s="312"/>
    </row>
    <row r="43" spans="1:11" s="283" customFormat="1" ht="56.25" customHeight="1">
      <c r="A43" s="425"/>
      <c r="B43" s="433"/>
      <c r="C43" s="401"/>
      <c r="D43" s="53" t="s">
        <v>422</v>
      </c>
      <c r="E43" s="403"/>
      <c r="F43" s="406"/>
      <c r="G43" s="467"/>
      <c r="H43" s="310"/>
      <c r="K43" s="312"/>
    </row>
    <row r="44" spans="1:11" s="283" customFormat="1" ht="43.5" customHeight="1">
      <c r="A44" s="421" t="s">
        <v>385</v>
      </c>
      <c r="B44" s="287" t="s">
        <v>349</v>
      </c>
      <c r="C44" s="303">
        <v>2273</v>
      </c>
      <c r="D44" s="130">
        <v>24672.71</v>
      </c>
      <c r="E44" s="403"/>
      <c r="F44" s="406"/>
      <c r="G44" s="467"/>
      <c r="H44" s="310"/>
      <c r="K44" s="312"/>
    </row>
    <row r="45" spans="1:11" s="283" customFormat="1" ht="50.25" customHeight="1" thickBot="1">
      <c r="A45" s="422"/>
      <c r="B45" s="184"/>
      <c r="C45" s="185"/>
      <c r="D45" s="186" t="s">
        <v>423</v>
      </c>
      <c r="E45" s="404"/>
      <c r="F45" s="407"/>
      <c r="G45" s="521"/>
      <c r="H45" s="310"/>
      <c r="K45" s="312"/>
    </row>
    <row r="46" spans="1:11" s="283" customFormat="1" ht="29.25" customHeight="1">
      <c r="A46" s="430" t="s">
        <v>415</v>
      </c>
      <c r="B46" s="477" t="s">
        <v>349</v>
      </c>
      <c r="C46" s="356">
        <v>2273</v>
      </c>
      <c r="D46" s="357">
        <v>1421955.13</v>
      </c>
      <c r="E46" s="402" t="s">
        <v>88</v>
      </c>
      <c r="F46" s="304" t="s">
        <v>31</v>
      </c>
      <c r="G46" s="358" t="s">
        <v>59</v>
      </c>
      <c r="H46" s="310"/>
      <c r="K46" s="312"/>
    </row>
    <row r="47" spans="1:11" s="283" customFormat="1" ht="75.75" customHeight="1" thickBot="1">
      <c r="A47" s="425"/>
      <c r="B47" s="478"/>
      <c r="C47" s="359"/>
      <c r="D47" s="53" t="s">
        <v>414</v>
      </c>
      <c r="E47" s="403"/>
      <c r="F47" s="360"/>
      <c r="G47" s="361" t="s">
        <v>269</v>
      </c>
      <c r="H47" s="310"/>
      <c r="K47" s="312"/>
    </row>
    <row r="48" spans="1:11" ht="27" hidden="1" customHeight="1">
      <c r="A48" s="471" t="s">
        <v>383</v>
      </c>
      <c r="B48" s="259"/>
      <c r="C48" s="260">
        <v>2273</v>
      </c>
      <c r="D48" s="261">
        <v>0</v>
      </c>
      <c r="E48" s="403"/>
      <c r="F48" s="262" t="s">
        <v>31</v>
      </c>
      <c r="G48" s="263" t="s">
        <v>59</v>
      </c>
      <c r="H48" s="55"/>
      <c r="K48" s="12"/>
    </row>
    <row r="49" spans="1:11" ht="61.5" hidden="1" customHeight="1">
      <c r="A49" s="474"/>
      <c r="B49" s="259"/>
      <c r="C49" s="256"/>
      <c r="D49" s="254" t="s">
        <v>332</v>
      </c>
      <c r="E49" s="403"/>
      <c r="F49" s="257"/>
      <c r="G49" s="258" t="s">
        <v>269</v>
      </c>
      <c r="H49" s="55"/>
      <c r="K49" s="12"/>
    </row>
    <row r="50" spans="1:11" ht="24" hidden="1" customHeight="1">
      <c r="A50" s="471" t="s">
        <v>384</v>
      </c>
      <c r="B50" s="259"/>
      <c r="C50" s="260">
        <v>2273</v>
      </c>
      <c r="D50" s="261">
        <v>0</v>
      </c>
      <c r="E50" s="403"/>
      <c r="F50" s="262" t="s">
        <v>31</v>
      </c>
      <c r="G50" s="263" t="s">
        <v>59</v>
      </c>
      <c r="H50" s="55"/>
      <c r="K50" s="12"/>
    </row>
    <row r="51" spans="1:11" ht="60" hidden="1" customHeight="1">
      <c r="A51" s="474"/>
      <c r="B51" s="259"/>
      <c r="C51" s="256"/>
      <c r="D51" s="254" t="s">
        <v>333</v>
      </c>
      <c r="E51" s="403"/>
      <c r="F51" s="257"/>
      <c r="G51" s="258" t="s">
        <v>269</v>
      </c>
      <c r="H51" s="55"/>
      <c r="K51" s="12"/>
    </row>
    <row r="52" spans="1:11" ht="38.25" hidden="1" customHeight="1">
      <c r="A52" s="471" t="s">
        <v>350</v>
      </c>
      <c r="B52" s="259"/>
      <c r="C52" s="264">
        <v>2273</v>
      </c>
      <c r="D52" s="265">
        <v>0</v>
      </c>
      <c r="E52" s="403"/>
      <c r="F52" s="266" t="s">
        <v>31</v>
      </c>
      <c r="G52" s="263" t="s">
        <v>59</v>
      </c>
      <c r="H52" s="55"/>
      <c r="K52" s="12"/>
    </row>
    <row r="53" spans="1:11" ht="46.5" hidden="1" customHeight="1" thickBot="1">
      <c r="A53" s="472"/>
      <c r="B53" s="267"/>
      <c r="C53" s="268"/>
      <c r="D53" s="255" t="s">
        <v>334</v>
      </c>
      <c r="E53" s="404"/>
      <c r="F53" s="269"/>
      <c r="G53" s="270" t="s">
        <v>269</v>
      </c>
      <c r="H53" s="55"/>
      <c r="K53" s="12"/>
    </row>
    <row r="54" spans="1:11" ht="38.25" hidden="1">
      <c r="A54" s="194" t="s">
        <v>325</v>
      </c>
      <c r="B54" s="159" t="s">
        <v>128</v>
      </c>
      <c r="C54" s="161">
        <v>2273</v>
      </c>
      <c r="D54" s="143">
        <v>0</v>
      </c>
      <c r="E54" s="163" t="s">
        <v>117</v>
      </c>
      <c r="F54" s="163" t="s">
        <v>31</v>
      </c>
      <c r="G54" s="195" t="s">
        <v>59</v>
      </c>
      <c r="H54" s="55"/>
      <c r="K54" s="12"/>
    </row>
    <row r="55" spans="1:11" ht="24" hidden="1">
      <c r="A55" s="196"/>
      <c r="B55" s="159"/>
      <c r="C55" s="161"/>
      <c r="D55" s="142" t="s">
        <v>132</v>
      </c>
      <c r="E55" s="163"/>
      <c r="F55" s="163"/>
      <c r="G55" s="195"/>
      <c r="H55" s="55"/>
      <c r="K55" s="12"/>
    </row>
    <row r="56" spans="1:11" ht="25.5" hidden="1" customHeight="1">
      <c r="A56" s="440" t="s">
        <v>326</v>
      </c>
      <c r="B56" s="479"/>
      <c r="C56" s="522"/>
      <c r="D56" s="53"/>
      <c r="E56" s="447" t="s">
        <v>117</v>
      </c>
      <c r="F56" s="447"/>
      <c r="G56" s="518" t="s">
        <v>59</v>
      </c>
      <c r="H56" s="55"/>
      <c r="K56" s="12"/>
    </row>
    <row r="57" spans="1:11" ht="35.25" hidden="1" customHeight="1">
      <c r="A57" s="441"/>
      <c r="B57" s="480"/>
      <c r="C57" s="401"/>
      <c r="D57" s="53" t="s">
        <v>132</v>
      </c>
      <c r="E57" s="448"/>
      <c r="F57" s="448"/>
      <c r="G57" s="519"/>
      <c r="H57" s="55"/>
      <c r="K57" s="12"/>
    </row>
    <row r="58" spans="1:11" ht="38.25" hidden="1">
      <c r="A58" s="194" t="s">
        <v>327</v>
      </c>
      <c r="B58" s="159"/>
      <c r="C58" s="161"/>
      <c r="D58" s="143"/>
      <c r="E58" s="163" t="s">
        <v>117</v>
      </c>
      <c r="F58" s="163"/>
      <c r="G58" s="195" t="s">
        <v>59</v>
      </c>
      <c r="H58" s="55"/>
      <c r="K58" s="12"/>
    </row>
    <row r="59" spans="1:11" ht="24" hidden="1">
      <c r="A59" s="197"/>
      <c r="B59" s="159"/>
      <c r="C59" s="161"/>
      <c r="D59" s="142" t="s">
        <v>132</v>
      </c>
      <c r="E59" s="180"/>
      <c r="F59" s="180"/>
      <c r="G59" s="195"/>
      <c r="H59" s="55"/>
      <c r="K59" s="12"/>
    </row>
    <row r="60" spans="1:11" ht="32.25" customHeight="1" thickBot="1">
      <c r="A60" s="247" t="s">
        <v>10</v>
      </c>
      <c r="B60" s="248"/>
      <c r="C60" s="249"/>
      <c r="D60" s="250">
        <f>D46+D44+D42+D40+D38+D36+D34+D32+D30</f>
        <v>4431400.0039999997</v>
      </c>
      <c r="E60" s="252"/>
      <c r="F60" s="249"/>
      <c r="G60" s="251"/>
      <c r="H60" s="55"/>
      <c r="J60" s="12"/>
    </row>
    <row r="61" spans="1:11" ht="27.75" customHeight="1">
      <c r="A61" s="473" t="s">
        <v>351</v>
      </c>
      <c r="B61" s="245" t="s">
        <v>352</v>
      </c>
      <c r="C61" s="426">
        <v>2274</v>
      </c>
      <c r="D61" s="246">
        <v>489500</v>
      </c>
      <c r="E61" s="517" t="s">
        <v>62</v>
      </c>
      <c r="F61" s="515" t="s">
        <v>107</v>
      </c>
      <c r="G61" s="543" t="s">
        <v>64</v>
      </c>
    </row>
    <row r="62" spans="1:11" ht="71.25" customHeight="1" thickBot="1">
      <c r="A62" s="473"/>
      <c r="B62" s="245"/>
      <c r="C62" s="427"/>
      <c r="D62" s="238" t="s">
        <v>448</v>
      </c>
      <c r="E62" s="516"/>
      <c r="F62" s="515"/>
      <c r="G62" s="544"/>
    </row>
    <row r="63" spans="1:11" ht="32.25" customHeight="1" thickBot="1">
      <c r="A63" s="247" t="s">
        <v>60</v>
      </c>
      <c r="B63" s="248"/>
      <c r="C63" s="249"/>
      <c r="D63" s="250">
        <f>D61</f>
        <v>489500</v>
      </c>
      <c r="E63" s="249"/>
      <c r="F63" s="249"/>
      <c r="G63" s="251"/>
      <c r="H63" s="55"/>
    </row>
    <row r="64" spans="1:11" ht="28.5" hidden="1" customHeight="1">
      <c r="A64" s="213" t="s">
        <v>90</v>
      </c>
      <c r="B64" s="428" t="s">
        <v>91</v>
      </c>
      <c r="C64" s="63"/>
      <c r="D64" s="253">
        <v>0</v>
      </c>
      <c r="E64" s="525" t="s">
        <v>13</v>
      </c>
      <c r="F64" s="515" t="s">
        <v>33</v>
      </c>
      <c r="G64" s="542" t="s">
        <v>59</v>
      </c>
      <c r="H64" s="55"/>
    </row>
    <row r="65" spans="1:12" ht="54.75" hidden="1" customHeight="1">
      <c r="A65" s="199"/>
      <c r="B65" s="429"/>
      <c r="C65" s="64">
        <v>2275</v>
      </c>
      <c r="D65" s="138" t="s">
        <v>272</v>
      </c>
      <c r="E65" s="526"/>
      <c r="F65" s="416"/>
      <c r="G65" s="539"/>
      <c r="H65" s="55"/>
    </row>
    <row r="66" spans="1:12" ht="29.25" hidden="1" customHeight="1">
      <c r="A66" s="198" t="s">
        <v>90</v>
      </c>
      <c r="B66" s="434" t="s">
        <v>91</v>
      </c>
      <c r="C66" s="63"/>
      <c r="D66" s="148">
        <v>0</v>
      </c>
      <c r="E66" s="412" t="s">
        <v>270</v>
      </c>
      <c r="F66" s="415" t="s">
        <v>31</v>
      </c>
      <c r="G66" s="538" t="s">
        <v>271</v>
      </c>
      <c r="H66" s="55"/>
    </row>
    <row r="67" spans="1:12" ht="46.5" hidden="1" customHeight="1">
      <c r="A67" s="199"/>
      <c r="B67" s="429"/>
      <c r="C67" s="64">
        <v>2275</v>
      </c>
      <c r="D67" s="138" t="s">
        <v>273</v>
      </c>
      <c r="E67" s="390"/>
      <c r="F67" s="416"/>
      <c r="G67" s="539"/>
      <c r="H67" s="55"/>
    </row>
    <row r="68" spans="1:12" ht="25.5" hidden="1">
      <c r="A68" s="200" t="s">
        <v>92</v>
      </c>
      <c r="B68" s="11"/>
      <c r="C68" s="65"/>
      <c r="D68" s="66">
        <f>D64+D66</f>
        <v>0</v>
      </c>
      <c r="E68" s="8"/>
      <c r="F68" s="8"/>
      <c r="G68" s="191"/>
      <c r="H68" s="55"/>
    </row>
    <row r="69" spans="1:12" ht="60.75" customHeight="1">
      <c r="A69" s="421" t="s">
        <v>353</v>
      </c>
      <c r="B69" s="61" t="s">
        <v>354</v>
      </c>
      <c r="C69" s="161">
        <v>2210</v>
      </c>
      <c r="D69" s="132">
        <f>99000+1238540</f>
        <v>1337540</v>
      </c>
      <c r="E69" s="127" t="s">
        <v>13</v>
      </c>
      <c r="F69" s="157" t="s">
        <v>33</v>
      </c>
      <c r="G69" s="385" t="s">
        <v>264</v>
      </c>
    </row>
    <row r="70" spans="1:12" ht="42.75" customHeight="1">
      <c r="A70" s="425"/>
      <c r="B70" s="126"/>
      <c r="C70" s="36"/>
      <c r="D70" s="121" t="s">
        <v>274</v>
      </c>
      <c r="E70" s="170"/>
      <c r="F70" s="154"/>
      <c r="G70" s="386"/>
    </row>
    <row r="71" spans="1:12" ht="64.5" customHeight="1">
      <c r="A71" s="421" t="s">
        <v>461</v>
      </c>
      <c r="B71" s="61" t="s">
        <v>462</v>
      </c>
      <c r="C71" s="242">
        <v>2210</v>
      </c>
      <c r="D71" s="78">
        <f>210800</f>
        <v>210800</v>
      </c>
      <c r="E71" s="241" t="s">
        <v>13</v>
      </c>
      <c r="F71" s="239" t="s">
        <v>107</v>
      </c>
      <c r="G71" s="385" t="s">
        <v>428</v>
      </c>
    </row>
    <row r="72" spans="1:12" ht="42.75" customHeight="1">
      <c r="A72" s="425"/>
      <c r="B72" s="128"/>
      <c r="C72" s="36"/>
      <c r="D72" s="121" t="s">
        <v>463</v>
      </c>
      <c r="E72" s="244"/>
      <c r="F72" s="240"/>
      <c r="G72" s="386"/>
    </row>
    <row r="73" spans="1:12" ht="42.75" customHeight="1">
      <c r="A73" s="421" t="s">
        <v>459</v>
      </c>
      <c r="B73" s="61" t="s">
        <v>354</v>
      </c>
      <c r="C73" s="242">
        <v>2210</v>
      </c>
      <c r="D73" s="78">
        <v>520000</v>
      </c>
      <c r="E73" s="243" t="s">
        <v>13</v>
      </c>
      <c r="F73" s="239" t="s">
        <v>107</v>
      </c>
      <c r="G73" s="385" t="s">
        <v>429</v>
      </c>
    </row>
    <row r="74" spans="1:12" ht="42.75" customHeight="1">
      <c r="A74" s="425"/>
      <c r="B74" s="128"/>
      <c r="C74" s="36"/>
      <c r="D74" s="121" t="s">
        <v>460</v>
      </c>
      <c r="E74" s="244"/>
      <c r="F74" s="240"/>
      <c r="G74" s="386"/>
    </row>
    <row r="75" spans="1:12" ht="29.25" customHeight="1">
      <c r="A75" s="204" t="s">
        <v>12</v>
      </c>
      <c r="B75" s="4"/>
      <c r="C75" s="5"/>
      <c r="D75" s="6">
        <f>D69+D71+D73</f>
        <v>2068340</v>
      </c>
      <c r="E75" s="7"/>
      <c r="F75" s="7"/>
      <c r="G75" s="205"/>
      <c r="H75" s="91"/>
      <c r="I75" s="55"/>
      <c r="J75" s="106"/>
      <c r="K75" s="144"/>
      <c r="L75" s="83"/>
    </row>
    <row r="76" spans="1:12" ht="39" hidden="1" customHeight="1">
      <c r="A76" s="435" t="s">
        <v>55</v>
      </c>
      <c r="B76" s="13" t="s">
        <v>16</v>
      </c>
      <c r="C76" s="20">
        <v>2240</v>
      </c>
      <c r="D76" s="25">
        <v>0</v>
      </c>
      <c r="E76" s="155" t="s">
        <v>13</v>
      </c>
      <c r="F76" s="162" t="s">
        <v>23</v>
      </c>
      <c r="G76" s="206" t="s">
        <v>11</v>
      </c>
    </row>
    <row r="77" spans="1:12" ht="62.25" hidden="1" customHeight="1">
      <c r="A77" s="436"/>
      <c r="B77" s="14"/>
      <c r="C77" s="21"/>
      <c r="D77" s="16" t="s">
        <v>25</v>
      </c>
      <c r="E77" s="156"/>
      <c r="F77" s="167"/>
      <c r="G77" s="207"/>
    </row>
    <row r="78" spans="1:12" ht="49.5" hidden="1" customHeight="1">
      <c r="A78" s="208" t="s">
        <v>53</v>
      </c>
      <c r="B78" s="13" t="s">
        <v>16</v>
      </c>
      <c r="C78" s="20">
        <v>2240</v>
      </c>
      <c r="D78" s="25">
        <v>0</v>
      </c>
      <c r="E78" s="172" t="s">
        <v>13</v>
      </c>
      <c r="F78" s="163" t="s">
        <v>23</v>
      </c>
      <c r="G78" s="206" t="s">
        <v>11</v>
      </c>
    </row>
    <row r="79" spans="1:12" ht="53.25" hidden="1" customHeight="1">
      <c r="A79" s="208" t="s">
        <v>54</v>
      </c>
      <c r="B79" s="14"/>
      <c r="C79" s="22"/>
      <c r="D79" s="16" t="s">
        <v>24</v>
      </c>
      <c r="E79" s="172"/>
      <c r="F79" s="163"/>
      <c r="G79" s="209"/>
    </row>
    <row r="80" spans="1:12" ht="42" hidden="1" customHeight="1">
      <c r="A80" s="210" t="s">
        <v>26</v>
      </c>
      <c r="B80" s="13" t="s">
        <v>22</v>
      </c>
      <c r="C80" s="481">
        <v>2240</v>
      </c>
      <c r="D80" s="25">
        <v>0</v>
      </c>
      <c r="E80" s="412" t="s">
        <v>13</v>
      </c>
      <c r="F80" s="498" t="s">
        <v>23</v>
      </c>
      <c r="G80" s="538" t="s">
        <v>11</v>
      </c>
    </row>
    <row r="81" spans="1:12" ht="49.5" hidden="1" customHeight="1">
      <c r="A81" s="211"/>
      <c r="B81" s="14"/>
      <c r="C81" s="482"/>
      <c r="D81" s="3" t="s">
        <v>21</v>
      </c>
      <c r="E81" s="390"/>
      <c r="F81" s="499"/>
      <c r="G81" s="539"/>
    </row>
    <row r="82" spans="1:12" ht="49.5" hidden="1" customHeight="1">
      <c r="A82" s="212" t="s">
        <v>27</v>
      </c>
      <c r="B82" s="13" t="s">
        <v>22</v>
      </c>
      <c r="C82" s="45">
        <v>2240</v>
      </c>
      <c r="D82" s="24">
        <v>0</v>
      </c>
      <c r="E82" s="172" t="s">
        <v>13</v>
      </c>
      <c r="F82" s="174" t="s">
        <v>23</v>
      </c>
      <c r="G82" s="209" t="s">
        <v>11</v>
      </c>
    </row>
    <row r="83" spans="1:12" ht="49.5" hidden="1" customHeight="1">
      <c r="A83" s="212"/>
      <c r="B83" s="23"/>
      <c r="C83" s="45"/>
      <c r="D83" s="3" t="s">
        <v>28</v>
      </c>
      <c r="E83" s="172"/>
      <c r="F83" s="174"/>
      <c r="G83" s="209"/>
    </row>
    <row r="84" spans="1:12" ht="61.5" customHeight="1">
      <c r="A84" s="509" t="s">
        <v>355</v>
      </c>
      <c r="B84" s="550" t="s">
        <v>424</v>
      </c>
      <c r="C84" s="551">
        <v>2240</v>
      </c>
      <c r="D84" s="271">
        <f>1000000-197550</f>
        <v>802450</v>
      </c>
      <c r="E84" s="552" t="s">
        <v>13</v>
      </c>
      <c r="F84" s="552" t="s">
        <v>106</v>
      </c>
      <c r="G84" s="549" t="s">
        <v>65</v>
      </c>
    </row>
    <row r="85" spans="1:12" ht="43.5" customHeight="1">
      <c r="A85" s="509"/>
      <c r="B85" s="550"/>
      <c r="C85" s="551"/>
      <c r="D85" s="86" t="s">
        <v>425</v>
      </c>
      <c r="E85" s="552"/>
      <c r="F85" s="552"/>
      <c r="G85" s="549"/>
      <c r="H85" s="89"/>
      <c r="L85" s="12"/>
    </row>
    <row r="86" spans="1:12" s="283" customFormat="1" ht="41.25" customHeight="1">
      <c r="A86" s="504" t="s">
        <v>409</v>
      </c>
      <c r="B86" s="17" t="s">
        <v>408</v>
      </c>
      <c r="C86" s="293">
        <v>2240</v>
      </c>
      <c r="D86" s="60">
        <v>197550</v>
      </c>
      <c r="E86" s="447" t="s">
        <v>190</v>
      </c>
      <c r="F86" s="447" t="s">
        <v>31</v>
      </c>
      <c r="G86" s="385" t="s">
        <v>412</v>
      </c>
    </row>
    <row r="87" spans="1:12" s="283" customFormat="1" ht="103.5" customHeight="1">
      <c r="A87" s="505"/>
      <c r="B87" s="35" t="s">
        <v>410</v>
      </c>
      <c r="C87" s="294"/>
      <c r="D87" s="73" t="s">
        <v>411</v>
      </c>
      <c r="E87" s="448"/>
      <c r="F87" s="448"/>
      <c r="G87" s="386"/>
      <c r="H87" s="284"/>
      <c r="J87" s="60"/>
    </row>
    <row r="88" spans="1:12" s="283" customFormat="1" ht="28.5" hidden="1" customHeight="1">
      <c r="A88" s="216" t="s">
        <v>204</v>
      </c>
      <c r="B88" s="423" t="s">
        <v>203</v>
      </c>
      <c r="C88" s="295">
        <v>2240</v>
      </c>
      <c r="D88" s="275">
        <v>0</v>
      </c>
      <c r="E88" s="447" t="s">
        <v>190</v>
      </c>
      <c r="F88" s="290" t="s">
        <v>205</v>
      </c>
      <c r="G88" s="385" t="s">
        <v>59</v>
      </c>
      <c r="H88" s="284"/>
    </row>
    <row r="89" spans="1:12" s="283" customFormat="1" ht="21.75" hidden="1" customHeight="1">
      <c r="A89" s="216"/>
      <c r="B89" s="424"/>
      <c r="C89" s="295"/>
      <c r="D89" s="73" t="s">
        <v>206</v>
      </c>
      <c r="E89" s="448"/>
      <c r="F89" s="290"/>
      <c r="G89" s="386"/>
      <c r="H89" s="284"/>
    </row>
    <row r="90" spans="1:12" s="283" customFormat="1" ht="88.5" customHeight="1">
      <c r="A90" s="421" t="s">
        <v>356</v>
      </c>
      <c r="B90" s="437" t="s">
        <v>357</v>
      </c>
      <c r="C90" s="438">
        <v>2240</v>
      </c>
      <c r="D90" s="60">
        <f>7455700-2400-30000</f>
        <v>7423300</v>
      </c>
      <c r="E90" s="449" t="s">
        <v>88</v>
      </c>
      <c r="F90" s="447" t="s">
        <v>121</v>
      </c>
      <c r="G90" s="385" t="s">
        <v>416</v>
      </c>
      <c r="H90" s="310"/>
    </row>
    <row r="91" spans="1:12" s="283" customFormat="1" ht="59.25" customHeight="1">
      <c r="A91" s="425"/>
      <c r="B91" s="433"/>
      <c r="C91" s="439"/>
      <c r="D91" s="311" t="s">
        <v>432</v>
      </c>
      <c r="E91" s="450"/>
      <c r="F91" s="448"/>
      <c r="G91" s="386"/>
      <c r="J91" s="312"/>
    </row>
    <row r="92" spans="1:12" s="283" customFormat="1" ht="66.75" customHeight="1">
      <c r="A92" s="421" t="s">
        <v>358</v>
      </c>
      <c r="B92" s="17" t="s">
        <v>359</v>
      </c>
      <c r="C92" s="293">
        <v>2240</v>
      </c>
      <c r="D92" s="60">
        <v>1385400</v>
      </c>
      <c r="E92" s="313" t="s">
        <v>267</v>
      </c>
      <c r="F92" s="288" t="s">
        <v>268</v>
      </c>
      <c r="G92" s="385" t="s">
        <v>283</v>
      </c>
      <c r="I92" s="312"/>
    </row>
    <row r="93" spans="1:12" s="283" customFormat="1" ht="80.25" customHeight="1">
      <c r="A93" s="425"/>
      <c r="B93" s="314"/>
      <c r="C93" s="294"/>
      <c r="D93" s="315" t="s">
        <v>312</v>
      </c>
      <c r="E93" s="71"/>
      <c r="F93" s="289"/>
      <c r="G93" s="386"/>
    </row>
    <row r="94" spans="1:12" s="283" customFormat="1" ht="9" hidden="1" customHeight="1">
      <c r="A94" s="309" t="s">
        <v>129</v>
      </c>
      <c r="B94" s="17" t="s">
        <v>130</v>
      </c>
      <c r="C94" s="295">
        <v>2240</v>
      </c>
      <c r="D94" s="60">
        <v>0</v>
      </c>
      <c r="E94" s="47" t="s">
        <v>117</v>
      </c>
      <c r="F94" s="290" t="s">
        <v>33</v>
      </c>
      <c r="G94" s="285" t="s">
        <v>59</v>
      </c>
    </row>
    <row r="95" spans="1:12" s="283" customFormat="1" ht="21.75" hidden="1" customHeight="1">
      <c r="A95" s="309"/>
      <c r="B95" s="314"/>
      <c r="C95" s="295"/>
      <c r="D95" s="315" t="s">
        <v>131</v>
      </c>
      <c r="E95" s="47"/>
      <c r="F95" s="290"/>
      <c r="G95" s="316"/>
    </row>
    <row r="96" spans="1:12" s="283" customFormat="1" ht="64.5" customHeight="1">
      <c r="A96" s="442" t="s">
        <v>404</v>
      </c>
      <c r="B96" s="279" t="s">
        <v>434</v>
      </c>
      <c r="C96" s="454">
        <v>2240</v>
      </c>
      <c r="D96" s="272">
        <f>161930-26988.48+4655+33502.66</f>
        <v>173099.18</v>
      </c>
      <c r="E96" s="453" t="s">
        <v>30</v>
      </c>
      <c r="F96" s="453" t="s">
        <v>31</v>
      </c>
      <c r="G96" s="280" t="s">
        <v>59</v>
      </c>
    </row>
    <row r="97" spans="1:8" s="283" customFormat="1" ht="39" customHeight="1">
      <c r="A97" s="443"/>
      <c r="B97" s="281"/>
      <c r="C97" s="455"/>
      <c r="D97" s="73" t="s">
        <v>433</v>
      </c>
      <c r="E97" s="420"/>
      <c r="F97" s="420"/>
      <c r="G97" s="282"/>
      <c r="H97" s="284"/>
    </row>
    <row r="98" spans="1:8" s="283" customFormat="1" ht="50.25" customHeight="1">
      <c r="A98" s="391" t="s">
        <v>404</v>
      </c>
      <c r="B98" s="17" t="s">
        <v>29</v>
      </c>
      <c r="C98" s="438">
        <v>2240</v>
      </c>
      <c r="D98" s="272">
        <v>26988.48</v>
      </c>
      <c r="E98" s="313" t="s">
        <v>117</v>
      </c>
      <c r="F98" s="288"/>
      <c r="G98" s="285" t="s">
        <v>402</v>
      </c>
    </row>
    <row r="99" spans="1:8" s="283" customFormat="1" ht="63.75" customHeight="1">
      <c r="A99" s="392"/>
      <c r="B99" s="18"/>
      <c r="C99" s="439"/>
      <c r="D99" s="274" t="s">
        <v>405</v>
      </c>
      <c r="E99" s="71"/>
      <c r="F99" s="289"/>
      <c r="G99" s="286"/>
    </row>
    <row r="100" spans="1:8" s="283" customFormat="1" ht="51" hidden="1" customHeight="1">
      <c r="A100" s="223" t="s">
        <v>67</v>
      </c>
      <c r="B100" s="17" t="s">
        <v>68</v>
      </c>
      <c r="C100" s="451">
        <v>2240</v>
      </c>
      <c r="D100" s="60">
        <v>0</v>
      </c>
      <c r="E100" s="449" t="s">
        <v>69</v>
      </c>
      <c r="F100" s="447" t="s">
        <v>31</v>
      </c>
      <c r="G100" s="285" t="s">
        <v>59</v>
      </c>
    </row>
    <row r="101" spans="1:8" s="283" customFormat="1" ht="27" hidden="1" customHeight="1">
      <c r="A101" s="217"/>
      <c r="B101" s="18"/>
      <c r="C101" s="452"/>
      <c r="D101" s="315" t="s">
        <v>70</v>
      </c>
      <c r="E101" s="450"/>
      <c r="F101" s="448"/>
      <c r="G101" s="317"/>
    </row>
    <row r="102" spans="1:8" s="283" customFormat="1" ht="50.25" hidden="1" customHeight="1">
      <c r="A102" s="216" t="s">
        <v>34</v>
      </c>
      <c r="B102" s="17" t="s">
        <v>66</v>
      </c>
      <c r="C102" s="295">
        <v>2240</v>
      </c>
      <c r="D102" s="60">
        <v>0</v>
      </c>
      <c r="E102" s="47" t="s">
        <v>13</v>
      </c>
      <c r="F102" s="307" t="s">
        <v>31</v>
      </c>
      <c r="G102" s="468" t="s">
        <v>59</v>
      </c>
    </row>
    <row r="103" spans="1:8" s="283" customFormat="1" ht="30.75" hidden="1" customHeight="1">
      <c r="A103" s="217"/>
      <c r="B103" s="18"/>
      <c r="C103" s="294"/>
      <c r="D103" s="315" t="s">
        <v>35</v>
      </c>
      <c r="E103" s="289"/>
      <c r="F103" s="306"/>
      <c r="G103" s="469"/>
    </row>
    <row r="104" spans="1:8" s="283" customFormat="1" ht="45" hidden="1" customHeight="1">
      <c r="A104" s="223" t="s">
        <v>67</v>
      </c>
      <c r="B104" s="17" t="s">
        <v>68</v>
      </c>
      <c r="C104" s="451">
        <v>2240</v>
      </c>
      <c r="D104" s="60">
        <v>0</v>
      </c>
      <c r="E104" s="449" t="s">
        <v>69</v>
      </c>
      <c r="F104" s="447" t="s">
        <v>121</v>
      </c>
      <c r="G104" s="285" t="s">
        <v>59</v>
      </c>
    </row>
    <row r="105" spans="1:8" s="283" customFormat="1" ht="27" hidden="1" customHeight="1">
      <c r="A105" s="217"/>
      <c r="B105" s="18"/>
      <c r="C105" s="452"/>
      <c r="D105" s="315" t="s">
        <v>149</v>
      </c>
      <c r="E105" s="450"/>
      <c r="F105" s="448"/>
      <c r="G105" s="317"/>
    </row>
    <row r="106" spans="1:8" s="283" customFormat="1" ht="43.5" customHeight="1">
      <c r="A106" s="444" t="s">
        <v>360</v>
      </c>
      <c r="B106" s="318" t="s">
        <v>361</v>
      </c>
      <c r="C106" s="319">
        <v>2240</v>
      </c>
      <c r="D106" s="320">
        <f>600000-37774.66</f>
        <v>562225.34</v>
      </c>
      <c r="E106" s="507" t="s">
        <v>69</v>
      </c>
      <c r="F106" s="290" t="s">
        <v>31</v>
      </c>
      <c r="G106" s="296" t="s">
        <v>59</v>
      </c>
      <c r="H106" s="284"/>
    </row>
    <row r="107" spans="1:8" s="283" customFormat="1" ht="51.75" customHeight="1">
      <c r="A107" s="392"/>
      <c r="B107" s="318"/>
      <c r="C107" s="321"/>
      <c r="D107" s="315" t="s">
        <v>391</v>
      </c>
      <c r="E107" s="450"/>
      <c r="F107" s="290"/>
      <c r="G107" s="322"/>
    </row>
    <row r="108" spans="1:8" s="283" customFormat="1" ht="40.5" customHeight="1">
      <c r="A108" s="391" t="s">
        <v>360</v>
      </c>
      <c r="B108" s="17" t="s">
        <v>68</v>
      </c>
      <c r="C108" s="319">
        <v>2240</v>
      </c>
      <c r="D108" s="60">
        <v>37774.660000000003</v>
      </c>
      <c r="E108" s="449" t="s">
        <v>117</v>
      </c>
      <c r="F108" s="288" t="s">
        <v>23</v>
      </c>
      <c r="G108" s="285" t="s">
        <v>59</v>
      </c>
    </row>
    <row r="109" spans="1:8" s="283" customFormat="1" ht="35.25" customHeight="1">
      <c r="A109" s="392"/>
      <c r="B109" s="318"/>
      <c r="C109" s="321"/>
      <c r="D109" s="315" t="s">
        <v>392</v>
      </c>
      <c r="E109" s="450"/>
      <c r="F109" s="290"/>
      <c r="G109" s="323" t="s">
        <v>277</v>
      </c>
    </row>
    <row r="110" spans="1:8" ht="42.75" hidden="1" customHeight="1">
      <c r="A110" s="198" t="s">
        <v>315</v>
      </c>
      <c r="B110" s="13" t="s">
        <v>71</v>
      </c>
      <c r="C110" s="445">
        <v>2240</v>
      </c>
      <c r="D110" s="137">
        <v>0</v>
      </c>
      <c r="E110" s="412" t="s">
        <v>117</v>
      </c>
      <c r="F110" s="408" t="s">
        <v>33</v>
      </c>
      <c r="G110" s="483" t="s">
        <v>64</v>
      </c>
    </row>
    <row r="111" spans="1:8" ht="30.75" hidden="1" customHeight="1">
      <c r="A111" s="199" t="s">
        <v>72</v>
      </c>
      <c r="B111" s="14"/>
      <c r="C111" s="446"/>
      <c r="D111" s="16" t="s">
        <v>284</v>
      </c>
      <c r="E111" s="390"/>
      <c r="F111" s="409"/>
      <c r="G111" s="484"/>
    </row>
    <row r="112" spans="1:8" ht="36" hidden="1" customHeight="1">
      <c r="A112" s="198" t="s">
        <v>313</v>
      </c>
      <c r="B112" s="410" t="s">
        <v>71</v>
      </c>
      <c r="C112" s="445">
        <v>2240</v>
      </c>
      <c r="D112" s="78">
        <v>0</v>
      </c>
      <c r="E112" s="412" t="s">
        <v>117</v>
      </c>
      <c r="F112" s="408" t="s">
        <v>33</v>
      </c>
      <c r="G112" s="483" t="s">
        <v>73</v>
      </c>
    </row>
    <row r="113" spans="1:8" ht="36.75" hidden="1" customHeight="1">
      <c r="A113" s="199"/>
      <c r="B113" s="411"/>
      <c r="C113" s="446"/>
      <c r="D113" s="16" t="s">
        <v>285</v>
      </c>
      <c r="E113" s="390"/>
      <c r="F113" s="409"/>
      <c r="G113" s="484"/>
    </row>
    <row r="114" spans="1:8" ht="56.25" hidden="1" customHeight="1">
      <c r="A114" s="198" t="s">
        <v>314</v>
      </c>
      <c r="B114" s="13" t="s">
        <v>71</v>
      </c>
      <c r="C114" s="445">
        <v>2240</v>
      </c>
      <c r="D114" s="131">
        <v>0</v>
      </c>
      <c r="E114" s="412" t="s">
        <v>117</v>
      </c>
      <c r="F114" s="408" t="s">
        <v>33</v>
      </c>
      <c r="G114" s="488" t="s">
        <v>59</v>
      </c>
    </row>
    <row r="115" spans="1:8" ht="30.75" hidden="1" customHeight="1">
      <c r="A115" s="199"/>
      <c r="B115" s="14"/>
      <c r="C115" s="446"/>
      <c r="D115" s="16" t="s">
        <v>311</v>
      </c>
      <c r="E115" s="390"/>
      <c r="F115" s="409"/>
      <c r="G115" s="489"/>
    </row>
    <row r="116" spans="1:8" s="283" customFormat="1" ht="94.5" customHeight="1">
      <c r="A116" s="391" t="s">
        <v>386</v>
      </c>
      <c r="B116" s="17" t="s">
        <v>36</v>
      </c>
      <c r="C116" s="295">
        <v>2240</v>
      </c>
      <c r="D116" s="324">
        <f>17647598-3233274.88</f>
        <v>14414323.120000001</v>
      </c>
      <c r="E116" s="449" t="s">
        <v>69</v>
      </c>
      <c r="F116" s="447" t="s">
        <v>106</v>
      </c>
      <c r="G116" s="468" t="s">
        <v>59</v>
      </c>
      <c r="H116" s="284"/>
    </row>
    <row r="117" spans="1:8" s="283" customFormat="1" ht="42" customHeight="1">
      <c r="A117" s="392"/>
      <c r="B117" s="35" t="s">
        <v>362</v>
      </c>
      <c r="C117" s="325"/>
      <c r="D117" s="73" t="s">
        <v>395</v>
      </c>
      <c r="E117" s="450"/>
      <c r="F117" s="448"/>
      <c r="G117" s="469"/>
      <c r="H117" s="326"/>
    </row>
    <row r="118" spans="1:8" s="283" customFormat="1" ht="42" customHeight="1">
      <c r="A118" s="391" t="s">
        <v>386</v>
      </c>
      <c r="B118" s="17" t="s">
        <v>36</v>
      </c>
      <c r="C118" s="327" t="s">
        <v>393</v>
      </c>
      <c r="D118" s="324">
        <v>3233274.88</v>
      </c>
      <c r="E118" s="47" t="s">
        <v>117</v>
      </c>
      <c r="F118" s="307" t="s">
        <v>31</v>
      </c>
      <c r="G118" s="316" t="s">
        <v>59</v>
      </c>
      <c r="H118" s="326"/>
    </row>
    <row r="119" spans="1:8" s="283" customFormat="1" ht="60.75" customHeight="1">
      <c r="A119" s="392"/>
      <c r="B119" s="35" t="s">
        <v>362</v>
      </c>
      <c r="C119" s="325"/>
      <c r="D119" s="86" t="s">
        <v>396</v>
      </c>
      <c r="E119" s="289"/>
      <c r="F119" s="306"/>
      <c r="G119" s="328" t="s">
        <v>394</v>
      </c>
      <c r="H119" s="326"/>
    </row>
    <row r="120" spans="1:8" s="283" customFormat="1" ht="47.25" customHeight="1">
      <c r="A120" s="391" t="s">
        <v>366</v>
      </c>
      <c r="B120" s="17" t="s">
        <v>363</v>
      </c>
      <c r="C120" s="295">
        <v>2240</v>
      </c>
      <c r="D120" s="130">
        <v>300000</v>
      </c>
      <c r="E120" s="47" t="s">
        <v>118</v>
      </c>
      <c r="F120" s="307" t="s">
        <v>31</v>
      </c>
      <c r="G120" s="468" t="s">
        <v>59</v>
      </c>
    </row>
    <row r="121" spans="1:8" s="283" customFormat="1" ht="33.75" customHeight="1">
      <c r="A121" s="392"/>
      <c r="B121" s="329"/>
      <c r="C121" s="294"/>
      <c r="D121" s="121" t="s">
        <v>276</v>
      </c>
      <c r="E121" s="71"/>
      <c r="F121" s="306"/>
      <c r="G121" s="469"/>
    </row>
    <row r="122" spans="1:8" s="283" customFormat="1" ht="39" customHeight="1">
      <c r="A122" s="391" t="s">
        <v>399</v>
      </c>
      <c r="B122" s="318" t="s">
        <v>365</v>
      </c>
      <c r="C122" s="330">
        <v>2240</v>
      </c>
      <c r="D122" s="320">
        <f>935280-155880+561170</f>
        <v>1340570</v>
      </c>
      <c r="E122" s="447" t="s">
        <v>118</v>
      </c>
      <c r="F122" s="403" t="s">
        <v>31</v>
      </c>
      <c r="G122" s="490" t="s">
        <v>400</v>
      </c>
    </row>
    <row r="123" spans="1:8" s="283" customFormat="1" ht="96.75" customHeight="1">
      <c r="A123" s="392"/>
      <c r="B123" s="18"/>
      <c r="C123" s="331"/>
      <c r="D123" s="86" t="s">
        <v>446</v>
      </c>
      <c r="E123" s="448"/>
      <c r="F123" s="448"/>
      <c r="G123" s="469"/>
      <c r="H123" s="284"/>
    </row>
    <row r="124" spans="1:8" ht="36" hidden="1" customHeight="1">
      <c r="A124" s="456" t="s">
        <v>367</v>
      </c>
      <c r="B124" s="23" t="s">
        <v>365</v>
      </c>
      <c r="C124" s="45">
        <v>2240</v>
      </c>
      <c r="D124" s="139">
        <v>0</v>
      </c>
      <c r="E124" s="172" t="s">
        <v>30</v>
      </c>
      <c r="F124" s="506" t="s">
        <v>31</v>
      </c>
      <c r="G124" s="491" t="s">
        <v>400</v>
      </c>
    </row>
    <row r="125" spans="1:8" ht="36" hidden="1" customHeight="1">
      <c r="A125" s="457"/>
      <c r="B125" s="14"/>
      <c r="C125" s="46"/>
      <c r="D125" s="54" t="s">
        <v>286</v>
      </c>
      <c r="E125" s="167"/>
      <c r="F125" s="414"/>
      <c r="G125" s="484"/>
    </row>
    <row r="126" spans="1:8" s="283" customFormat="1" ht="34.5" customHeight="1">
      <c r="A126" s="391" t="s">
        <v>364</v>
      </c>
      <c r="B126" s="17" t="s">
        <v>16</v>
      </c>
      <c r="C126" s="295"/>
      <c r="D126" s="72">
        <v>155880</v>
      </c>
      <c r="E126" s="447" t="s">
        <v>117</v>
      </c>
      <c r="F126" s="403" t="s">
        <v>31</v>
      </c>
      <c r="G126" s="468" t="s">
        <v>401</v>
      </c>
    </row>
    <row r="127" spans="1:8" s="283" customFormat="1" ht="41.25" customHeight="1">
      <c r="A127" s="392"/>
      <c r="B127" s="18"/>
      <c r="C127" s="294">
        <v>2240</v>
      </c>
      <c r="D127" s="86" t="s">
        <v>449</v>
      </c>
      <c r="E127" s="448"/>
      <c r="F127" s="448"/>
      <c r="G127" s="469"/>
      <c r="H127" s="284"/>
    </row>
    <row r="128" spans="1:8" s="283" customFormat="1" ht="52.5" hidden="1" customHeight="1">
      <c r="A128" s="221" t="s">
        <v>192</v>
      </c>
      <c r="B128" s="17" t="s">
        <v>16</v>
      </c>
      <c r="C128" s="293">
        <v>2240</v>
      </c>
      <c r="D128" s="72">
        <v>0</v>
      </c>
      <c r="E128" s="47" t="s">
        <v>118</v>
      </c>
      <c r="F128" s="506" t="s">
        <v>107</v>
      </c>
      <c r="G128" s="468" t="s">
        <v>59</v>
      </c>
    </row>
    <row r="129" spans="1:8" s="283" customFormat="1" ht="25.5" hidden="1" customHeight="1">
      <c r="A129" s="332"/>
      <c r="B129" s="18"/>
      <c r="C129" s="294"/>
      <c r="D129" s="73" t="s">
        <v>193</v>
      </c>
      <c r="E129" s="71"/>
      <c r="F129" s="414"/>
      <c r="G129" s="469"/>
      <c r="H129" s="284"/>
    </row>
    <row r="130" spans="1:8" s="283" customFormat="1" ht="25.5" hidden="1" customHeight="1">
      <c r="A130" s="397" t="s">
        <v>214</v>
      </c>
      <c r="B130" s="17" t="s">
        <v>16</v>
      </c>
      <c r="C130" s="293">
        <v>2240</v>
      </c>
      <c r="D130" s="72">
        <v>0</v>
      </c>
      <c r="E130" s="47" t="s">
        <v>118</v>
      </c>
      <c r="F130" s="506" t="s">
        <v>107</v>
      </c>
      <c r="G130" s="468" t="s">
        <v>59</v>
      </c>
    </row>
    <row r="131" spans="1:8" s="283" customFormat="1" ht="128.25" hidden="1" customHeight="1">
      <c r="A131" s="398"/>
      <c r="B131" s="18"/>
      <c r="C131" s="294"/>
      <c r="D131" s="86" t="s">
        <v>213</v>
      </c>
      <c r="E131" s="289"/>
      <c r="F131" s="414"/>
      <c r="G131" s="469"/>
      <c r="H131" s="284"/>
    </row>
    <row r="132" spans="1:8" s="283" customFormat="1" ht="30" hidden="1" customHeight="1">
      <c r="A132" s="291" t="s">
        <v>175</v>
      </c>
      <c r="B132" s="17" t="s">
        <v>176</v>
      </c>
      <c r="C132" s="293">
        <v>2240</v>
      </c>
      <c r="D132" s="135">
        <v>0</v>
      </c>
      <c r="E132" s="288"/>
      <c r="F132" s="305"/>
      <c r="G132" s="468" t="s">
        <v>64</v>
      </c>
    </row>
    <row r="133" spans="1:8" s="283" customFormat="1" ht="69.75" hidden="1" customHeight="1">
      <c r="A133" s="292"/>
      <c r="B133" s="18"/>
      <c r="C133" s="294"/>
      <c r="D133" s="86" t="s">
        <v>246</v>
      </c>
      <c r="E133" s="289" t="s">
        <v>118</v>
      </c>
      <c r="F133" s="306" t="s">
        <v>122</v>
      </c>
      <c r="G133" s="469"/>
      <c r="H133" s="284"/>
    </row>
    <row r="134" spans="1:8" s="283" customFormat="1" ht="50.25" hidden="1" customHeight="1">
      <c r="A134" s="291" t="s">
        <v>252</v>
      </c>
      <c r="B134" s="17" t="s">
        <v>251</v>
      </c>
      <c r="C134" s="293">
        <v>2240</v>
      </c>
      <c r="D134" s="72">
        <v>0</v>
      </c>
      <c r="E134" s="447" t="s">
        <v>248</v>
      </c>
      <c r="F134" s="305"/>
      <c r="G134" s="468" t="s">
        <v>64</v>
      </c>
      <c r="H134" s="284"/>
    </row>
    <row r="135" spans="1:8" s="283" customFormat="1" ht="43.5" hidden="1" customHeight="1">
      <c r="A135" s="292"/>
      <c r="B135" s="18"/>
      <c r="C135" s="294"/>
      <c r="D135" s="86" t="s">
        <v>247</v>
      </c>
      <c r="E135" s="448"/>
      <c r="F135" s="306" t="s">
        <v>232</v>
      </c>
      <c r="G135" s="469"/>
      <c r="H135" s="284"/>
    </row>
    <row r="136" spans="1:8" s="283" customFormat="1" ht="43.5" hidden="1" customHeight="1">
      <c r="A136" s="216" t="s">
        <v>220</v>
      </c>
      <c r="B136" s="333" t="s">
        <v>221</v>
      </c>
      <c r="C136" s="334">
        <v>2240</v>
      </c>
      <c r="D136" s="335">
        <v>0</v>
      </c>
      <c r="E136" s="449" t="s">
        <v>190</v>
      </c>
      <c r="F136" s="290" t="s">
        <v>255</v>
      </c>
      <c r="G136" s="468" t="s">
        <v>64</v>
      </c>
      <c r="H136" s="284"/>
    </row>
    <row r="137" spans="1:8" s="283" customFormat="1" ht="43.5" hidden="1" customHeight="1">
      <c r="A137" s="217"/>
      <c r="B137" s="18"/>
      <c r="C137" s="336"/>
      <c r="D137" s="274" t="s">
        <v>259</v>
      </c>
      <c r="E137" s="450"/>
      <c r="F137" s="289"/>
      <c r="G137" s="469"/>
      <c r="H137" s="284"/>
    </row>
    <row r="138" spans="1:8" s="283" customFormat="1" ht="36" hidden="1" customHeight="1">
      <c r="A138" s="459" t="s">
        <v>181</v>
      </c>
      <c r="B138" s="17" t="s">
        <v>16</v>
      </c>
      <c r="C138" s="295">
        <v>2240</v>
      </c>
      <c r="D138" s="72">
        <v>0</v>
      </c>
      <c r="E138" s="447" t="s">
        <v>177</v>
      </c>
      <c r="F138" s="447" t="s">
        <v>122</v>
      </c>
      <c r="G138" s="468" t="s">
        <v>64</v>
      </c>
    </row>
    <row r="139" spans="1:8" s="283" customFormat="1" ht="58.5" hidden="1" customHeight="1">
      <c r="A139" s="460"/>
      <c r="B139" s="318"/>
      <c r="C139" s="295"/>
      <c r="D139" s="86" t="s">
        <v>207</v>
      </c>
      <c r="E139" s="448"/>
      <c r="F139" s="448"/>
      <c r="G139" s="469"/>
      <c r="H139" s="284"/>
    </row>
    <row r="140" spans="1:8" s="283" customFormat="1" ht="16.5" hidden="1" customHeight="1">
      <c r="A140" s="461" t="s">
        <v>166</v>
      </c>
      <c r="B140" s="423" t="s">
        <v>167</v>
      </c>
      <c r="C140" s="438">
        <v>2240</v>
      </c>
      <c r="D140" s="72">
        <f>199000-32727-48836-6837.6-10000-12992.1- 49128-17000-21479.3</f>
        <v>0</v>
      </c>
      <c r="E140" s="453" t="s">
        <v>190</v>
      </c>
      <c r="F140" s="453" t="s">
        <v>106</v>
      </c>
      <c r="G140" s="486" t="s">
        <v>59</v>
      </c>
    </row>
    <row r="141" spans="1:8" s="283" customFormat="1" ht="42.75" hidden="1" customHeight="1" thickBot="1">
      <c r="A141" s="462"/>
      <c r="B141" s="458"/>
      <c r="C141" s="524"/>
      <c r="D141" s="87" t="s">
        <v>209</v>
      </c>
      <c r="E141" s="485"/>
      <c r="F141" s="485"/>
      <c r="G141" s="487"/>
      <c r="H141" s="284"/>
    </row>
    <row r="142" spans="1:8" s="283" customFormat="1" ht="42.75" hidden="1" customHeight="1">
      <c r="A142" s="107" t="s">
        <v>197</v>
      </c>
      <c r="B142" s="423" t="s">
        <v>196</v>
      </c>
      <c r="C142" s="438">
        <v>2240</v>
      </c>
      <c r="D142" s="72">
        <v>0</v>
      </c>
      <c r="E142" s="453" t="s">
        <v>190</v>
      </c>
      <c r="F142" s="453" t="s">
        <v>107</v>
      </c>
      <c r="G142" s="486" t="s">
        <v>59</v>
      </c>
      <c r="H142" s="284"/>
    </row>
    <row r="143" spans="1:8" s="283" customFormat="1" ht="42.75" hidden="1" customHeight="1" thickBot="1">
      <c r="A143" s="108"/>
      <c r="B143" s="458"/>
      <c r="C143" s="524"/>
      <c r="D143" s="87" t="s">
        <v>198</v>
      </c>
      <c r="E143" s="485"/>
      <c r="F143" s="485"/>
      <c r="G143" s="487"/>
      <c r="H143" s="284"/>
    </row>
    <row r="144" spans="1:8" s="283" customFormat="1" ht="23.25" hidden="1" customHeight="1">
      <c r="A144" s="461" t="s">
        <v>281</v>
      </c>
      <c r="B144" s="423" t="s">
        <v>199</v>
      </c>
      <c r="C144" s="438">
        <v>2240</v>
      </c>
      <c r="D144" s="72">
        <v>0</v>
      </c>
      <c r="E144" s="453" t="s">
        <v>168</v>
      </c>
      <c r="F144" s="453" t="s">
        <v>31</v>
      </c>
      <c r="G144" s="486" t="s">
        <v>59</v>
      </c>
      <c r="H144" s="284"/>
    </row>
    <row r="145" spans="1:8" s="283" customFormat="1" ht="42.75" hidden="1" customHeight="1" thickBot="1">
      <c r="A145" s="462"/>
      <c r="B145" s="458"/>
      <c r="C145" s="524"/>
      <c r="D145" s="87" t="s">
        <v>280</v>
      </c>
      <c r="E145" s="485"/>
      <c r="F145" s="485"/>
      <c r="G145" s="487"/>
      <c r="H145" s="284"/>
    </row>
    <row r="146" spans="1:8" s="283" customFormat="1" ht="42.75" hidden="1" customHeight="1">
      <c r="A146" s="218" t="s">
        <v>278</v>
      </c>
      <c r="B146" s="97" t="s">
        <v>178</v>
      </c>
      <c r="C146" s="98">
        <v>2240</v>
      </c>
      <c r="D146" s="99">
        <v>0</v>
      </c>
      <c r="E146" s="419" t="s">
        <v>168</v>
      </c>
      <c r="F146" s="419" t="s">
        <v>31</v>
      </c>
      <c r="G146" s="486" t="s">
        <v>59</v>
      </c>
      <c r="H146" s="337"/>
    </row>
    <row r="147" spans="1:8" s="283" customFormat="1" ht="17.25" hidden="1" customHeight="1" thickBot="1">
      <c r="A147" s="300"/>
      <c r="B147" s="100"/>
      <c r="C147" s="294"/>
      <c r="D147" s="86" t="s">
        <v>279</v>
      </c>
      <c r="E147" s="485"/>
      <c r="F147" s="420"/>
      <c r="G147" s="487"/>
      <c r="H147" s="284"/>
    </row>
    <row r="148" spans="1:8" s="283" customFormat="1" ht="27.75" hidden="1" customHeight="1">
      <c r="A148" s="299" t="s">
        <v>189</v>
      </c>
      <c r="B148" s="97" t="s">
        <v>188</v>
      </c>
      <c r="C148" s="295">
        <v>2240</v>
      </c>
      <c r="D148" s="99">
        <v>0</v>
      </c>
      <c r="E148" s="419" t="s">
        <v>172</v>
      </c>
      <c r="F148" s="301" t="s">
        <v>122</v>
      </c>
      <c r="G148" s="486" t="s">
        <v>59</v>
      </c>
      <c r="H148" s="284"/>
    </row>
    <row r="149" spans="1:8" s="283" customFormat="1" ht="42.75" hidden="1" customHeight="1" thickBot="1">
      <c r="A149" s="300"/>
      <c r="B149" s="100"/>
      <c r="C149" s="294"/>
      <c r="D149" s="86" t="s">
        <v>182</v>
      </c>
      <c r="E149" s="485"/>
      <c r="F149" s="298"/>
      <c r="G149" s="487"/>
      <c r="H149" s="284"/>
    </row>
    <row r="150" spans="1:8" s="283" customFormat="1" ht="42.75" hidden="1" customHeight="1">
      <c r="A150" s="302" t="s">
        <v>184</v>
      </c>
      <c r="B150" s="97" t="s">
        <v>183</v>
      </c>
      <c r="C150" s="293">
        <v>2240</v>
      </c>
      <c r="D150" s="99">
        <v>0</v>
      </c>
      <c r="E150" s="419" t="s">
        <v>172</v>
      </c>
      <c r="F150" s="297" t="s">
        <v>122</v>
      </c>
      <c r="G150" s="486" t="s">
        <v>59</v>
      </c>
      <c r="H150" s="284"/>
    </row>
    <row r="151" spans="1:8" s="283" customFormat="1" ht="42.75" hidden="1" customHeight="1" thickBot="1">
      <c r="A151" s="219"/>
      <c r="B151" s="101"/>
      <c r="C151" s="102"/>
      <c r="D151" s="86" t="s">
        <v>187</v>
      </c>
      <c r="E151" s="485"/>
      <c r="F151" s="103"/>
      <c r="G151" s="487"/>
      <c r="H151" s="284"/>
    </row>
    <row r="152" spans="1:8" s="283" customFormat="1" ht="42.75" hidden="1" customHeight="1">
      <c r="A152" s="299" t="s">
        <v>185</v>
      </c>
      <c r="B152" s="97" t="s">
        <v>186</v>
      </c>
      <c r="C152" s="295">
        <v>2240</v>
      </c>
      <c r="D152" s="99">
        <v>0</v>
      </c>
      <c r="E152" s="308" t="s">
        <v>172</v>
      </c>
      <c r="F152" s="301" t="s">
        <v>122</v>
      </c>
      <c r="G152" s="486" t="s">
        <v>59</v>
      </c>
      <c r="H152" s="284"/>
    </row>
    <row r="153" spans="1:8" s="283" customFormat="1" ht="25.5" hidden="1" customHeight="1" thickBot="1">
      <c r="A153" s="299"/>
      <c r="B153" s="95"/>
      <c r="C153" s="295"/>
      <c r="D153" s="86" t="s">
        <v>191</v>
      </c>
      <c r="E153" s="301"/>
      <c r="F153" s="301"/>
      <c r="G153" s="487"/>
      <c r="H153" s="284"/>
    </row>
    <row r="154" spans="1:8" s="283" customFormat="1" ht="25.5" hidden="1" customHeight="1">
      <c r="A154" s="461" t="s">
        <v>144</v>
      </c>
      <c r="B154" s="423" t="s">
        <v>148</v>
      </c>
      <c r="C154" s="293">
        <v>2240</v>
      </c>
      <c r="D154" s="72">
        <v>0</v>
      </c>
      <c r="E154" s="413" t="s">
        <v>147</v>
      </c>
      <c r="F154" s="506" t="s">
        <v>121</v>
      </c>
      <c r="G154" s="545" t="s">
        <v>59</v>
      </c>
    </row>
    <row r="155" spans="1:8" s="283" customFormat="1" ht="30.75" hidden="1" customHeight="1">
      <c r="A155" s="463"/>
      <c r="B155" s="424"/>
      <c r="C155" s="294"/>
      <c r="D155" s="86" t="s">
        <v>146</v>
      </c>
      <c r="E155" s="414"/>
      <c r="F155" s="414"/>
      <c r="G155" s="546"/>
    </row>
    <row r="156" spans="1:8" s="283" customFormat="1" ht="25.5" hidden="1" customHeight="1">
      <c r="A156" s="461" t="s">
        <v>145</v>
      </c>
      <c r="B156" s="423" t="s">
        <v>151</v>
      </c>
      <c r="C156" s="293">
        <v>2240</v>
      </c>
      <c r="D156" s="72">
        <v>0</v>
      </c>
      <c r="E156" s="413" t="s">
        <v>147</v>
      </c>
      <c r="F156" s="506" t="s">
        <v>121</v>
      </c>
      <c r="G156" s="545" t="s">
        <v>59</v>
      </c>
    </row>
    <row r="157" spans="1:8" s="283" customFormat="1" ht="27.75" hidden="1" customHeight="1">
      <c r="A157" s="463"/>
      <c r="B157" s="424"/>
      <c r="C157" s="294"/>
      <c r="D157" s="86" t="s">
        <v>194</v>
      </c>
      <c r="E157" s="414"/>
      <c r="F157" s="414"/>
      <c r="G157" s="546"/>
    </row>
    <row r="158" spans="1:8" s="283" customFormat="1" ht="54.75" hidden="1" customHeight="1">
      <c r="A158" s="338" t="s">
        <v>290</v>
      </c>
      <c r="B158" s="318" t="s">
        <v>289</v>
      </c>
      <c r="C158" s="295">
        <v>2240</v>
      </c>
      <c r="D158" s="339">
        <v>0</v>
      </c>
      <c r="E158" s="47" t="s">
        <v>168</v>
      </c>
      <c r="F158" s="413" t="s">
        <v>31</v>
      </c>
      <c r="G158" s="547" t="s">
        <v>59</v>
      </c>
    </row>
    <row r="159" spans="1:8" s="283" customFormat="1" ht="32.25" hidden="1" customHeight="1">
      <c r="A159" s="340"/>
      <c r="B159" s="318"/>
      <c r="C159" s="341"/>
      <c r="D159" s="315" t="s">
        <v>291</v>
      </c>
      <c r="E159" s="289"/>
      <c r="F159" s="414"/>
      <c r="G159" s="548"/>
      <c r="H159" s="284"/>
    </row>
    <row r="160" spans="1:8" s="283" customFormat="1" ht="48" hidden="1" customHeight="1">
      <c r="A160" s="223" t="s">
        <v>37</v>
      </c>
      <c r="B160" s="17" t="s">
        <v>32</v>
      </c>
      <c r="C160" s="342">
        <v>2240</v>
      </c>
      <c r="D160" s="72">
        <v>0</v>
      </c>
      <c r="E160" s="19" t="s">
        <v>13</v>
      </c>
      <c r="F160" s="19" t="s">
        <v>31</v>
      </c>
      <c r="G160" s="343" t="s">
        <v>11</v>
      </c>
    </row>
    <row r="161" spans="1:8" s="283" customFormat="1" ht="51.75" hidden="1" customHeight="1">
      <c r="A161" s="217"/>
      <c r="B161" s="18"/>
      <c r="C161" s="331"/>
      <c r="D161" s="315" t="s">
        <v>38</v>
      </c>
      <c r="E161" s="26"/>
      <c r="F161" s="26"/>
      <c r="G161" s="344"/>
    </row>
    <row r="162" spans="1:8" s="283" customFormat="1" ht="48" hidden="1" customHeight="1">
      <c r="A162" s="223" t="s">
        <v>39</v>
      </c>
      <c r="B162" s="17" t="s">
        <v>32</v>
      </c>
      <c r="C162" s="330">
        <v>2240</v>
      </c>
      <c r="D162" s="72">
        <v>0</v>
      </c>
      <c r="E162" s="19" t="s">
        <v>13</v>
      </c>
      <c r="F162" s="19" t="s">
        <v>31</v>
      </c>
      <c r="G162" s="343" t="s">
        <v>11</v>
      </c>
    </row>
    <row r="163" spans="1:8" s="283" customFormat="1" ht="54" hidden="1" customHeight="1">
      <c r="A163" s="217"/>
      <c r="B163" s="18"/>
      <c r="C163" s="331"/>
      <c r="D163" s="315" t="s">
        <v>40</v>
      </c>
      <c r="E163" s="26"/>
      <c r="F163" s="26"/>
      <c r="G163" s="344"/>
    </row>
    <row r="164" spans="1:8" s="283" customFormat="1" ht="54" hidden="1" customHeight="1">
      <c r="A164" s="223" t="s">
        <v>51</v>
      </c>
      <c r="B164" s="17" t="s">
        <v>32</v>
      </c>
      <c r="C164" s="330">
        <v>2240</v>
      </c>
      <c r="D164" s="72">
        <v>0</v>
      </c>
      <c r="E164" s="19" t="s">
        <v>13</v>
      </c>
      <c r="F164" s="19" t="s">
        <v>31</v>
      </c>
      <c r="G164" s="343" t="s">
        <v>11</v>
      </c>
    </row>
    <row r="165" spans="1:8" s="283" customFormat="1" ht="54" hidden="1" customHeight="1">
      <c r="A165" s="216"/>
      <c r="B165" s="318"/>
      <c r="C165" s="330"/>
      <c r="D165" s="315" t="s">
        <v>40</v>
      </c>
      <c r="E165" s="19"/>
      <c r="F165" s="19"/>
      <c r="G165" s="345"/>
    </row>
    <row r="166" spans="1:8" s="283" customFormat="1" ht="55.5" hidden="1" customHeight="1">
      <c r="A166" s="223" t="s">
        <v>42</v>
      </c>
      <c r="B166" s="17" t="s">
        <v>41</v>
      </c>
      <c r="C166" s="342">
        <v>2240</v>
      </c>
      <c r="D166" s="72">
        <v>0</v>
      </c>
      <c r="E166" s="346" t="s">
        <v>13</v>
      </c>
      <c r="F166" s="288" t="s">
        <v>33</v>
      </c>
      <c r="G166" s="385" t="s">
        <v>59</v>
      </c>
    </row>
    <row r="167" spans="1:8" s="283" customFormat="1" ht="22.5" hidden="1" customHeight="1">
      <c r="A167" s="217"/>
      <c r="B167" s="18"/>
      <c r="C167" s="347"/>
      <c r="D167" s="73" t="s">
        <v>43</v>
      </c>
      <c r="E167" s="26"/>
      <c r="F167" s="289"/>
      <c r="G167" s="386"/>
    </row>
    <row r="168" spans="1:8" s="283" customFormat="1" ht="54" hidden="1" customHeight="1">
      <c r="A168" s="391" t="s">
        <v>309</v>
      </c>
      <c r="B168" s="17" t="s">
        <v>308</v>
      </c>
      <c r="C168" s="293">
        <v>2240</v>
      </c>
      <c r="D168" s="72">
        <v>0</v>
      </c>
      <c r="E168" s="449" t="s">
        <v>168</v>
      </c>
      <c r="F168" s="447" t="s">
        <v>31</v>
      </c>
      <c r="G168" s="385" t="s">
        <v>59</v>
      </c>
    </row>
    <row r="169" spans="1:8" s="283" customFormat="1" ht="29.25" hidden="1" customHeight="1">
      <c r="A169" s="392"/>
      <c r="B169" s="18"/>
      <c r="C169" s="348"/>
      <c r="D169" s="121" t="s">
        <v>316</v>
      </c>
      <c r="E169" s="450"/>
      <c r="F169" s="448"/>
      <c r="G169" s="467"/>
    </row>
    <row r="170" spans="1:8" s="283" customFormat="1" ht="47.25" hidden="1" customHeight="1">
      <c r="A170" s="223" t="s">
        <v>52</v>
      </c>
      <c r="B170" s="17" t="s">
        <v>180</v>
      </c>
      <c r="C170" s="342">
        <v>2240</v>
      </c>
      <c r="D170" s="72">
        <v>0</v>
      </c>
      <c r="E170" s="313" t="s">
        <v>168</v>
      </c>
      <c r="F170" s="447" t="s">
        <v>205</v>
      </c>
      <c r="G170" s="385" t="s">
        <v>59</v>
      </c>
    </row>
    <row r="171" spans="1:8" s="283" customFormat="1" ht="21.75" hidden="1" customHeight="1">
      <c r="A171" s="217"/>
      <c r="B171" s="18"/>
      <c r="C171" s="347"/>
      <c r="D171" s="311" t="s">
        <v>142</v>
      </c>
      <c r="E171" s="289"/>
      <c r="F171" s="448"/>
      <c r="G171" s="386"/>
      <c r="H171" s="284"/>
    </row>
    <row r="172" spans="1:8" ht="56.25" customHeight="1">
      <c r="A172" s="213" t="s">
        <v>307</v>
      </c>
      <c r="B172" s="523" t="s">
        <v>143</v>
      </c>
      <c r="C172" s="45">
        <v>2240</v>
      </c>
      <c r="D172" s="140">
        <v>200000</v>
      </c>
      <c r="E172" s="508" t="s">
        <v>30</v>
      </c>
      <c r="F172" s="403" t="s">
        <v>121</v>
      </c>
      <c r="G172" s="467" t="s">
        <v>59</v>
      </c>
    </row>
    <row r="173" spans="1:8" ht="26.25" customHeight="1">
      <c r="A173" s="213"/>
      <c r="B173" s="411"/>
      <c r="C173" s="51"/>
      <c r="D173" s="16" t="s">
        <v>306</v>
      </c>
      <c r="E173" s="499"/>
      <c r="F173" s="448"/>
      <c r="G173" s="467"/>
    </row>
    <row r="174" spans="1:8" s="283" customFormat="1" ht="70.5" customHeight="1">
      <c r="A174" s="391" t="s">
        <v>369</v>
      </c>
      <c r="B174" s="17" t="s">
        <v>368</v>
      </c>
      <c r="C174" s="342">
        <v>2240</v>
      </c>
      <c r="D174" s="72">
        <f>496500-62197.27</f>
        <v>434302.73</v>
      </c>
      <c r="E174" s="47" t="s">
        <v>30</v>
      </c>
      <c r="F174" s="447" t="s">
        <v>31</v>
      </c>
      <c r="G174" s="385" t="s">
        <v>59</v>
      </c>
    </row>
    <row r="175" spans="1:8" s="283" customFormat="1" ht="66" customHeight="1">
      <c r="A175" s="392"/>
      <c r="B175" s="18"/>
      <c r="C175" s="22"/>
      <c r="D175" s="86" t="s">
        <v>430</v>
      </c>
      <c r="E175" s="289"/>
      <c r="F175" s="448"/>
      <c r="G175" s="386"/>
      <c r="H175" s="284"/>
    </row>
    <row r="176" spans="1:8" s="283" customFormat="1" ht="54" customHeight="1">
      <c r="A176" s="397" t="s">
        <v>369</v>
      </c>
      <c r="B176" s="34" t="s">
        <v>403</v>
      </c>
      <c r="C176" s="527">
        <v>2240</v>
      </c>
      <c r="D176" s="271">
        <v>62197.27</v>
      </c>
      <c r="E176" s="449" t="s">
        <v>190</v>
      </c>
      <c r="F176" s="447" t="s">
        <v>31</v>
      </c>
      <c r="G176" s="468" t="s">
        <v>401</v>
      </c>
    </row>
    <row r="177" spans="1:8" s="283" customFormat="1" ht="85.5" customHeight="1">
      <c r="A177" s="398"/>
      <c r="B177" s="18"/>
      <c r="C177" s="528"/>
      <c r="D177" s="121" t="s">
        <v>431</v>
      </c>
      <c r="E177" s="450"/>
      <c r="F177" s="448"/>
      <c r="G177" s="469"/>
    </row>
    <row r="178" spans="1:8" ht="33.75" hidden="1" customHeight="1">
      <c r="A178" s="221" t="s">
        <v>318</v>
      </c>
      <c r="B178" s="13" t="s">
        <v>317</v>
      </c>
      <c r="C178" s="532">
        <v>2240</v>
      </c>
      <c r="D178" s="78">
        <v>0</v>
      </c>
      <c r="E178" s="412" t="s">
        <v>190</v>
      </c>
      <c r="F178" s="408" t="s">
        <v>31</v>
      </c>
      <c r="G178" s="538" t="s">
        <v>59</v>
      </c>
    </row>
    <row r="179" spans="1:8" ht="29.25" hidden="1" customHeight="1">
      <c r="A179" s="215"/>
      <c r="B179" s="14"/>
      <c r="C179" s="533"/>
      <c r="D179" s="48" t="s">
        <v>282</v>
      </c>
      <c r="E179" s="390"/>
      <c r="F179" s="409"/>
      <c r="G179" s="539"/>
    </row>
    <row r="180" spans="1:8" ht="29.25" hidden="1" customHeight="1">
      <c r="A180" s="214" t="s">
        <v>93</v>
      </c>
      <c r="B180" s="67" t="s">
        <v>94</v>
      </c>
      <c r="C180" s="494">
        <v>2240</v>
      </c>
      <c r="D180" s="59">
        <v>0</v>
      </c>
      <c r="E180" s="412" t="s">
        <v>116</v>
      </c>
      <c r="F180" s="408" t="s">
        <v>23</v>
      </c>
      <c r="G180" s="538" t="s">
        <v>59</v>
      </c>
    </row>
    <row r="181" spans="1:8" ht="29.25" hidden="1" customHeight="1">
      <c r="A181" s="215"/>
      <c r="B181" s="14"/>
      <c r="C181" s="495"/>
      <c r="D181" s="16" t="s">
        <v>95</v>
      </c>
      <c r="E181" s="390"/>
      <c r="F181" s="409"/>
      <c r="G181" s="539"/>
    </row>
    <row r="182" spans="1:8" ht="60.75" hidden="1" customHeight="1">
      <c r="A182" s="222" t="s">
        <v>319</v>
      </c>
      <c r="B182" s="13" t="s">
        <v>66</v>
      </c>
      <c r="C182" s="52">
        <v>2240</v>
      </c>
      <c r="D182" s="109">
        <v>0</v>
      </c>
      <c r="E182" s="412" t="s">
        <v>190</v>
      </c>
      <c r="F182" s="165" t="s">
        <v>31</v>
      </c>
      <c r="G182" s="538" t="s">
        <v>59</v>
      </c>
    </row>
    <row r="183" spans="1:8" ht="29.25" hidden="1" customHeight="1">
      <c r="A183" s="199"/>
      <c r="B183" s="14"/>
      <c r="C183" s="153"/>
      <c r="D183" s="16" t="s">
        <v>287</v>
      </c>
      <c r="E183" s="390"/>
      <c r="F183" s="166"/>
      <c r="G183" s="539"/>
    </row>
    <row r="184" spans="1:8" ht="43.5" hidden="1" customHeight="1">
      <c r="A184" s="222" t="s">
        <v>320</v>
      </c>
      <c r="B184" s="13" t="s">
        <v>66</v>
      </c>
      <c r="C184" s="52">
        <v>2240</v>
      </c>
      <c r="D184" s="137">
        <v>0</v>
      </c>
      <c r="E184" s="412" t="s">
        <v>190</v>
      </c>
      <c r="F184" s="165" t="s">
        <v>31</v>
      </c>
      <c r="G184" s="538" t="s">
        <v>59</v>
      </c>
    </row>
    <row r="185" spans="1:8" ht="29.25" hidden="1" customHeight="1">
      <c r="A185" s="199"/>
      <c r="B185" s="14"/>
      <c r="C185" s="153"/>
      <c r="D185" s="16" t="s">
        <v>288</v>
      </c>
      <c r="E185" s="390"/>
      <c r="F185" s="166"/>
      <c r="G185" s="539"/>
    </row>
    <row r="186" spans="1:8" ht="44.25" hidden="1" customHeight="1">
      <c r="A186" s="223" t="s">
        <v>322</v>
      </c>
      <c r="B186" s="13" t="s">
        <v>321</v>
      </c>
      <c r="C186" s="179">
        <v>2240</v>
      </c>
      <c r="D186" s="77">
        <v>0</v>
      </c>
      <c r="E186" s="168" t="s">
        <v>168</v>
      </c>
      <c r="F186" s="162" t="s">
        <v>31</v>
      </c>
      <c r="G186" s="466" t="s">
        <v>59</v>
      </c>
      <c r="H186" s="89"/>
    </row>
    <row r="187" spans="1:8" ht="29.25" hidden="1" customHeight="1">
      <c r="A187" s="217"/>
      <c r="B187" s="14"/>
      <c r="C187" s="70"/>
      <c r="D187" s="96" t="s">
        <v>275</v>
      </c>
      <c r="E187" s="169"/>
      <c r="F187" s="167"/>
      <c r="G187" s="465"/>
    </row>
    <row r="188" spans="1:8" ht="39" hidden="1" customHeight="1">
      <c r="A188" s="223" t="s">
        <v>179</v>
      </c>
      <c r="B188" s="13" t="s">
        <v>244</v>
      </c>
      <c r="C188" s="179">
        <v>2240</v>
      </c>
      <c r="D188" s="114">
        <v>0</v>
      </c>
      <c r="E188" s="168" t="s">
        <v>190</v>
      </c>
      <c r="F188" s="162" t="s">
        <v>122</v>
      </c>
      <c r="G188" s="466" t="s">
        <v>59</v>
      </c>
    </row>
    <row r="189" spans="1:8" ht="39" hidden="1" customHeight="1">
      <c r="A189" s="217"/>
      <c r="B189" s="14"/>
      <c r="C189" s="70"/>
      <c r="D189" s="96" t="s">
        <v>212</v>
      </c>
      <c r="E189" s="169"/>
      <c r="F189" s="167"/>
      <c r="G189" s="465"/>
      <c r="H189" s="89"/>
    </row>
    <row r="190" spans="1:8" ht="29.25" hidden="1" customHeight="1">
      <c r="A190" s="223" t="s">
        <v>216</v>
      </c>
      <c r="B190" s="111" t="s">
        <v>215</v>
      </c>
      <c r="C190" s="179">
        <v>2240</v>
      </c>
      <c r="D190" s="122">
        <v>0</v>
      </c>
      <c r="E190" s="498" t="s">
        <v>190</v>
      </c>
      <c r="F190" s="163" t="s">
        <v>205</v>
      </c>
      <c r="G190" s="466" t="s">
        <v>59</v>
      </c>
      <c r="H190" s="89"/>
    </row>
    <row r="191" spans="1:8" ht="29.25" hidden="1" customHeight="1">
      <c r="A191" s="217"/>
      <c r="B191" s="14"/>
      <c r="C191" s="70"/>
      <c r="D191" s="113" t="s">
        <v>211</v>
      </c>
      <c r="E191" s="499"/>
      <c r="F191" s="163"/>
      <c r="G191" s="465"/>
      <c r="H191" s="89"/>
    </row>
    <row r="192" spans="1:8" ht="29.25" hidden="1" customHeight="1">
      <c r="A192" s="216" t="s">
        <v>220</v>
      </c>
      <c r="B192" s="118" t="s">
        <v>221</v>
      </c>
      <c r="C192" s="110">
        <v>2240</v>
      </c>
      <c r="D192" s="123">
        <v>0</v>
      </c>
      <c r="E192" s="412" t="s">
        <v>190</v>
      </c>
      <c r="F192" s="163" t="s">
        <v>205</v>
      </c>
      <c r="G192" s="466" t="s">
        <v>59</v>
      </c>
      <c r="H192" s="89"/>
    </row>
    <row r="193" spans="1:8" ht="29.25" hidden="1" customHeight="1">
      <c r="A193" s="217"/>
      <c r="B193" s="14"/>
      <c r="C193" s="70"/>
      <c r="D193" s="112" t="s">
        <v>210</v>
      </c>
      <c r="E193" s="390"/>
      <c r="F193" s="167"/>
      <c r="G193" s="465"/>
      <c r="H193" s="89"/>
    </row>
    <row r="194" spans="1:8" ht="52.5" hidden="1" customHeight="1">
      <c r="A194" s="216" t="s">
        <v>298</v>
      </c>
      <c r="B194" s="111" t="s">
        <v>208</v>
      </c>
      <c r="C194" s="110">
        <v>2240</v>
      </c>
      <c r="D194" s="131">
        <v>0</v>
      </c>
      <c r="E194" s="389" t="s">
        <v>190</v>
      </c>
      <c r="F194" s="163" t="s">
        <v>122</v>
      </c>
      <c r="G194" s="464" t="s">
        <v>59</v>
      </c>
      <c r="H194" s="89"/>
    </row>
    <row r="195" spans="1:8" ht="29.25" hidden="1" customHeight="1">
      <c r="A195" s="217"/>
      <c r="B195" s="23"/>
      <c r="C195" s="70"/>
      <c r="D195" s="113" t="s">
        <v>323</v>
      </c>
      <c r="E195" s="390"/>
      <c r="F195" s="163"/>
      <c r="G195" s="465"/>
      <c r="H195" s="89"/>
    </row>
    <row r="196" spans="1:8" ht="29.25" hidden="1" customHeight="1">
      <c r="A196" s="216" t="s">
        <v>300</v>
      </c>
      <c r="B196" s="111" t="s">
        <v>299</v>
      </c>
      <c r="C196" s="110">
        <v>2240</v>
      </c>
      <c r="D196" s="123">
        <v>0</v>
      </c>
      <c r="E196" s="389" t="s">
        <v>168</v>
      </c>
      <c r="F196" s="163" t="s">
        <v>106</v>
      </c>
      <c r="G196" s="464" t="s">
        <v>59</v>
      </c>
      <c r="H196" s="89"/>
    </row>
    <row r="197" spans="1:8" ht="49.5" hidden="1" customHeight="1">
      <c r="A197" s="217"/>
      <c r="B197" s="14"/>
      <c r="C197" s="70"/>
      <c r="D197" s="113" t="s">
        <v>301</v>
      </c>
      <c r="E197" s="390"/>
      <c r="F197" s="163"/>
      <c r="G197" s="465"/>
      <c r="H197" s="89"/>
    </row>
    <row r="198" spans="1:8" ht="43.5" hidden="1" customHeight="1">
      <c r="A198" s="216" t="s">
        <v>297</v>
      </c>
      <c r="B198" s="111" t="s">
        <v>235</v>
      </c>
      <c r="C198" s="110">
        <v>2240</v>
      </c>
      <c r="D198" s="123">
        <v>0</v>
      </c>
      <c r="E198" s="389" t="s">
        <v>13</v>
      </c>
      <c r="F198" s="163" t="s">
        <v>232</v>
      </c>
      <c r="G198" s="464" t="s">
        <v>59</v>
      </c>
      <c r="H198" s="89"/>
    </row>
    <row r="199" spans="1:8" ht="47.25" hidden="1" customHeight="1">
      <c r="A199" s="217"/>
      <c r="B199" s="14"/>
      <c r="C199" s="70"/>
      <c r="D199" s="113" t="s">
        <v>236</v>
      </c>
      <c r="E199" s="390"/>
      <c r="F199" s="167"/>
      <c r="G199" s="465"/>
      <c r="H199" s="89"/>
    </row>
    <row r="200" spans="1:8" ht="29.25" hidden="1" customHeight="1">
      <c r="A200" s="216" t="s">
        <v>237</v>
      </c>
      <c r="B200" s="125" t="s">
        <v>242</v>
      </c>
      <c r="C200" s="110">
        <v>2240</v>
      </c>
      <c r="D200" s="123">
        <v>0</v>
      </c>
      <c r="E200" s="389" t="s">
        <v>88</v>
      </c>
      <c r="F200" s="163" t="s">
        <v>232</v>
      </c>
      <c r="G200" s="464" t="s">
        <v>64</v>
      </c>
      <c r="H200" s="89"/>
    </row>
    <row r="201" spans="1:8" ht="45" hidden="1" customHeight="1">
      <c r="A201" s="217"/>
      <c r="B201" s="14"/>
      <c r="C201" s="70"/>
      <c r="D201" s="113" t="s">
        <v>262</v>
      </c>
      <c r="E201" s="390"/>
      <c r="F201" s="167"/>
      <c r="G201" s="465"/>
      <c r="H201" s="89"/>
    </row>
    <row r="202" spans="1:8" ht="45" hidden="1" customHeight="1">
      <c r="A202" s="216" t="s">
        <v>237</v>
      </c>
      <c r="B202" s="125" t="s">
        <v>242</v>
      </c>
      <c r="C202" s="110">
        <v>2240</v>
      </c>
      <c r="D202" s="123">
        <v>0</v>
      </c>
      <c r="E202" s="389" t="s">
        <v>88</v>
      </c>
      <c r="F202" s="163" t="s">
        <v>255</v>
      </c>
      <c r="G202" s="464" t="s">
        <v>265</v>
      </c>
      <c r="H202" s="89"/>
    </row>
    <row r="203" spans="1:8" ht="45" hidden="1" customHeight="1">
      <c r="A203" s="217"/>
      <c r="B203" s="14"/>
      <c r="C203" s="70"/>
      <c r="D203" s="136" t="s">
        <v>261</v>
      </c>
      <c r="E203" s="390"/>
      <c r="F203" s="167"/>
      <c r="G203" s="465"/>
      <c r="H203" s="89"/>
    </row>
    <row r="204" spans="1:8" ht="45" hidden="1" customHeight="1">
      <c r="A204" s="216" t="s">
        <v>294</v>
      </c>
      <c r="B204" s="111" t="s">
        <v>293</v>
      </c>
      <c r="C204" s="110">
        <v>2240</v>
      </c>
      <c r="D204" s="123">
        <v>0</v>
      </c>
      <c r="E204" s="389" t="s">
        <v>224</v>
      </c>
      <c r="F204" s="163" t="s">
        <v>121</v>
      </c>
      <c r="G204" s="464" t="s">
        <v>64</v>
      </c>
      <c r="H204" s="89"/>
    </row>
    <row r="205" spans="1:8" ht="20.25" hidden="1" customHeight="1">
      <c r="A205" s="217"/>
      <c r="B205" s="14"/>
      <c r="C205" s="70"/>
      <c r="D205" s="113" t="s">
        <v>292</v>
      </c>
      <c r="E205" s="390"/>
      <c r="F205" s="167"/>
      <c r="G205" s="465"/>
      <c r="H205" s="89"/>
    </row>
    <row r="206" spans="1:8" ht="45" customHeight="1">
      <c r="A206" s="391" t="s">
        <v>371</v>
      </c>
      <c r="B206" s="111" t="s">
        <v>370</v>
      </c>
      <c r="C206" s="110">
        <v>2240</v>
      </c>
      <c r="D206" s="123">
        <v>281400</v>
      </c>
      <c r="E206" s="389" t="s">
        <v>13</v>
      </c>
      <c r="F206" s="163" t="s">
        <v>122</v>
      </c>
      <c r="G206" s="467" t="s">
        <v>64</v>
      </c>
      <c r="H206" s="89"/>
    </row>
    <row r="207" spans="1:8" ht="32.25" customHeight="1">
      <c r="A207" s="392"/>
      <c r="B207" s="14"/>
      <c r="C207" s="70"/>
      <c r="D207" s="113" t="s">
        <v>450</v>
      </c>
      <c r="E207" s="390"/>
      <c r="F207" s="167"/>
      <c r="G207" s="386"/>
      <c r="H207" s="89"/>
    </row>
    <row r="208" spans="1:8" ht="45" customHeight="1">
      <c r="A208" s="391" t="s">
        <v>372</v>
      </c>
      <c r="B208" s="536" t="s">
        <v>373</v>
      </c>
      <c r="C208" s="494">
        <v>2240</v>
      </c>
      <c r="D208" s="145">
        <f>408189.55-867.96-15000</f>
        <v>392321.58999999997</v>
      </c>
      <c r="E208" s="412" t="s">
        <v>13</v>
      </c>
      <c r="F208" s="447" t="s">
        <v>106</v>
      </c>
      <c r="G208" s="385" t="s">
        <v>64</v>
      </c>
      <c r="H208" s="89"/>
    </row>
    <row r="209" spans="1:12" ht="30.75" customHeight="1">
      <c r="A209" s="392"/>
      <c r="B209" s="537"/>
      <c r="C209" s="495"/>
      <c r="D209" s="113" t="s">
        <v>458</v>
      </c>
      <c r="E209" s="390"/>
      <c r="F209" s="448"/>
      <c r="G209" s="386"/>
      <c r="H209" s="89"/>
    </row>
    <row r="210" spans="1:12" ht="45" hidden="1" customHeight="1">
      <c r="A210" s="216" t="s">
        <v>239</v>
      </c>
      <c r="B210" s="273" t="s">
        <v>240</v>
      </c>
      <c r="C210" s="110">
        <v>2240</v>
      </c>
      <c r="D210" s="123">
        <v>0</v>
      </c>
      <c r="E210" s="389" t="s">
        <v>224</v>
      </c>
      <c r="F210" s="163" t="s">
        <v>232</v>
      </c>
      <c r="G210" s="467" t="s">
        <v>64</v>
      </c>
      <c r="H210" s="89"/>
    </row>
    <row r="211" spans="1:12" ht="45" hidden="1" customHeight="1">
      <c r="A211" s="217"/>
      <c r="B211" s="14"/>
      <c r="C211" s="70"/>
      <c r="D211" s="113" t="s">
        <v>238</v>
      </c>
      <c r="E211" s="390"/>
      <c r="F211" s="167"/>
      <c r="G211" s="386"/>
      <c r="H211" s="89"/>
    </row>
    <row r="212" spans="1:12" ht="39.75" hidden="1" customHeight="1">
      <c r="A212" s="216" t="s">
        <v>324</v>
      </c>
      <c r="B212" s="111" t="s">
        <v>305</v>
      </c>
      <c r="C212" s="110">
        <v>2240</v>
      </c>
      <c r="D212" s="123">
        <v>0</v>
      </c>
      <c r="E212" s="525" t="s">
        <v>13</v>
      </c>
      <c r="F212" s="163" t="s">
        <v>122</v>
      </c>
      <c r="G212" s="467" t="s">
        <v>64</v>
      </c>
      <c r="H212" s="89"/>
    </row>
    <row r="213" spans="1:12" ht="22.5" hidden="1" customHeight="1">
      <c r="A213" s="217"/>
      <c r="B213" s="14"/>
      <c r="C213" s="70"/>
      <c r="D213" s="113" t="s">
        <v>241</v>
      </c>
      <c r="E213" s="526"/>
      <c r="F213" s="167"/>
      <c r="G213" s="386"/>
      <c r="H213" s="89"/>
    </row>
    <row r="214" spans="1:12" ht="45" hidden="1" customHeight="1">
      <c r="A214" s="216" t="s">
        <v>295</v>
      </c>
      <c r="B214" s="111" t="s">
        <v>243</v>
      </c>
      <c r="C214" s="110">
        <v>2240</v>
      </c>
      <c r="D214" s="123">
        <v>0</v>
      </c>
      <c r="E214" s="389" t="s">
        <v>224</v>
      </c>
      <c r="F214" s="163" t="s">
        <v>106</v>
      </c>
      <c r="G214" s="467" t="s">
        <v>59</v>
      </c>
      <c r="H214" s="89"/>
    </row>
    <row r="215" spans="1:12" ht="45" hidden="1" customHeight="1">
      <c r="A215" s="217"/>
      <c r="B215" s="14"/>
      <c r="C215" s="70"/>
      <c r="D215" s="113" t="s">
        <v>296</v>
      </c>
      <c r="E215" s="390"/>
      <c r="F215" s="167"/>
      <c r="G215" s="386"/>
      <c r="H215" s="89"/>
    </row>
    <row r="216" spans="1:12" ht="42.75" hidden="1" customHeight="1">
      <c r="A216" s="216" t="s">
        <v>304</v>
      </c>
      <c r="B216" s="111" t="s">
        <v>302</v>
      </c>
      <c r="C216" s="110">
        <v>2240</v>
      </c>
      <c r="D216" s="123">
        <v>0</v>
      </c>
      <c r="E216" s="389" t="s">
        <v>190</v>
      </c>
      <c r="F216" s="163" t="s">
        <v>121</v>
      </c>
      <c r="G216" s="467" t="s">
        <v>64</v>
      </c>
      <c r="H216" s="89"/>
    </row>
    <row r="217" spans="1:12" ht="51.75" hidden="1" customHeight="1">
      <c r="A217" s="217"/>
      <c r="B217" s="14"/>
      <c r="C217" s="70"/>
      <c r="D217" s="115" t="s">
        <v>303</v>
      </c>
      <c r="E217" s="390"/>
      <c r="F217" s="167"/>
      <c r="G217" s="386"/>
      <c r="H217" s="89"/>
    </row>
    <row r="218" spans="1:12" ht="41.25" hidden="1" customHeight="1">
      <c r="A218" s="393" t="s">
        <v>133</v>
      </c>
      <c r="B218" s="79" t="s">
        <v>134</v>
      </c>
      <c r="C218" s="395">
        <v>2240</v>
      </c>
      <c r="D218" s="43">
        <v>0</v>
      </c>
      <c r="E218" s="502" t="s">
        <v>123</v>
      </c>
      <c r="F218" s="413" t="s">
        <v>121</v>
      </c>
      <c r="G218" s="277" t="s">
        <v>120</v>
      </c>
    </row>
    <row r="219" spans="1:12" ht="20.25" hidden="1" customHeight="1">
      <c r="A219" s="394"/>
      <c r="B219" s="74"/>
      <c r="C219" s="396"/>
      <c r="D219" s="54" t="s">
        <v>135</v>
      </c>
      <c r="E219" s="503"/>
      <c r="F219" s="414"/>
      <c r="G219" s="278"/>
    </row>
    <row r="220" spans="1:12" ht="55.5" hidden="1" customHeight="1">
      <c r="A220" s="393" t="s">
        <v>136</v>
      </c>
      <c r="B220" s="79" t="s">
        <v>124</v>
      </c>
      <c r="C220" s="494">
        <v>2240</v>
      </c>
      <c r="D220" s="43">
        <v>0</v>
      </c>
      <c r="E220" s="408" t="s">
        <v>123</v>
      </c>
      <c r="F220" s="413" t="s">
        <v>121</v>
      </c>
      <c r="G220" s="277" t="s">
        <v>120</v>
      </c>
    </row>
    <row r="221" spans="1:12" ht="29.25" hidden="1" customHeight="1">
      <c r="A221" s="394"/>
      <c r="B221" s="74"/>
      <c r="C221" s="495"/>
      <c r="D221" s="54" t="s">
        <v>137</v>
      </c>
      <c r="E221" s="409"/>
      <c r="F221" s="414"/>
      <c r="G221" s="278"/>
      <c r="I221" s="89"/>
      <c r="K221" s="89"/>
    </row>
    <row r="222" spans="1:12" ht="27" customHeight="1">
      <c r="A222" s="224" t="s">
        <v>15</v>
      </c>
      <c r="B222" s="11"/>
      <c r="C222" s="8"/>
      <c r="D222" s="9">
        <f>D208+D206+D176+D174+D172+D126+D122+D120+D118+D116+D108+D106+D98+D96+D92+D90+D86+D84</f>
        <v>31423057.25</v>
      </c>
      <c r="E222" s="276"/>
      <c r="F222" s="276"/>
      <c r="G222" s="191"/>
      <c r="H222" s="146"/>
      <c r="I222" s="147"/>
      <c r="K222" s="85"/>
      <c r="L222" s="75"/>
    </row>
    <row r="223" spans="1:12" ht="27" hidden="1" customHeight="1">
      <c r="A223" s="225" t="s">
        <v>96</v>
      </c>
      <c r="B223" s="68" t="s">
        <v>97</v>
      </c>
      <c r="C223" s="152">
        <v>2282</v>
      </c>
      <c r="D223" s="62">
        <v>0</v>
      </c>
      <c r="E223" s="412" t="s">
        <v>173</v>
      </c>
      <c r="F223" s="408" t="s">
        <v>122</v>
      </c>
      <c r="G223" s="538" t="s">
        <v>64</v>
      </c>
      <c r="H223" s="57"/>
      <c r="I223" s="55"/>
      <c r="K223" s="85"/>
      <c r="L223" s="124"/>
    </row>
    <row r="224" spans="1:12" ht="61.5" hidden="1" customHeight="1">
      <c r="A224" s="225"/>
      <c r="B224" s="69"/>
      <c r="C224" s="153"/>
      <c r="D224" s="16" t="s">
        <v>98</v>
      </c>
      <c r="E224" s="390"/>
      <c r="F224" s="409"/>
      <c r="G224" s="539"/>
      <c r="H224" s="91"/>
      <c r="I224" s="55"/>
      <c r="K224" s="92"/>
      <c r="L224" s="75"/>
    </row>
    <row r="225" spans="1:12" ht="39.75" hidden="1" customHeight="1">
      <c r="A225" s="226" t="s">
        <v>174</v>
      </c>
      <c r="B225" s="11"/>
      <c r="C225" s="8"/>
      <c r="D225" s="94">
        <f>D223</f>
        <v>0</v>
      </c>
      <c r="E225" s="8"/>
      <c r="F225" s="8"/>
      <c r="G225" s="191"/>
      <c r="H225" s="57"/>
      <c r="I225" s="55"/>
      <c r="K225" s="85"/>
      <c r="L225" s="75"/>
    </row>
    <row r="226" spans="1:12" ht="62.25" hidden="1" customHeight="1">
      <c r="A226" s="393" t="s">
        <v>99</v>
      </c>
      <c r="B226" s="529" t="s">
        <v>44</v>
      </c>
      <c r="C226" s="498">
        <v>3110</v>
      </c>
      <c r="D226" s="41">
        <f>6453000-6453000</f>
        <v>0</v>
      </c>
      <c r="E226" s="447" t="s">
        <v>108</v>
      </c>
      <c r="F226" s="447" t="s">
        <v>122</v>
      </c>
      <c r="G226" s="385" t="s">
        <v>158</v>
      </c>
      <c r="H226" s="57"/>
      <c r="I226" s="55"/>
    </row>
    <row r="227" spans="1:12" ht="111.75" hidden="1" customHeight="1">
      <c r="A227" s="394"/>
      <c r="B227" s="530"/>
      <c r="C227" s="508"/>
      <c r="D227" s="49" t="s">
        <v>155</v>
      </c>
      <c r="E227" s="403"/>
      <c r="F227" s="403"/>
      <c r="G227" s="467"/>
      <c r="H227" s="57"/>
      <c r="I227" s="55"/>
    </row>
    <row r="228" spans="1:12" ht="28.5" hidden="1" customHeight="1">
      <c r="A228" s="198" t="s">
        <v>100</v>
      </c>
      <c r="B228" s="530"/>
      <c r="C228" s="508"/>
      <c r="D228" s="41">
        <f>3988108.95-3988108.95</f>
        <v>0</v>
      </c>
      <c r="E228" s="403"/>
      <c r="F228" s="403"/>
      <c r="G228" s="385" t="s">
        <v>64</v>
      </c>
    </row>
    <row r="229" spans="1:12" ht="15.75" hidden="1" customHeight="1">
      <c r="A229" s="227"/>
      <c r="B229" s="530"/>
      <c r="C229" s="508"/>
      <c r="D229" s="49" t="s">
        <v>155</v>
      </c>
      <c r="E229" s="403"/>
      <c r="F229" s="403"/>
      <c r="G229" s="467"/>
    </row>
    <row r="230" spans="1:12" ht="31.5" hidden="1" customHeight="1">
      <c r="A230" s="198" t="s">
        <v>162</v>
      </c>
      <c r="B230" s="530"/>
      <c r="C230" s="508"/>
      <c r="D230" s="41">
        <v>0</v>
      </c>
      <c r="E230" s="403"/>
      <c r="F230" s="403"/>
      <c r="G230" s="467"/>
    </row>
    <row r="231" spans="1:12" ht="35.25" hidden="1" customHeight="1">
      <c r="A231" s="228"/>
      <c r="B231" s="530"/>
      <c r="C231" s="508"/>
      <c r="D231" s="49" t="s">
        <v>163</v>
      </c>
      <c r="E231" s="403"/>
      <c r="F231" s="403"/>
      <c r="G231" s="467"/>
    </row>
    <row r="232" spans="1:12" ht="30" hidden="1" customHeight="1">
      <c r="A232" s="229" t="s">
        <v>101</v>
      </c>
      <c r="B232" s="530"/>
      <c r="C232" s="508"/>
      <c r="D232" s="41">
        <f>4434672-4434672</f>
        <v>0</v>
      </c>
      <c r="E232" s="403"/>
      <c r="F232" s="403"/>
      <c r="G232" s="467"/>
    </row>
    <row r="233" spans="1:12" ht="25.5" hidden="1" customHeight="1">
      <c r="A233" s="230"/>
      <c r="B233" s="530"/>
      <c r="C233" s="508"/>
      <c r="D233" s="49" t="s">
        <v>155</v>
      </c>
      <c r="E233" s="403"/>
      <c r="F233" s="403"/>
      <c r="G233" s="467"/>
    </row>
    <row r="234" spans="1:12" ht="36.75" hidden="1" customHeight="1">
      <c r="A234" s="198" t="s">
        <v>169</v>
      </c>
      <c r="B234" s="530"/>
      <c r="C234" s="508"/>
      <c r="D234" s="41">
        <v>0</v>
      </c>
      <c r="E234" s="403"/>
      <c r="F234" s="403"/>
      <c r="G234" s="467"/>
    </row>
    <row r="235" spans="1:12" ht="36.75" hidden="1" customHeight="1">
      <c r="A235" s="231"/>
      <c r="B235" s="530"/>
      <c r="C235" s="508"/>
      <c r="D235" s="88" t="s">
        <v>164</v>
      </c>
      <c r="E235" s="403"/>
      <c r="F235" s="403"/>
      <c r="G235" s="467"/>
    </row>
    <row r="236" spans="1:12" ht="26.25" hidden="1" customHeight="1">
      <c r="A236" s="229" t="s">
        <v>102</v>
      </c>
      <c r="B236" s="530"/>
      <c r="C236" s="508"/>
      <c r="D236" s="41">
        <f>13601246.4-13601246.4</f>
        <v>0</v>
      </c>
      <c r="E236" s="403"/>
      <c r="F236" s="403"/>
      <c r="G236" s="467"/>
    </row>
    <row r="237" spans="1:12" ht="33.75" hidden="1" customHeight="1">
      <c r="A237" s="230"/>
      <c r="B237" s="530"/>
      <c r="C237" s="508"/>
      <c r="D237" s="49" t="s">
        <v>155</v>
      </c>
      <c r="E237" s="403"/>
      <c r="F237" s="403"/>
      <c r="G237" s="467"/>
    </row>
    <row r="238" spans="1:12" ht="33.75" hidden="1" customHeight="1">
      <c r="A238" s="198" t="s">
        <v>170</v>
      </c>
      <c r="B238" s="530"/>
      <c r="C238" s="508"/>
      <c r="D238" s="41">
        <v>0</v>
      </c>
      <c r="E238" s="403"/>
      <c r="F238" s="403"/>
      <c r="G238" s="467"/>
    </row>
    <row r="239" spans="1:12" ht="33.75" hidden="1" customHeight="1">
      <c r="A239" s="230"/>
      <c r="B239" s="530"/>
      <c r="C239" s="508"/>
      <c r="D239" s="88" t="s">
        <v>165</v>
      </c>
      <c r="E239" s="403"/>
      <c r="F239" s="403"/>
      <c r="G239" s="386"/>
    </row>
    <row r="240" spans="1:12" ht="48" hidden="1" customHeight="1">
      <c r="A240" s="229" t="s">
        <v>103</v>
      </c>
      <c r="B240" s="530"/>
      <c r="C240" s="508"/>
      <c r="D240" s="41">
        <f>4019652-4019652</f>
        <v>0</v>
      </c>
      <c r="E240" s="403"/>
      <c r="F240" s="403"/>
      <c r="G240" s="385" t="s">
        <v>158</v>
      </c>
    </row>
    <row r="241" spans="1:10" ht="101.25" hidden="1" customHeight="1">
      <c r="A241" s="230"/>
      <c r="B241" s="531"/>
      <c r="C241" s="499"/>
      <c r="D241" s="49" t="s">
        <v>155</v>
      </c>
      <c r="E241" s="448"/>
      <c r="F241" s="448"/>
      <c r="G241" s="467"/>
      <c r="H241" s="12"/>
    </row>
    <row r="242" spans="1:10" ht="43.5" hidden="1" customHeight="1">
      <c r="A242" s="231" t="s">
        <v>222</v>
      </c>
      <c r="B242" s="410" t="s">
        <v>223</v>
      </c>
      <c r="C242" s="50">
        <v>3110</v>
      </c>
      <c r="D242" s="41">
        <v>0</v>
      </c>
      <c r="E242" s="163" t="s">
        <v>13</v>
      </c>
      <c r="F242" s="413" t="s">
        <v>106</v>
      </c>
      <c r="G242" s="466" t="s">
        <v>59</v>
      </c>
    </row>
    <row r="243" spans="1:10" ht="61.5" hidden="1" customHeight="1">
      <c r="A243" s="230"/>
      <c r="B243" s="411"/>
      <c r="C243" s="50"/>
      <c r="D243" s="48" t="s">
        <v>86</v>
      </c>
      <c r="E243" s="163" t="s">
        <v>109</v>
      </c>
      <c r="F243" s="414"/>
      <c r="G243" s="465"/>
    </row>
    <row r="244" spans="1:10" ht="75.75" hidden="1" customHeight="1">
      <c r="A244" s="198" t="s">
        <v>47</v>
      </c>
      <c r="B244" s="410" t="s">
        <v>46</v>
      </c>
      <c r="C244" s="415">
        <v>3110</v>
      </c>
      <c r="D244" s="41">
        <f>6750000-6750000</f>
        <v>0</v>
      </c>
      <c r="E244" s="413" t="s">
        <v>110</v>
      </c>
      <c r="F244" s="413" t="s">
        <v>106</v>
      </c>
      <c r="G244" s="466" t="s">
        <v>159</v>
      </c>
    </row>
    <row r="245" spans="1:10" ht="97.5" hidden="1" customHeight="1">
      <c r="A245" s="199"/>
      <c r="B245" s="411"/>
      <c r="C245" s="416"/>
      <c r="D245" s="48" t="s">
        <v>155</v>
      </c>
      <c r="E245" s="414"/>
      <c r="F245" s="414"/>
      <c r="G245" s="465"/>
    </row>
    <row r="246" spans="1:10" ht="78.75" hidden="1" customHeight="1">
      <c r="A246" s="231" t="s">
        <v>48</v>
      </c>
      <c r="B246" s="410" t="s">
        <v>49</v>
      </c>
      <c r="C246" s="50">
        <v>3110</v>
      </c>
      <c r="D246" s="41">
        <f>3960000-3960000</f>
        <v>0</v>
      </c>
      <c r="E246" s="165" t="s">
        <v>13</v>
      </c>
      <c r="F246" s="165" t="s">
        <v>33</v>
      </c>
      <c r="G246" s="466" t="s">
        <v>159</v>
      </c>
    </row>
    <row r="247" spans="1:10" ht="93.75" hidden="1" customHeight="1">
      <c r="A247" s="230"/>
      <c r="B247" s="411"/>
      <c r="C247" s="50"/>
      <c r="D247" s="48" t="s">
        <v>156</v>
      </c>
      <c r="E247" s="166" t="s">
        <v>109</v>
      </c>
      <c r="F247" s="166"/>
      <c r="G247" s="465"/>
    </row>
    <row r="248" spans="1:10" ht="27" hidden="1" customHeight="1">
      <c r="A248" s="231" t="s">
        <v>56</v>
      </c>
      <c r="B248" s="410" t="s">
        <v>50</v>
      </c>
      <c r="C248" s="175">
        <v>3110</v>
      </c>
      <c r="D248" s="133">
        <f>6128320.65+2659727.35-8788048</f>
        <v>0</v>
      </c>
      <c r="E248" s="165" t="s">
        <v>13</v>
      </c>
      <c r="F248" s="165" t="s">
        <v>106</v>
      </c>
      <c r="G248" s="466" t="s">
        <v>64</v>
      </c>
    </row>
    <row r="249" spans="1:10" ht="60" hidden="1" customHeight="1">
      <c r="A249" s="230"/>
      <c r="B249" s="411"/>
      <c r="C249" s="176"/>
      <c r="D249" s="48" t="s">
        <v>260</v>
      </c>
      <c r="E249" s="165" t="s">
        <v>109</v>
      </c>
      <c r="F249" s="165"/>
      <c r="G249" s="465"/>
      <c r="H249" s="89"/>
    </row>
    <row r="250" spans="1:10" ht="34.5" hidden="1" customHeight="1">
      <c r="A250" s="231" t="s">
        <v>45</v>
      </c>
      <c r="B250" s="410" t="s">
        <v>58</v>
      </c>
      <c r="C250" s="50">
        <v>3110</v>
      </c>
      <c r="D250" s="77">
        <v>0</v>
      </c>
      <c r="E250" s="171" t="s">
        <v>224</v>
      </c>
      <c r="F250" s="171" t="s">
        <v>33</v>
      </c>
      <c r="G250" s="466" t="s">
        <v>64</v>
      </c>
      <c r="J250" s="89"/>
    </row>
    <row r="251" spans="1:10" ht="43.5" hidden="1" customHeight="1">
      <c r="A251" s="230"/>
      <c r="B251" s="411"/>
      <c r="C251" s="176"/>
      <c r="D251" s="48" t="s">
        <v>250</v>
      </c>
      <c r="E251" s="166"/>
      <c r="F251" s="166"/>
      <c r="G251" s="465"/>
      <c r="H251" s="89"/>
    </row>
    <row r="252" spans="1:10" ht="33.75" hidden="1" customHeight="1">
      <c r="A252" s="231" t="s">
        <v>202</v>
      </c>
      <c r="B252" s="410" t="s">
        <v>200</v>
      </c>
      <c r="C252" s="50">
        <v>3110</v>
      </c>
      <c r="D252" s="72">
        <v>0</v>
      </c>
      <c r="E252" s="165" t="s">
        <v>13</v>
      </c>
      <c r="F252" s="165" t="s">
        <v>107</v>
      </c>
      <c r="G252" s="232" t="s">
        <v>195</v>
      </c>
      <c r="H252" s="89"/>
    </row>
    <row r="253" spans="1:10" ht="43.5" hidden="1" customHeight="1">
      <c r="A253" s="231"/>
      <c r="B253" s="411"/>
      <c r="C253" s="50"/>
      <c r="D253" s="48" t="s">
        <v>201</v>
      </c>
      <c r="E253" s="165"/>
      <c r="F253" s="165"/>
      <c r="G253" s="232"/>
      <c r="H253" s="89"/>
    </row>
    <row r="254" spans="1:10" ht="26.25" hidden="1" customHeight="1">
      <c r="A254" s="417" t="s">
        <v>127</v>
      </c>
      <c r="B254" s="410" t="s">
        <v>119</v>
      </c>
      <c r="C254" s="50">
        <v>3110</v>
      </c>
      <c r="D254" s="77">
        <v>0</v>
      </c>
      <c r="E254" s="171" t="s">
        <v>13</v>
      </c>
      <c r="F254" s="171" t="s">
        <v>31</v>
      </c>
      <c r="G254" s="466" t="s">
        <v>59</v>
      </c>
    </row>
    <row r="255" spans="1:10" ht="39" hidden="1" customHeight="1">
      <c r="A255" s="418"/>
      <c r="B255" s="411"/>
      <c r="C255" s="176"/>
      <c r="D255" s="48" t="s">
        <v>217</v>
      </c>
      <c r="E255" s="166"/>
      <c r="F255" s="166"/>
      <c r="G255" s="465"/>
    </row>
    <row r="256" spans="1:10" ht="26.25" hidden="1" customHeight="1">
      <c r="A256" s="387" t="s">
        <v>219</v>
      </c>
      <c r="B256" s="104" t="s">
        <v>218</v>
      </c>
      <c r="C256" s="379">
        <v>3110</v>
      </c>
      <c r="D256" s="105">
        <v>0</v>
      </c>
      <c r="E256" s="379" t="s">
        <v>224</v>
      </c>
      <c r="F256" s="164" t="s">
        <v>232</v>
      </c>
      <c r="G256" s="233" t="s">
        <v>59</v>
      </c>
    </row>
    <row r="257" spans="1:12" ht="44.25" hidden="1" customHeight="1">
      <c r="A257" s="388"/>
      <c r="B257" s="178"/>
      <c r="C257" s="380"/>
      <c r="D257" s="116" t="s">
        <v>249</v>
      </c>
      <c r="E257" s="380"/>
      <c r="F257" s="117"/>
      <c r="G257" s="234"/>
    </row>
    <row r="258" spans="1:12" ht="37.5" customHeight="1">
      <c r="A258" s="387" t="s">
        <v>481</v>
      </c>
      <c r="B258" s="149" t="s">
        <v>374</v>
      </c>
      <c r="C258" s="379">
        <v>3110</v>
      </c>
      <c r="D258" s="105">
        <v>130000000</v>
      </c>
      <c r="E258" s="379" t="s">
        <v>263</v>
      </c>
      <c r="F258" s="379" t="s">
        <v>205</v>
      </c>
      <c r="G258" s="500" t="s">
        <v>470</v>
      </c>
    </row>
    <row r="259" spans="1:12" ht="57.75" customHeight="1">
      <c r="A259" s="388"/>
      <c r="B259" s="150" t="s">
        <v>375</v>
      </c>
      <c r="C259" s="380"/>
      <c r="D259" s="116" t="s">
        <v>471</v>
      </c>
      <c r="E259" s="380"/>
      <c r="F259" s="380"/>
      <c r="G259" s="501"/>
      <c r="H259" s="89"/>
    </row>
    <row r="260" spans="1:12" ht="34.5" hidden="1" customHeight="1">
      <c r="A260" s="229" t="s">
        <v>105</v>
      </c>
      <c r="B260" s="410" t="s">
        <v>104</v>
      </c>
      <c r="C260" s="42">
        <v>3110</v>
      </c>
      <c r="D260" s="133">
        <v>0</v>
      </c>
      <c r="E260" s="408" t="s">
        <v>190</v>
      </c>
      <c r="F260" s="165" t="s">
        <v>255</v>
      </c>
      <c r="G260" s="466" t="s">
        <v>59</v>
      </c>
    </row>
    <row r="261" spans="1:12" ht="42" hidden="1" customHeight="1">
      <c r="A261" s="230"/>
      <c r="B261" s="411"/>
      <c r="C261" s="42"/>
      <c r="D261" s="16" t="s">
        <v>254</v>
      </c>
      <c r="E261" s="409"/>
      <c r="F261" s="165"/>
      <c r="G261" s="465"/>
    </row>
    <row r="262" spans="1:12" ht="42" hidden="1" customHeight="1">
      <c r="A262" s="201" t="s">
        <v>245</v>
      </c>
      <c r="B262" s="61" t="s">
        <v>233</v>
      </c>
      <c r="C262" s="160">
        <v>3110</v>
      </c>
      <c r="D262" s="129">
        <v>0</v>
      </c>
      <c r="E262" s="496" t="s">
        <v>190</v>
      </c>
      <c r="F262" s="408" t="s">
        <v>255</v>
      </c>
      <c r="G262" s="385" t="s">
        <v>64</v>
      </c>
    </row>
    <row r="263" spans="1:12" ht="42" hidden="1" customHeight="1">
      <c r="A263" s="235"/>
      <c r="B263" s="18"/>
      <c r="C263" s="36"/>
      <c r="D263" s="121" t="s">
        <v>234</v>
      </c>
      <c r="E263" s="497"/>
      <c r="F263" s="409"/>
      <c r="G263" s="386"/>
    </row>
    <row r="264" spans="1:12" ht="42" hidden="1" customHeight="1">
      <c r="A264" s="231" t="s">
        <v>257</v>
      </c>
      <c r="B264" s="61" t="s">
        <v>256</v>
      </c>
      <c r="C264" s="42">
        <v>3110</v>
      </c>
      <c r="D264" s="134">
        <v>0</v>
      </c>
      <c r="E264" s="496" t="s">
        <v>190</v>
      </c>
      <c r="F264" s="165" t="s">
        <v>255</v>
      </c>
      <c r="G264" s="385" t="s">
        <v>59</v>
      </c>
    </row>
    <row r="265" spans="1:12" ht="42" hidden="1" customHeight="1">
      <c r="A265" s="231"/>
      <c r="B265" s="173"/>
      <c r="C265" s="42"/>
      <c r="D265" s="121" t="s">
        <v>258</v>
      </c>
      <c r="E265" s="497"/>
      <c r="F265" s="165"/>
      <c r="G265" s="386"/>
    </row>
    <row r="266" spans="1:12" ht="52.5" hidden="1" customHeight="1">
      <c r="A266" s="198" t="s">
        <v>153</v>
      </c>
      <c r="B266" s="173" t="s">
        <v>152</v>
      </c>
      <c r="C266" s="177">
        <v>3110</v>
      </c>
      <c r="D266" s="41">
        <v>0</v>
      </c>
      <c r="E266" s="157" t="s">
        <v>173</v>
      </c>
      <c r="F266" s="165" t="s">
        <v>121</v>
      </c>
      <c r="G266" s="466" t="s">
        <v>59</v>
      </c>
    </row>
    <row r="267" spans="1:12" ht="42" hidden="1" customHeight="1">
      <c r="A267" s="199"/>
      <c r="B267" s="173"/>
      <c r="C267" s="42"/>
      <c r="D267" s="16" t="s">
        <v>154</v>
      </c>
      <c r="E267" s="157"/>
      <c r="F267" s="165"/>
      <c r="G267" s="465"/>
    </row>
    <row r="268" spans="1:12" ht="70.5" hidden="1" customHeight="1">
      <c r="A268" s="393" t="s">
        <v>57</v>
      </c>
      <c r="B268" s="13" t="s">
        <v>44</v>
      </c>
      <c r="C268" s="494">
        <v>3110</v>
      </c>
      <c r="D268" s="43">
        <f>12915000-12915000</f>
        <v>0</v>
      </c>
      <c r="E268" s="408" t="s">
        <v>108</v>
      </c>
      <c r="F268" s="413" t="s">
        <v>33</v>
      </c>
      <c r="G268" s="383" t="s">
        <v>159</v>
      </c>
    </row>
    <row r="269" spans="1:12" ht="107.25" hidden="1" customHeight="1">
      <c r="A269" s="394"/>
      <c r="B269" s="44"/>
      <c r="C269" s="495"/>
      <c r="D269" s="54" t="s">
        <v>157</v>
      </c>
      <c r="E269" s="409"/>
      <c r="F269" s="414"/>
      <c r="G269" s="384"/>
    </row>
    <row r="270" spans="1:12" ht="40.5" hidden="1" customHeight="1">
      <c r="A270" s="393" t="s">
        <v>139</v>
      </c>
      <c r="B270" s="82" t="s">
        <v>140</v>
      </c>
      <c r="C270" s="494">
        <v>3110</v>
      </c>
      <c r="D270" s="43">
        <v>0</v>
      </c>
      <c r="E270" s="408" t="s">
        <v>123</v>
      </c>
      <c r="F270" s="413" t="s">
        <v>122</v>
      </c>
      <c r="G270" s="202" t="s">
        <v>120</v>
      </c>
      <c r="L270" s="76"/>
    </row>
    <row r="271" spans="1:12" ht="24" hidden="1">
      <c r="A271" s="394"/>
      <c r="B271" s="14"/>
      <c r="C271" s="495"/>
      <c r="D271" s="54" t="s">
        <v>125</v>
      </c>
      <c r="E271" s="409"/>
      <c r="F271" s="414"/>
      <c r="G271" s="203"/>
    </row>
    <row r="272" spans="1:12" ht="40.5" hidden="1" customHeight="1">
      <c r="A272" s="393" t="s">
        <v>253</v>
      </c>
      <c r="B272" s="510" t="s">
        <v>138</v>
      </c>
      <c r="C272" s="494">
        <v>3110</v>
      </c>
      <c r="D272" s="119">
        <v>0</v>
      </c>
      <c r="E272" s="408" t="s">
        <v>123</v>
      </c>
      <c r="F272" s="413" t="s">
        <v>107</v>
      </c>
      <c r="G272" s="202" t="s">
        <v>120</v>
      </c>
      <c r="L272" s="76"/>
    </row>
    <row r="273" spans="1:13" ht="40.5" hidden="1" customHeight="1">
      <c r="A273" s="394"/>
      <c r="B273" s="511"/>
      <c r="C273" s="495"/>
      <c r="D273" s="54" t="s">
        <v>225</v>
      </c>
      <c r="E273" s="409"/>
      <c r="F273" s="414"/>
      <c r="G273" s="203"/>
    </row>
    <row r="274" spans="1:13" ht="40.5" hidden="1" customHeight="1">
      <c r="A274" s="393" t="s">
        <v>141</v>
      </c>
      <c r="B274" s="410" t="s">
        <v>104</v>
      </c>
      <c r="C274" s="494">
        <v>3110</v>
      </c>
      <c r="D274" s="43">
        <v>0</v>
      </c>
      <c r="E274" s="408" t="s">
        <v>126</v>
      </c>
      <c r="F274" s="413" t="s">
        <v>122</v>
      </c>
      <c r="G274" s="202" t="s">
        <v>120</v>
      </c>
      <c r="L274" s="76"/>
    </row>
    <row r="275" spans="1:13" ht="17.25" hidden="1" customHeight="1">
      <c r="A275" s="394"/>
      <c r="B275" s="411"/>
      <c r="C275" s="495"/>
      <c r="D275" s="54" t="s">
        <v>150</v>
      </c>
      <c r="E275" s="409"/>
      <c r="F275" s="414"/>
      <c r="G275" s="220"/>
    </row>
    <row r="276" spans="1:13" ht="17.25" customHeight="1">
      <c r="A276" s="387" t="s">
        <v>469</v>
      </c>
      <c r="B276" s="149" t="s">
        <v>464</v>
      </c>
      <c r="C276" s="379">
        <v>3110</v>
      </c>
      <c r="D276" s="105">
        <v>900000</v>
      </c>
      <c r="E276" s="389" t="s">
        <v>13</v>
      </c>
      <c r="F276" s="379" t="s">
        <v>107</v>
      </c>
      <c r="G276" s="385" t="s">
        <v>59</v>
      </c>
    </row>
    <row r="277" spans="1:13" ht="34.5" customHeight="1">
      <c r="A277" s="388"/>
      <c r="B277" s="149" t="s">
        <v>466</v>
      </c>
      <c r="C277" s="380"/>
      <c r="D277" s="54" t="s">
        <v>465</v>
      </c>
      <c r="E277" s="390"/>
      <c r="F277" s="380"/>
      <c r="G277" s="386"/>
    </row>
    <row r="278" spans="1:13" ht="27.75" customHeight="1">
      <c r="A278" s="190" t="s">
        <v>14</v>
      </c>
      <c r="B278" s="10"/>
      <c r="C278" s="8"/>
      <c r="D278" s="9">
        <f>D230+D234+D238+D242+D248+D250+D252+D254+D256+D258+D260+D266+D270+D272+D274+D262+D264+D276</f>
        <v>130900000</v>
      </c>
      <c r="E278" s="8"/>
      <c r="F278" s="8"/>
      <c r="G278" s="191"/>
      <c r="H278" s="57"/>
      <c r="I278" s="55"/>
      <c r="J278" s="12"/>
      <c r="K278" s="106"/>
      <c r="L278" s="80"/>
      <c r="M278" s="81"/>
    </row>
    <row r="279" spans="1:13" ht="85.5" hidden="1" customHeight="1">
      <c r="A279" s="198" t="s">
        <v>75</v>
      </c>
      <c r="B279" s="17" t="s">
        <v>87</v>
      </c>
      <c r="C279" s="395">
        <v>3122</v>
      </c>
      <c r="D279" s="60">
        <f>1300000-1300000</f>
        <v>0</v>
      </c>
      <c r="E279" s="408" t="s">
        <v>83</v>
      </c>
      <c r="F279" s="498" t="s">
        <v>31</v>
      </c>
      <c r="G279" s="534" t="s">
        <v>158</v>
      </c>
      <c r="J279" s="90"/>
      <c r="K279" s="12"/>
    </row>
    <row r="280" spans="1:13" ht="95.25" hidden="1" customHeight="1">
      <c r="A280" s="199"/>
      <c r="B280" s="40"/>
      <c r="C280" s="396"/>
      <c r="D280" s="56" t="s">
        <v>160</v>
      </c>
      <c r="E280" s="409"/>
      <c r="F280" s="499"/>
      <c r="G280" s="535"/>
    </row>
    <row r="281" spans="1:13" ht="88.5" hidden="1" customHeight="1">
      <c r="A281" s="213" t="s">
        <v>74</v>
      </c>
      <c r="B281" s="17" t="s">
        <v>89</v>
      </c>
      <c r="C281" s="42">
        <v>3122</v>
      </c>
      <c r="D281" s="60">
        <f>20650000-20650000</f>
        <v>0</v>
      </c>
      <c r="E281" s="408" t="s">
        <v>13</v>
      </c>
      <c r="F281" s="174" t="s">
        <v>31</v>
      </c>
      <c r="G281" s="383" t="s">
        <v>158</v>
      </c>
    </row>
    <row r="282" spans="1:13" ht="82.5" hidden="1" customHeight="1">
      <c r="A282" s="236"/>
      <c r="B282" s="23"/>
      <c r="C282" s="42"/>
      <c r="D282" s="1" t="s">
        <v>160</v>
      </c>
      <c r="E282" s="409"/>
      <c r="F282" s="174"/>
      <c r="G282" s="384"/>
    </row>
    <row r="283" spans="1:13" ht="65.25" hidden="1" customHeight="1">
      <c r="A283" s="198" t="s">
        <v>76</v>
      </c>
      <c r="B283" s="17" t="s">
        <v>84</v>
      </c>
      <c r="C283" s="492">
        <v>3122</v>
      </c>
      <c r="D283" s="60">
        <f>2590000-150000-2440000</f>
        <v>0</v>
      </c>
      <c r="E283" s="408" t="s">
        <v>13</v>
      </c>
      <c r="F283" s="408" t="s">
        <v>31</v>
      </c>
      <c r="G283" s="383" t="s">
        <v>227</v>
      </c>
      <c r="K283" s="90"/>
      <c r="L283" s="12"/>
    </row>
    <row r="284" spans="1:13" ht="27.75" hidden="1" customHeight="1">
      <c r="A284" s="199"/>
      <c r="B284" s="39"/>
      <c r="C284" s="493"/>
      <c r="D284" s="56" t="s">
        <v>226</v>
      </c>
      <c r="E284" s="409"/>
      <c r="F284" s="409"/>
      <c r="G284" s="384"/>
    </row>
    <row r="285" spans="1:13" ht="93.75" hidden="1" customHeight="1">
      <c r="A285" s="198" t="s">
        <v>77</v>
      </c>
      <c r="B285" s="17" t="s">
        <v>85</v>
      </c>
      <c r="C285" s="492">
        <v>3122</v>
      </c>
      <c r="D285" s="60">
        <f>850000-850000</f>
        <v>0</v>
      </c>
      <c r="E285" s="408" t="s">
        <v>83</v>
      </c>
      <c r="F285" s="408" t="s">
        <v>31</v>
      </c>
      <c r="G285" s="383" t="s">
        <v>161</v>
      </c>
    </row>
    <row r="286" spans="1:13" ht="81" hidden="1" customHeight="1">
      <c r="A286" s="199"/>
      <c r="B286" s="18"/>
      <c r="C286" s="493"/>
      <c r="D286" s="56" t="s">
        <v>160</v>
      </c>
      <c r="E286" s="409"/>
      <c r="F286" s="409"/>
      <c r="G286" s="384"/>
    </row>
    <row r="287" spans="1:13" ht="63.75" hidden="1">
      <c r="A287" s="198" t="s">
        <v>79</v>
      </c>
      <c r="B287" s="17" t="s">
        <v>111</v>
      </c>
      <c r="C287" s="492">
        <v>3122</v>
      </c>
      <c r="D287" s="60">
        <f>27000-27000</f>
        <v>0</v>
      </c>
      <c r="E287" s="408" t="s">
        <v>88</v>
      </c>
      <c r="F287" s="408" t="s">
        <v>31</v>
      </c>
      <c r="G287" s="383" t="s">
        <v>229</v>
      </c>
    </row>
    <row r="288" spans="1:13" ht="27" hidden="1" customHeight="1">
      <c r="A288" s="199"/>
      <c r="B288" s="39"/>
      <c r="C288" s="493"/>
      <c r="D288" s="56" t="s">
        <v>228</v>
      </c>
      <c r="E288" s="409"/>
      <c r="F288" s="409"/>
      <c r="G288" s="384"/>
    </row>
    <row r="289" spans="1:11" ht="75" hidden="1" customHeight="1">
      <c r="A289" s="198" t="s">
        <v>78</v>
      </c>
      <c r="B289" s="17" t="s">
        <v>80</v>
      </c>
      <c r="C289" s="492">
        <v>3122</v>
      </c>
      <c r="D289" s="60">
        <f>67500-67500</f>
        <v>0</v>
      </c>
      <c r="E289" s="408" t="s">
        <v>88</v>
      </c>
      <c r="F289" s="408" t="s">
        <v>31</v>
      </c>
      <c r="G289" s="383" t="s">
        <v>229</v>
      </c>
    </row>
    <row r="290" spans="1:11" ht="26.25" hidden="1" customHeight="1">
      <c r="A290" s="215"/>
      <c r="B290" s="39"/>
      <c r="C290" s="493"/>
      <c r="D290" s="56" t="s">
        <v>230</v>
      </c>
      <c r="E290" s="409"/>
      <c r="F290" s="409"/>
      <c r="G290" s="384"/>
    </row>
    <row r="291" spans="1:11" ht="55.5" hidden="1" customHeight="1">
      <c r="A291" s="198" t="s">
        <v>81</v>
      </c>
      <c r="B291" s="17" t="s">
        <v>82</v>
      </c>
      <c r="C291" s="492">
        <v>3122</v>
      </c>
      <c r="D291" s="60">
        <f>15500-15500</f>
        <v>0</v>
      </c>
      <c r="E291" s="408" t="s">
        <v>168</v>
      </c>
      <c r="F291" s="408" t="s">
        <v>121</v>
      </c>
      <c r="G291" s="383" t="s">
        <v>229</v>
      </c>
    </row>
    <row r="292" spans="1:11" ht="30.75" hidden="1" customHeight="1">
      <c r="A292" s="215"/>
      <c r="B292" s="39"/>
      <c r="C292" s="493"/>
      <c r="D292" s="56" t="s">
        <v>231</v>
      </c>
      <c r="E292" s="409"/>
      <c r="F292" s="409"/>
      <c r="G292" s="384"/>
    </row>
    <row r="293" spans="1:11" ht="35.25" hidden="1" customHeight="1">
      <c r="A293" s="204" t="s">
        <v>63</v>
      </c>
      <c r="B293" s="38"/>
      <c r="C293" s="37"/>
      <c r="D293" s="32">
        <f>D279+D281+D283+D285+D287+D289+D291</f>
        <v>0</v>
      </c>
      <c r="E293" s="37"/>
      <c r="F293" s="37"/>
      <c r="G293" s="237"/>
      <c r="H293" s="120"/>
      <c r="I293" s="55"/>
      <c r="K293" s="12"/>
    </row>
    <row r="294" spans="1:11" ht="37.5" customHeight="1">
      <c r="A294" s="375" t="s">
        <v>378</v>
      </c>
      <c r="B294" s="34" t="s">
        <v>376</v>
      </c>
      <c r="C294" s="377">
        <v>3132</v>
      </c>
      <c r="D294" s="60">
        <f>123700000-37602400-48788200-362000</f>
        <v>36947400</v>
      </c>
      <c r="E294" s="379" t="s">
        <v>263</v>
      </c>
      <c r="F294" s="381" t="s">
        <v>33</v>
      </c>
      <c r="G294" s="383" t="s">
        <v>472</v>
      </c>
      <c r="H294" s="58"/>
      <c r="I294" s="55"/>
      <c r="K294" s="12"/>
    </row>
    <row r="295" spans="1:11" ht="54" customHeight="1">
      <c r="A295" s="376"/>
      <c r="B295" s="35" t="s">
        <v>377</v>
      </c>
      <c r="C295" s="378"/>
      <c r="D295" s="56" t="s">
        <v>473</v>
      </c>
      <c r="E295" s="380"/>
      <c r="F295" s="382"/>
      <c r="G295" s="384"/>
      <c r="H295" s="93"/>
      <c r="I295" s="55"/>
      <c r="K295" s="12"/>
    </row>
    <row r="296" spans="1:11" ht="54" customHeight="1">
      <c r="A296" s="367" t="s">
        <v>310</v>
      </c>
      <c r="B296" s="372"/>
      <c r="C296" s="368"/>
      <c r="D296" s="369">
        <f>D294</f>
        <v>36947400</v>
      </c>
      <c r="E296" s="368"/>
      <c r="F296" s="368"/>
      <c r="G296" s="371"/>
      <c r="H296" s="93"/>
      <c r="I296" s="55"/>
      <c r="K296" s="12"/>
    </row>
    <row r="297" spans="1:11" s="365" customFormat="1" ht="54" customHeight="1">
      <c r="A297" s="375" t="s">
        <v>435</v>
      </c>
      <c r="B297" s="34" t="s">
        <v>440</v>
      </c>
      <c r="C297" s="377">
        <v>3142</v>
      </c>
      <c r="D297" s="370">
        <v>162833951</v>
      </c>
      <c r="E297" s="379" t="s">
        <v>13</v>
      </c>
      <c r="F297" s="381" t="s">
        <v>122</v>
      </c>
      <c r="G297" s="383" t="s">
        <v>437</v>
      </c>
      <c r="H297" s="363"/>
      <c r="I297" s="364"/>
      <c r="K297" s="366"/>
    </row>
    <row r="298" spans="1:11" s="365" customFormat="1" ht="67.5" customHeight="1">
      <c r="A298" s="376"/>
      <c r="B298" s="35" t="s">
        <v>441</v>
      </c>
      <c r="C298" s="378"/>
      <c r="D298" s="373" t="s">
        <v>456</v>
      </c>
      <c r="E298" s="380"/>
      <c r="F298" s="382"/>
      <c r="G298" s="384"/>
      <c r="H298" s="363"/>
      <c r="I298" s="364"/>
      <c r="K298" s="366"/>
    </row>
    <row r="299" spans="1:11" s="365" customFormat="1" ht="42" customHeight="1">
      <c r="A299" s="375" t="s">
        <v>468</v>
      </c>
      <c r="B299" s="362" t="s">
        <v>442</v>
      </c>
      <c r="C299" s="377">
        <v>3142</v>
      </c>
      <c r="D299" s="370">
        <v>2227208</v>
      </c>
      <c r="E299" s="379" t="s">
        <v>13</v>
      </c>
      <c r="F299" s="381" t="s">
        <v>122</v>
      </c>
      <c r="G299" s="383" t="s">
        <v>437</v>
      </c>
      <c r="H299" s="363"/>
      <c r="I299" s="364"/>
      <c r="K299" s="366"/>
    </row>
    <row r="300" spans="1:11" s="365" customFormat="1" ht="56.25" customHeight="1">
      <c r="A300" s="376"/>
      <c r="B300" s="35" t="s">
        <v>441</v>
      </c>
      <c r="C300" s="378"/>
      <c r="D300" s="374" t="s">
        <v>454</v>
      </c>
      <c r="E300" s="380"/>
      <c r="F300" s="382"/>
      <c r="G300" s="384"/>
      <c r="H300" s="363"/>
      <c r="I300" s="364"/>
      <c r="K300" s="366"/>
    </row>
    <row r="301" spans="1:11" s="365" customFormat="1" ht="42" customHeight="1">
      <c r="A301" s="375" t="s">
        <v>452</v>
      </c>
      <c r="B301" s="362" t="s">
        <v>442</v>
      </c>
      <c r="C301" s="377">
        <v>3142</v>
      </c>
      <c r="D301" s="370">
        <v>473040</v>
      </c>
      <c r="E301" s="379" t="s">
        <v>88</v>
      </c>
      <c r="F301" s="381" t="s">
        <v>122</v>
      </c>
      <c r="G301" s="383" t="s">
        <v>437</v>
      </c>
      <c r="H301" s="363"/>
      <c r="I301" s="364"/>
      <c r="K301" s="366"/>
    </row>
    <row r="302" spans="1:11" s="365" customFormat="1" ht="74.25" customHeight="1">
      <c r="A302" s="376"/>
      <c r="B302" s="362" t="s">
        <v>443</v>
      </c>
      <c r="C302" s="378"/>
      <c r="D302" s="374" t="s">
        <v>455</v>
      </c>
      <c r="E302" s="380"/>
      <c r="F302" s="382"/>
      <c r="G302" s="384"/>
      <c r="H302" s="363"/>
      <c r="I302" s="364"/>
      <c r="K302" s="366"/>
    </row>
    <row r="303" spans="1:11" ht="54.75" customHeight="1">
      <c r="A303" s="375" t="s">
        <v>436</v>
      </c>
      <c r="B303" s="34" t="s">
        <v>440</v>
      </c>
      <c r="C303" s="377">
        <v>3142</v>
      </c>
      <c r="D303" s="370">
        <v>107497482</v>
      </c>
      <c r="E303" s="379" t="s">
        <v>123</v>
      </c>
      <c r="F303" s="381" t="s">
        <v>122</v>
      </c>
      <c r="G303" s="383" t="s">
        <v>437</v>
      </c>
      <c r="H303" s="58"/>
      <c r="I303" s="55"/>
      <c r="K303" s="12"/>
    </row>
    <row r="304" spans="1:11" ht="90" customHeight="1">
      <c r="A304" s="376"/>
      <c r="B304" s="35" t="s">
        <v>441</v>
      </c>
      <c r="C304" s="378"/>
      <c r="D304" s="373" t="s">
        <v>453</v>
      </c>
      <c r="E304" s="380"/>
      <c r="F304" s="382"/>
      <c r="G304" s="384"/>
      <c r="H304" s="58"/>
      <c r="I304" s="55"/>
      <c r="K304" s="12"/>
    </row>
    <row r="305" spans="1:11" ht="46.5" customHeight="1">
      <c r="A305" s="375" t="s">
        <v>467</v>
      </c>
      <c r="B305" s="362" t="s">
        <v>442</v>
      </c>
      <c r="C305" s="377">
        <v>3142</v>
      </c>
      <c r="D305" s="370">
        <v>2069756</v>
      </c>
      <c r="E305" s="379" t="s">
        <v>123</v>
      </c>
      <c r="F305" s="381" t="s">
        <v>122</v>
      </c>
      <c r="G305" s="383" t="s">
        <v>437</v>
      </c>
      <c r="H305" s="58"/>
      <c r="I305" s="55"/>
      <c r="K305" s="12"/>
    </row>
    <row r="306" spans="1:11" ht="71.25" customHeight="1">
      <c r="A306" s="376"/>
      <c r="B306" s="362" t="s">
        <v>443</v>
      </c>
      <c r="C306" s="378"/>
      <c r="D306" s="374" t="s">
        <v>457</v>
      </c>
      <c r="E306" s="380"/>
      <c r="F306" s="382"/>
      <c r="G306" s="384"/>
      <c r="H306" s="58"/>
      <c r="I306" s="55"/>
      <c r="K306" s="12"/>
    </row>
    <row r="307" spans="1:11" ht="35.25" customHeight="1">
      <c r="A307" s="375" t="s">
        <v>439</v>
      </c>
      <c r="B307" s="362" t="s">
        <v>444</v>
      </c>
      <c r="C307" s="377">
        <v>3142</v>
      </c>
      <c r="D307" s="370">
        <v>260832</v>
      </c>
      <c r="E307" s="379" t="s">
        <v>88</v>
      </c>
      <c r="F307" s="381" t="s">
        <v>122</v>
      </c>
      <c r="G307" s="383" t="s">
        <v>437</v>
      </c>
      <c r="H307" s="58"/>
      <c r="I307" s="55"/>
      <c r="K307" s="12"/>
    </row>
    <row r="308" spans="1:11" ht="71.25" customHeight="1">
      <c r="A308" s="376"/>
      <c r="B308" s="362" t="s">
        <v>445</v>
      </c>
      <c r="C308" s="378"/>
      <c r="D308" s="374" t="s">
        <v>451</v>
      </c>
      <c r="E308" s="380"/>
      <c r="F308" s="382"/>
      <c r="G308" s="384"/>
      <c r="H308" s="58"/>
      <c r="I308" s="55"/>
      <c r="K308" s="12"/>
    </row>
    <row r="309" spans="1:11" ht="62.25" customHeight="1">
      <c r="A309" s="375" t="s">
        <v>474</v>
      </c>
      <c r="B309" s="34" t="s">
        <v>440</v>
      </c>
      <c r="C309" s="377">
        <v>3142</v>
      </c>
      <c r="D309" s="370">
        <v>97575727</v>
      </c>
      <c r="E309" s="379" t="s">
        <v>13</v>
      </c>
      <c r="F309" s="381" t="s">
        <v>107</v>
      </c>
      <c r="G309" s="383" t="s">
        <v>437</v>
      </c>
      <c r="H309" s="58"/>
      <c r="I309" s="55"/>
      <c r="K309" s="12"/>
    </row>
    <row r="310" spans="1:11" ht="103.5" customHeight="1">
      <c r="A310" s="376"/>
      <c r="B310" s="35" t="s">
        <v>441</v>
      </c>
      <c r="C310" s="378"/>
      <c r="D310" s="374" t="s">
        <v>475</v>
      </c>
      <c r="E310" s="380"/>
      <c r="F310" s="382"/>
      <c r="G310" s="384"/>
      <c r="H310" s="58"/>
      <c r="I310" s="55"/>
      <c r="K310" s="12"/>
    </row>
    <row r="311" spans="1:11" ht="51" customHeight="1">
      <c r="A311" s="375" t="s">
        <v>476</v>
      </c>
      <c r="B311" s="34" t="s">
        <v>442</v>
      </c>
      <c r="C311" s="377">
        <v>3142</v>
      </c>
      <c r="D311" s="370">
        <v>1360683</v>
      </c>
      <c r="E311" s="379" t="s">
        <v>13</v>
      </c>
      <c r="F311" s="381" t="s">
        <v>107</v>
      </c>
      <c r="G311" s="383" t="s">
        <v>437</v>
      </c>
      <c r="H311" s="58"/>
      <c r="I311" s="55"/>
      <c r="K311" s="12"/>
    </row>
    <row r="312" spans="1:11" ht="105" customHeight="1">
      <c r="A312" s="376"/>
      <c r="B312" s="35" t="s">
        <v>443</v>
      </c>
      <c r="C312" s="378"/>
      <c r="D312" s="374" t="s">
        <v>477</v>
      </c>
      <c r="E312" s="380"/>
      <c r="F312" s="382"/>
      <c r="G312" s="384"/>
      <c r="H312" s="58"/>
      <c r="I312" s="55"/>
      <c r="K312" s="12"/>
    </row>
    <row r="313" spans="1:11" ht="35.25" customHeight="1">
      <c r="A313" s="375" t="s">
        <v>478</v>
      </c>
      <c r="B313" s="362" t="s">
        <v>444</v>
      </c>
      <c r="C313" s="377">
        <v>3142</v>
      </c>
      <c r="D313" s="370">
        <v>169224</v>
      </c>
      <c r="E313" s="379" t="s">
        <v>88</v>
      </c>
      <c r="F313" s="381" t="s">
        <v>107</v>
      </c>
      <c r="G313" s="383" t="s">
        <v>437</v>
      </c>
      <c r="H313" s="58"/>
      <c r="I313" s="55"/>
      <c r="K313" s="12"/>
    </row>
    <row r="314" spans="1:11" ht="87.75" customHeight="1">
      <c r="A314" s="376"/>
      <c r="B314" s="362" t="s">
        <v>445</v>
      </c>
      <c r="C314" s="378"/>
      <c r="D314" s="374" t="s">
        <v>479</v>
      </c>
      <c r="E314" s="380"/>
      <c r="F314" s="382"/>
      <c r="G314" s="384"/>
      <c r="H314" s="58"/>
      <c r="I314" s="55"/>
      <c r="K314" s="12"/>
    </row>
    <row r="315" spans="1:11" ht="51" customHeight="1">
      <c r="A315" s="367" t="s">
        <v>438</v>
      </c>
      <c r="B315" s="372"/>
      <c r="C315" s="368"/>
      <c r="D315" s="369">
        <f>D297+D299+D301+D303+D305+D307+D309+D311+D313</f>
        <v>374467903</v>
      </c>
      <c r="E315" s="368"/>
      <c r="F315" s="368"/>
      <c r="G315" s="371"/>
      <c r="H315" s="93"/>
      <c r="I315" s="55"/>
      <c r="K315" s="12"/>
    </row>
  </sheetData>
  <mergeCells count="428">
    <mergeCell ref="G92:G93"/>
    <mergeCell ref="G90:G91"/>
    <mergeCell ref="G86:G87"/>
    <mergeCell ref="G88:G89"/>
    <mergeCell ref="G84:G85"/>
    <mergeCell ref="G69:G70"/>
    <mergeCell ref="G66:G67"/>
    <mergeCell ref="F86:F87"/>
    <mergeCell ref="B84:B85"/>
    <mergeCell ref="C84:C85"/>
    <mergeCell ref="G80:G81"/>
    <mergeCell ref="E80:E81"/>
    <mergeCell ref="F84:F85"/>
    <mergeCell ref="F90:F91"/>
    <mergeCell ref="G73:G74"/>
    <mergeCell ref="G71:G72"/>
    <mergeCell ref="E84:E85"/>
    <mergeCell ref="G210:G211"/>
    <mergeCell ref="G142:G143"/>
    <mergeCell ref="F154:F155"/>
    <mergeCell ref="G166:G167"/>
    <mergeCell ref="G176:G177"/>
    <mergeCell ref="F140:F141"/>
    <mergeCell ref="G216:G217"/>
    <mergeCell ref="G172:G173"/>
    <mergeCell ref="G134:G135"/>
    <mergeCell ref="G190:G191"/>
    <mergeCell ref="G212:G213"/>
    <mergeCell ref="G208:G209"/>
    <mergeCell ref="G202:G203"/>
    <mergeCell ref="G168:G169"/>
    <mergeCell ref="G144:G145"/>
    <mergeCell ref="G146:G147"/>
    <mergeCell ref="G148:G149"/>
    <mergeCell ref="G150:G151"/>
    <mergeCell ref="G152:G153"/>
    <mergeCell ref="G194:G195"/>
    <mergeCell ref="G170:G171"/>
    <mergeCell ref="G154:G155"/>
    <mergeCell ref="G156:G157"/>
    <mergeCell ref="G158:G159"/>
    <mergeCell ref="E8:E13"/>
    <mergeCell ref="F8:F13"/>
    <mergeCell ref="G8:G13"/>
    <mergeCell ref="E21:E22"/>
    <mergeCell ref="G64:G65"/>
    <mergeCell ref="E64:E65"/>
    <mergeCell ref="E14:E19"/>
    <mergeCell ref="F14:F19"/>
    <mergeCell ref="E25:E26"/>
    <mergeCell ref="F25:F26"/>
    <mergeCell ref="G25:G26"/>
    <mergeCell ref="E27:E28"/>
    <mergeCell ref="F27:F28"/>
    <mergeCell ref="G27:G28"/>
    <mergeCell ref="G56:G57"/>
    <mergeCell ref="F64:F65"/>
    <mergeCell ref="G30:G37"/>
    <mergeCell ref="G61:G62"/>
    <mergeCell ref="F291:F292"/>
    <mergeCell ref="G291:G292"/>
    <mergeCell ref="F176:F177"/>
    <mergeCell ref="F289:F290"/>
    <mergeCell ref="F168:F169"/>
    <mergeCell ref="F170:F171"/>
    <mergeCell ref="G262:G263"/>
    <mergeCell ref="G264:G265"/>
    <mergeCell ref="G244:G245"/>
    <mergeCell ref="G260:G261"/>
    <mergeCell ref="F180:F181"/>
    <mergeCell ref="G254:G255"/>
    <mergeCell ref="G246:G247"/>
    <mergeCell ref="G178:G179"/>
    <mergeCell ref="G180:G181"/>
    <mergeCell ref="G182:G183"/>
    <mergeCell ref="G228:G239"/>
    <mergeCell ref="G223:G224"/>
    <mergeCell ref="F208:F209"/>
    <mergeCell ref="F258:F259"/>
    <mergeCell ref="G184:G185"/>
    <mergeCell ref="G214:G215"/>
    <mergeCell ref="G248:G249"/>
    <mergeCell ref="G250:G251"/>
    <mergeCell ref="G294:G295"/>
    <mergeCell ref="E294:E295"/>
    <mergeCell ref="F294:F295"/>
    <mergeCell ref="C294:C295"/>
    <mergeCell ref="A294:A295"/>
    <mergeCell ref="E283:E284"/>
    <mergeCell ref="C178:C179"/>
    <mergeCell ref="E281:E282"/>
    <mergeCell ref="C283:C284"/>
    <mergeCell ref="A268:A269"/>
    <mergeCell ref="F268:F269"/>
    <mergeCell ref="E274:E275"/>
    <mergeCell ref="G266:G267"/>
    <mergeCell ref="G268:G269"/>
    <mergeCell ref="G226:G227"/>
    <mergeCell ref="G240:G241"/>
    <mergeCell ref="G279:G280"/>
    <mergeCell ref="G281:G282"/>
    <mergeCell ref="C291:C292"/>
    <mergeCell ref="E291:E292"/>
    <mergeCell ref="E287:E288"/>
    <mergeCell ref="G285:G286"/>
    <mergeCell ref="A208:A209"/>
    <mergeCell ref="B208:B209"/>
    <mergeCell ref="E268:E269"/>
    <mergeCell ref="E194:E195"/>
    <mergeCell ref="E260:E261"/>
    <mergeCell ref="C268:C269"/>
    <mergeCell ref="E180:E181"/>
    <mergeCell ref="C220:C221"/>
    <mergeCell ref="E220:E221"/>
    <mergeCell ref="E198:E199"/>
    <mergeCell ref="E200:E201"/>
    <mergeCell ref="E210:E211"/>
    <mergeCell ref="E184:E185"/>
    <mergeCell ref="E196:E197"/>
    <mergeCell ref="C208:C209"/>
    <mergeCell ref="E66:E67"/>
    <mergeCell ref="F66:F67"/>
    <mergeCell ref="E262:E263"/>
    <mergeCell ref="B260:B261"/>
    <mergeCell ref="E212:E213"/>
    <mergeCell ref="E214:E215"/>
    <mergeCell ref="C176:C177"/>
    <mergeCell ref="F262:F263"/>
    <mergeCell ref="B226:B241"/>
    <mergeCell ref="F244:F245"/>
    <mergeCell ref="F226:F241"/>
    <mergeCell ref="F178:F179"/>
    <mergeCell ref="F242:F243"/>
    <mergeCell ref="F220:F221"/>
    <mergeCell ref="E208:E209"/>
    <mergeCell ref="E202:E203"/>
    <mergeCell ref="C98:C99"/>
    <mergeCell ref="C142:C143"/>
    <mergeCell ref="E56:E57"/>
    <mergeCell ref="F56:F57"/>
    <mergeCell ref="E46:E53"/>
    <mergeCell ref="B172:B173"/>
    <mergeCell ref="E172:E173"/>
    <mergeCell ref="B140:B141"/>
    <mergeCell ref="C140:C141"/>
    <mergeCell ref="E148:E149"/>
    <mergeCell ref="E150:E151"/>
    <mergeCell ref="E146:E147"/>
    <mergeCell ref="E140:E141"/>
    <mergeCell ref="E168:E169"/>
    <mergeCell ref="B156:B157"/>
    <mergeCell ref="E144:E145"/>
    <mergeCell ref="B144:B145"/>
    <mergeCell ref="C144:C145"/>
    <mergeCell ref="E156:E157"/>
    <mergeCell ref="F104:F105"/>
    <mergeCell ref="B112:B113"/>
    <mergeCell ref="F172:F173"/>
    <mergeCell ref="F158:F159"/>
    <mergeCell ref="F156:F157"/>
    <mergeCell ref="F144:F145"/>
    <mergeCell ref="F122:F123"/>
    <mergeCell ref="A1:G1"/>
    <mergeCell ref="A3:G3"/>
    <mergeCell ref="A5:G5"/>
    <mergeCell ref="B4:E4"/>
    <mergeCell ref="C21:C22"/>
    <mergeCell ref="F61:F62"/>
    <mergeCell ref="F21:F22"/>
    <mergeCell ref="F23:F24"/>
    <mergeCell ref="E61:E62"/>
    <mergeCell ref="G21:G22"/>
    <mergeCell ref="E23:E24"/>
    <mergeCell ref="A30:A31"/>
    <mergeCell ref="A32:A33"/>
    <mergeCell ref="A34:A35"/>
    <mergeCell ref="A46:A47"/>
    <mergeCell ref="A48:A49"/>
    <mergeCell ref="G23:G24"/>
    <mergeCell ref="A2:F2"/>
    <mergeCell ref="C23:C24"/>
    <mergeCell ref="E30:E37"/>
    <mergeCell ref="F30:F37"/>
    <mergeCell ref="G38:G45"/>
    <mergeCell ref="A40:A41"/>
    <mergeCell ref="A42:A43"/>
    <mergeCell ref="C287:C288"/>
    <mergeCell ref="F287:F288"/>
    <mergeCell ref="F283:F284"/>
    <mergeCell ref="A274:A275"/>
    <mergeCell ref="C274:C275"/>
    <mergeCell ref="B272:B273"/>
    <mergeCell ref="C279:C280"/>
    <mergeCell ref="C270:C271"/>
    <mergeCell ref="C285:C286"/>
    <mergeCell ref="F274:F275"/>
    <mergeCell ref="E279:E280"/>
    <mergeCell ref="F285:F286"/>
    <mergeCell ref="E285:E286"/>
    <mergeCell ref="F279:F280"/>
    <mergeCell ref="C272:C273"/>
    <mergeCell ref="F272:F273"/>
    <mergeCell ref="E272:E273"/>
    <mergeCell ref="E270:E271"/>
    <mergeCell ref="F270:F271"/>
    <mergeCell ref="A270:A271"/>
    <mergeCell ref="G242:G243"/>
    <mergeCell ref="F80:F81"/>
    <mergeCell ref="F116:F117"/>
    <mergeCell ref="A92:A93"/>
    <mergeCell ref="A86:A87"/>
    <mergeCell ref="F96:F97"/>
    <mergeCell ref="F130:F131"/>
    <mergeCell ref="E104:E105"/>
    <mergeCell ref="E112:E113"/>
    <mergeCell ref="F110:F111"/>
    <mergeCell ref="E114:E115"/>
    <mergeCell ref="E110:E111"/>
    <mergeCell ref="F124:F125"/>
    <mergeCell ref="E116:E117"/>
    <mergeCell ref="F126:F127"/>
    <mergeCell ref="F128:F129"/>
    <mergeCell ref="F100:F101"/>
    <mergeCell ref="E106:E107"/>
    <mergeCell ref="C226:C241"/>
    <mergeCell ref="A226:A227"/>
    <mergeCell ref="B242:B243"/>
    <mergeCell ref="E226:E241"/>
    <mergeCell ref="A126:A127"/>
    <mergeCell ref="A84:A85"/>
    <mergeCell ref="G283:G284"/>
    <mergeCell ref="G287:G288"/>
    <mergeCell ref="G289:G290"/>
    <mergeCell ref="B274:B275"/>
    <mergeCell ref="C289:C290"/>
    <mergeCell ref="F223:F224"/>
    <mergeCell ref="E176:E177"/>
    <mergeCell ref="E192:E193"/>
    <mergeCell ref="F218:F219"/>
    <mergeCell ref="E178:E179"/>
    <mergeCell ref="B246:B247"/>
    <mergeCell ref="C256:C257"/>
    <mergeCell ref="E256:E257"/>
    <mergeCell ref="E216:E217"/>
    <mergeCell ref="C180:C181"/>
    <mergeCell ref="E182:E183"/>
    <mergeCell ref="C258:C259"/>
    <mergeCell ref="E264:E265"/>
    <mergeCell ref="E206:E207"/>
    <mergeCell ref="E190:E191"/>
    <mergeCell ref="E204:E205"/>
    <mergeCell ref="G204:G205"/>
    <mergeCell ref="G258:G259"/>
    <mergeCell ref="E218:E219"/>
    <mergeCell ref="G128:G129"/>
    <mergeCell ref="G112:G113"/>
    <mergeCell ref="E136:E137"/>
    <mergeCell ref="F138:F139"/>
    <mergeCell ref="F142:F143"/>
    <mergeCell ref="G140:G141"/>
    <mergeCell ref="G136:G137"/>
    <mergeCell ref="G114:G115"/>
    <mergeCell ref="G110:G111"/>
    <mergeCell ref="E134:E135"/>
    <mergeCell ref="E138:E139"/>
    <mergeCell ref="G116:G117"/>
    <mergeCell ref="G122:G123"/>
    <mergeCell ref="G126:G127"/>
    <mergeCell ref="E126:E127"/>
    <mergeCell ref="G120:G121"/>
    <mergeCell ref="G124:G125"/>
    <mergeCell ref="F112:F113"/>
    <mergeCell ref="F114:F115"/>
    <mergeCell ref="E122:E123"/>
    <mergeCell ref="G130:G131"/>
    <mergeCell ref="G132:G133"/>
    <mergeCell ref="G138:G139"/>
    <mergeCell ref="E142:E143"/>
    <mergeCell ref="G198:G199"/>
    <mergeCell ref="G200:G201"/>
    <mergeCell ref="G206:G207"/>
    <mergeCell ref="G102:G103"/>
    <mergeCell ref="A12:A13"/>
    <mergeCell ref="A18:A19"/>
    <mergeCell ref="A21:A22"/>
    <mergeCell ref="A23:A24"/>
    <mergeCell ref="A25:A26"/>
    <mergeCell ref="A27:A28"/>
    <mergeCell ref="A36:A37"/>
    <mergeCell ref="A52:A53"/>
    <mergeCell ref="A61:A62"/>
    <mergeCell ref="A50:A51"/>
    <mergeCell ref="C25:C26"/>
    <mergeCell ref="C27:C28"/>
    <mergeCell ref="B46:B47"/>
    <mergeCell ref="B56:B57"/>
    <mergeCell ref="B14:B19"/>
    <mergeCell ref="B8:B13"/>
    <mergeCell ref="C80:C81"/>
    <mergeCell ref="E100:E101"/>
    <mergeCell ref="B30:B35"/>
    <mergeCell ref="C30:C35"/>
    <mergeCell ref="B142:B143"/>
    <mergeCell ref="E154:E155"/>
    <mergeCell ref="B154:B155"/>
    <mergeCell ref="A138:A139"/>
    <mergeCell ref="A144:A145"/>
    <mergeCell ref="A156:A157"/>
    <mergeCell ref="G196:G197"/>
    <mergeCell ref="G192:G193"/>
    <mergeCell ref="A174:A175"/>
    <mergeCell ref="F174:F175"/>
    <mergeCell ref="G186:G187"/>
    <mergeCell ref="G188:G189"/>
    <mergeCell ref="G174:G175"/>
    <mergeCell ref="A140:A141"/>
    <mergeCell ref="A154:A155"/>
    <mergeCell ref="A96:A97"/>
    <mergeCell ref="A106:A107"/>
    <mergeCell ref="A120:A121"/>
    <mergeCell ref="A116:A117"/>
    <mergeCell ref="C114:C115"/>
    <mergeCell ref="E88:E89"/>
    <mergeCell ref="E86:E87"/>
    <mergeCell ref="A130:A131"/>
    <mergeCell ref="E108:E109"/>
    <mergeCell ref="C112:C113"/>
    <mergeCell ref="C104:C105"/>
    <mergeCell ref="C100:C101"/>
    <mergeCell ref="E96:E97"/>
    <mergeCell ref="C96:C97"/>
    <mergeCell ref="C110:C111"/>
    <mergeCell ref="A122:A123"/>
    <mergeCell ref="A124:A125"/>
    <mergeCell ref="E90:E91"/>
    <mergeCell ref="A108:A109"/>
    <mergeCell ref="A118:A119"/>
    <mergeCell ref="A98:A99"/>
    <mergeCell ref="A44:A45"/>
    <mergeCell ref="B88:B89"/>
    <mergeCell ref="A90:A91"/>
    <mergeCell ref="C61:C62"/>
    <mergeCell ref="B64:B65"/>
    <mergeCell ref="A38:A39"/>
    <mergeCell ref="B38:B43"/>
    <mergeCell ref="A71:A72"/>
    <mergeCell ref="B66:B67"/>
    <mergeCell ref="A76:A77"/>
    <mergeCell ref="B90:B91"/>
    <mergeCell ref="C90:C91"/>
    <mergeCell ref="A69:A70"/>
    <mergeCell ref="A56:A57"/>
    <mergeCell ref="C56:C57"/>
    <mergeCell ref="A73:A74"/>
    <mergeCell ref="A206:A207"/>
    <mergeCell ref="A218:A219"/>
    <mergeCell ref="C218:C219"/>
    <mergeCell ref="A176:A177"/>
    <mergeCell ref="C38:C43"/>
    <mergeCell ref="E38:E45"/>
    <mergeCell ref="F38:F45"/>
    <mergeCell ref="E289:E290"/>
    <mergeCell ref="A220:A221"/>
    <mergeCell ref="B250:B251"/>
    <mergeCell ref="E223:E224"/>
    <mergeCell ref="B252:B253"/>
    <mergeCell ref="B254:B255"/>
    <mergeCell ref="A258:A259"/>
    <mergeCell ref="B248:B249"/>
    <mergeCell ref="E244:E245"/>
    <mergeCell ref="E258:E259"/>
    <mergeCell ref="A256:A257"/>
    <mergeCell ref="C244:C245"/>
    <mergeCell ref="B244:B245"/>
    <mergeCell ref="A254:A255"/>
    <mergeCell ref="A272:A273"/>
    <mergeCell ref="F146:F147"/>
    <mergeCell ref="A168:A169"/>
    <mergeCell ref="G297:G298"/>
    <mergeCell ref="C303:C304"/>
    <mergeCell ref="A303:A304"/>
    <mergeCell ref="E303:E304"/>
    <mergeCell ref="F303:F304"/>
    <mergeCell ref="G303:G304"/>
    <mergeCell ref="E299:E300"/>
    <mergeCell ref="E301:E302"/>
    <mergeCell ref="F299:F300"/>
    <mergeCell ref="F301:F302"/>
    <mergeCell ref="G299:G300"/>
    <mergeCell ref="G301:G302"/>
    <mergeCell ref="C299:C300"/>
    <mergeCell ref="C301:C302"/>
    <mergeCell ref="A299:A300"/>
    <mergeCell ref="A301:A302"/>
    <mergeCell ref="G276:G277"/>
    <mergeCell ref="A276:A277"/>
    <mergeCell ref="C276:C277"/>
    <mergeCell ref="E276:E277"/>
    <mergeCell ref="F276:F277"/>
    <mergeCell ref="A309:A310"/>
    <mergeCell ref="C309:C310"/>
    <mergeCell ref="E309:E310"/>
    <mergeCell ref="F309:F310"/>
    <mergeCell ref="G309:G310"/>
    <mergeCell ref="C305:C306"/>
    <mergeCell ref="E305:E306"/>
    <mergeCell ref="F305:F306"/>
    <mergeCell ref="F307:F308"/>
    <mergeCell ref="E307:E308"/>
    <mergeCell ref="A305:A306"/>
    <mergeCell ref="A307:A308"/>
    <mergeCell ref="C307:C308"/>
    <mergeCell ref="G305:G306"/>
    <mergeCell ref="G307:G308"/>
    <mergeCell ref="A297:A298"/>
    <mergeCell ref="C297:C298"/>
    <mergeCell ref="E297:E298"/>
    <mergeCell ref="F297:F298"/>
    <mergeCell ref="A311:A312"/>
    <mergeCell ref="C311:C312"/>
    <mergeCell ref="E311:E312"/>
    <mergeCell ref="F311:F312"/>
    <mergeCell ref="G311:G312"/>
    <mergeCell ref="A313:A314"/>
    <mergeCell ref="C313:C314"/>
    <mergeCell ref="E313:E314"/>
    <mergeCell ref="F313:F314"/>
    <mergeCell ref="G313:G314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555" t="s">
        <v>115</v>
      </c>
      <c r="B3" s="556"/>
      <c r="C3" s="556"/>
      <c r="D3" s="556"/>
      <c r="E3" s="556"/>
      <c r="F3" s="556"/>
      <c r="G3" s="556"/>
      <c r="H3" s="556"/>
    </row>
    <row r="6" spans="1:8" ht="15.75">
      <c r="A6" s="557" t="s">
        <v>20</v>
      </c>
      <c r="B6" s="557"/>
      <c r="C6" s="554" t="s">
        <v>19</v>
      </c>
      <c r="D6" s="554"/>
    </row>
    <row r="7" spans="1:8">
      <c r="C7" s="553" t="s">
        <v>18</v>
      </c>
      <c r="D7" s="554"/>
    </row>
    <row r="8" spans="1:8">
      <c r="C8" s="15"/>
      <c r="D8" s="15"/>
    </row>
    <row r="9" spans="1:8" ht="15.75">
      <c r="A9" s="557" t="s">
        <v>112</v>
      </c>
      <c r="B9" s="557"/>
      <c r="C9" s="554" t="s">
        <v>19</v>
      </c>
      <c r="D9" s="554"/>
    </row>
    <row r="10" spans="1:8">
      <c r="C10" s="553" t="s">
        <v>18</v>
      </c>
      <c r="D10" s="554"/>
    </row>
    <row r="11" spans="1:8">
      <c r="C11" s="15"/>
      <c r="D11" s="15"/>
    </row>
    <row r="12" spans="1:8" ht="15.75">
      <c r="A12" s="557" t="s">
        <v>113</v>
      </c>
      <c r="B12" s="557"/>
      <c r="C12" s="554" t="s">
        <v>19</v>
      </c>
      <c r="D12" s="554"/>
    </row>
    <row r="13" spans="1:8">
      <c r="C13" s="553" t="s">
        <v>18</v>
      </c>
      <c r="D13" s="554"/>
    </row>
    <row r="14" spans="1:8">
      <c r="C14" s="15"/>
      <c r="D14" s="15"/>
    </row>
    <row r="15" spans="1:8" ht="15.75">
      <c r="A15" s="558" t="s">
        <v>114</v>
      </c>
      <c r="B15" s="558"/>
      <c r="C15" s="554" t="s">
        <v>19</v>
      </c>
      <c r="D15" s="554"/>
    </row>
    <row r="16" spans="1:8">
      <c r="C16" s="553" t="s">
        <v>18</v>
      </c>
      <c r="D16" s="554"/>
    </row>
    <row r="17" spans="1:4">
      <c r="C17" s="15"/>
      <c r="D17" s="15"/>
    </row>
    <row r="18" spans="1:4" ht="15.75">
      <c r="A18" s="557"/>
      <c r="B18" s="557"/>
      <c r="C18" s="554" t="s">
        <v>19</v>
      </c>
      <c r="D18" s="554"/>
    </row>
    <row r="19" spans="1:4">
      <c r="C19" s="553" t="s">
        <v>18</v>
      </c>
      <c r="D19" s="554"/>
    </row>
    <row r="21" spans="1:4">
      <c r="C21" s="554" t="s">
        <v>19</v>
      </c>
      <c r="D21" s="554"/>
    </row>
    <row r="22" spans="1:4">
      <c r="C22" s="553" t="s">
        <v>18</v>
      </c>
      <c r="D22" s="554"/>
    </row>
    <row r="24" spans="1:4">
      <c r="C24" s="554" t="s">
        <v>19</v>
      </c>
      <c r="D24" s="554"/>
    </row>
    <row r="25" spans="1:4">
      <c r="C25" s="553" t="s">
        <v>18</v>
      </c>
      <c r="D25" s="554"/>
    </row>
  </sheetData>
  <mergeCells count="20">
    <mergeCell ref="C16:D16"/>
    <mergeCell ref="C12:D12"/>
    <mergeCell ref="A12:B12"/>
    <mergeCell ref="C13:D13"/>
    <mergeCell ref="C15:D15"/>
    <mergeCell ref="A15:B15"/>
    <mergeCell ref="C25:D25"/>
    <mergeCell ref="A18:B18"/>
    <mergeCell ref="C19:D19"/>
    <mergeCell ref="C21:D21"/>
    <mergeCell ref="C18:D18"/>
    <mergeCell ref="C22:D22"/>
    <mergeCell ref="C24:D24"/>
    <mergeCell ref="C10:D10"/>
    <mergeCell ref="A3:H3"/>
    <mergeCell ref="A6:B6"/>
    <mergeCell ref="C6:D6"/>
    <mergeCell ref="C7:D7"/>
    <mergeCell ref="A9:B9"/>
    <mergeCell ref="C9:D9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2021-07-29T06:13:01Z</cp:lastPrinted>
  <dcterms:created xsi:type="dcterms:W3CDTF">2016-01-19T07:58:56Z</dcterms:created>
  <dcterms:modified xsi:type="dcterms:W3CDTF">2021-08-02T12:39:31Z</dcterms:modified>
</cp:coreProperties>
</file>