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Лист1!$A$1:$G$325</definedName>
  </definedNames>
  <calcPr calcId="162913"/>
  <fileRecoveryPr autoRecover="0"/>
</workbook>
</file>

<file path=xl/calcChain.xml><?xml version="1.0" encoding="utf-8"?>
<calcChain xmlns="http://schemas.openxmlformats.org/spreadsheetml/2006/main">
  <c r="D325" i="1" l="1"/>
  <c r="D304" i="1"/>
  <c r="D71" i="1" l="1"/>
  <c r="D100" i="1" l="1"/>
  <c r="D94" i="1"/>
  <c r="D36" i="1" l="1"/>
  <c r="D34" i="1"/>
  <c r="D32" i="1"/>
  <c r="D30" i="1"/>
  <c r="D60" i="1" l="1"/>
  <c r="D180" i="1"/>
  <c r="D88" i="1" l="1"/>
  <c r="D126" i="1" l="1"/>
  <c r="D23" i="1"/>
  <c r="D21" i="1"/>
  <c r="D120" i="1"/>
  <c r="D110" i="1"/>
  <c r="D232" i="1" l="1"/>
  <c r="D29" i="1"/>
  <c r="D68" i="1" l="1"/>
  <c r="D20" i="1"/>
  <c r="D69" i="1" l="1"/>
  <c r="D79" i="1" s="1"/>
  <c r="D258" i="1" l="1"/>
  <c r="D288" i="1" s="1"/>
  <c r="D301" i="1" l="1"/>
  <c r="D299" i="1"/>
  <c r="D297" i="1"/>
  <c r="D293" i="1"/>
  <c r="D146" i="1" l="1"/>
  <c r="D306" i="1" l="1"/>
  <c r="D235" i="1" l="1"/>
  <c r="D246" i="1" l="1"/>
  <c r="D242" i="1"/>
  <c r="D238" i="1"/>
  <c r="D295" i="1" l="1"/>
  <c r="D291" i="1"/>
  <c r="D289" i="1"/>
  <c r="D278" i="1"/>
  <c r="D256" i="1"/>
  <c r="D254" i="1"/>
  <c r="D250" i="1"/>
  <c r="D236" i="1"/>
  <c r="D303" i="1" l="1"/>
  <c r="D63" i="1" l="1"/>
</calcChain>
</file>

<file path=xl/sharedStrings.xml><?xml version="1.0" encoding="utf-8"?>
<sst xmlns="http://schemas.openxmlformats.org/spreadsheetml/2006/main" count="904" uniqueCount="489">
  <si>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</si>
  <si>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</si>
  <si>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</si>
  <si>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</si>
  <si>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</si>
  <si>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</si>
  <si>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</si>
  <si>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</si>
  <si>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</si>
  <si>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</si>
  <si>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</si>
  <si>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</si>
  <si>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</si>
  <si>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</si>
  <si>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</si>
  <si>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</si>
  <si>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</si>
  <si>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</si>
  <si>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</si>
  <si>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</si>
  <si>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</si>
  <si>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</si>
  <si>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</si>
  <si>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</si>
  <si>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</si>
  <si>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</si>
  <si>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</si>
  <si>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</si>
  <si>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</si>
  <si>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</si>
  <si>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</si>
  <si>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</si>
  <si>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</si>
  <si>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</si>
  <si>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</si>
  <si>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</si>
  <si>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</si>
  <si>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</si>
  <si>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</si>
  <si>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</si>
  <si>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</si>
  <si>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</si>
  <si>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</si>
  <si>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</si>
  <si>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</si>
  <si>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</si>
  <si>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</si>
  <si>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</si>
  <si>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</si>
  <si>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</si>
  <si>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</si>
  <si>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</si>
  <si>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</si>
  <si>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</si>
  <si>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</si>
  <si>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</si>
  <si>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</si>
  <si>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</si>
  <si>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</si>
  <si>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</si>
  <si>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</si>
  <si>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</si>
  <si>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</si>
  <si>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</si>
  <si>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</si>
  <si>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</si>
  <si>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</si>
  <si>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</si>
  <si>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</si>
  <si>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</si>
  <si>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</si>
  <si>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</si>
  <si>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</si>
  <si>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</si>
  <si>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</si>
  <si>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</si>
  <si>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</si>
  <si>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</si>
  <si>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</si>
  <si>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</si>
  <si>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</si>
  <si>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</si>
  <si>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</si>
  <si>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</si>
  <si>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</si>
  <si>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</si>
  <si>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</si>
  <si>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</si>
  <si>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</si>
  <si>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</si>
  <si>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</si>
  <si>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</si>
  <si>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</si>
  <si>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</si>
  <si>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</si>
  <si>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</si>
  <si>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</si>
  <si>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</si>
  <si>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</si>
  <si>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</si>
  <si>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</si>
  <si>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</si>
  <si>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</si>
  <si>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</si>
  <si>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</si>
  <si>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</si>
  <si>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</si>
  <si>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</si>
  <si>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</si>
  <si>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</si>
  <si>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</si>
  <si>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</si>
  <si>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</si>
  <si>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</si>
  <si>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</si>
  <si>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</si>
  <si>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</si>
  <si>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</si>
  <si>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</si>
  <si>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</si>
  <si>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</si>
  <si>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</si>
  <si>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</si>
  <si>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</si>
  <si>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</si>
  <si>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</si>
  <si>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</si>
  <si>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</si>
  <si>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</si>
  <si>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</si>
  <si>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</si>
  <si>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</si>
  <si>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</si>
  <si>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</si>
  <si>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</si>
  <si>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</si>
  <si>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</si>
  <si>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</si>
  <si>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</si>
  <si>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</si>
  <si>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</si>
  <si>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</si>
  <si>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</si>
  <si>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</si>
  <si>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</si>
  <si>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</si>
  <si>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</si>
  <si>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</si>
  <si>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</si>
  <si>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</si>
  <si>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</si>
  <si>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</si>
  <si>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</si>
  <si>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</si>
  <si>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</si>
  <si>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</si>
  <si>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</si>
  <si>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</si>
  <si>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</si>
  <si>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</si>
  <si>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</si>
  <si>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</si>
  <si>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</si>
  <si>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</si>
  <si>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</si>
  <si>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</si>
  <si>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</si>
  <si>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</si>
  <si>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</si>
  <si>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</si>
  <si>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</si>
  <si>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</si>
  <si>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</si>
  <si>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</si>
  <si>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</si>
  <si>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</si>
  <si>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</si>
  <si>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</si>
  <si>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</si>
  <si>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</si>
  <si>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</si>
  <si>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</si>
  <si>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</si>
  <si>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</si>
  <si>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</si>
  <si>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</si>
  <si>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</si>
  <si>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</si>
  <si>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</si>
  <si>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</si>
  <si>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</si>
  <si>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</si>
  <si>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</si>
  <si>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</si>
  <si>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</si>
  <si>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</si>
  <si>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</si>
  <si>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</si>
  <si>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</si>
  <si>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</si>
  <si>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</si>
  <si>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</si>
  <si>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</si>
  <si>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</si>
  <si>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</si>
  <si>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</si>
  <si>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</si>
  <si>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</si>
  <si>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</si>
  <si>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</si>
  <si>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</si>
  <si>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</si>
  <si>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</si>
  <si>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</si>
  <si>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</si>
  <si>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</si>
  <si>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</si>
  <si>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</si>
  <si>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</si>
  <si>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</si>
  <si>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</si>
  <si>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</si>
  <si>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</si>
  <si>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</si>
  <si>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</si>
  <si>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</si>
  <si>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</si>
  <si>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</si>
  <si>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</si>
  <si>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</si>
  <si>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</si>
  <si>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</si>
  <si>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</si>
  <si>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</si>
  <si>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</si>
  <si>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</si>
  <si>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</si>
  <si>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</si>
  <si>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</si>
  <si>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</si>
  <si>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</si>
  <si>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</si>
  <si>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</si>
  <si>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</si>
  <si>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</si>
  <si>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</si>
  <si>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</si>
  <si>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</si>
  <si>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</si>
  <si>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</si>
  <si>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</si>
  <si>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</si>
  <si>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</si>
  <si>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</si>
  <si>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</si>
  <si>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</si>
  <si>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</si>
  <si>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</si>
  <si>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</si>
  <si>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</si>
  <si>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</si>
  <si>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</si>
  <si>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</si>
  <si>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</si>
  <si>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</si>
  <si>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</si>
  <si>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</si>
  <si>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</si>
  <si>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</si>
  <si>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</si>
  <si>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</si>
  <si>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</si>
  <si>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</si>
  <si>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</si>
  <si>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</si>
  <si>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</si>
  <si>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</si>
  <si>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</si>
  <si>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</si>
  <si>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</si>
  <si>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</si>
  <si>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</si>
  <si>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</si>
  <si>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</si>
  <si>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</si>
  <si>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</si>
  <si>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</si>
  <si>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</si>
  <si>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</si>
  <si>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</si>
  <si>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</si>
  <si>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</si>
  <si>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</si>
  <si>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</si>
  <si>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</si>
  <si>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</si>
  <si>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</si>
  <si>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</si>
  <si>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</si>
  <si>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</si>
  <si>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</si>
  <si>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</si>
  <si>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</si>
  <si>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</si>
  <si>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</si>
  <si>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</si>
  <si>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</si>
  <si>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</si>
  <si>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</si>
  <si>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</si>
  <si>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</si>
  <si>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</si>
  <si>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</si>
  <si>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</si>
  <si>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</si>
  <si>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</si>
  <si>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</si>
  <si>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</si>
  <si>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</si>
  <si>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</si>
  <si>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</si>
  <si>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</si>
  <si>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</si>
  <si>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</si>
  <si>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</si>
  <si>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</si>
  <si>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</si>
  <si>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</si>
  <si>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</si>
  <si>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</si>
  <si>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</si>
  <si>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</si>
  <si>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</si>
  <si>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</si>
  <si>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</si>
  <si>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</si>
  <si>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</si>
  <si>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</si>
  <si>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</si>
  <si>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</si>
  <si>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</si>
  <si>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</si>
  <si>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</si>
  <si>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</si>
  <si>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</si>
  <si>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</si>
  <si>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</si>
  <si>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</si>
  <si>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</si>
  <si>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</si>
  <si>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</si>
  <si>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</si>
  <si>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</si>
  <si>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</si>
  <si>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</si>
  <si>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</si>
  <si>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</si>
  <si>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</si>
  <si>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</si>
  <si>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</si>
  <si>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</si>
  <si>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</si>
  <si>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</si>
  <si>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</si>
  <si>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</si>
  <si>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</si>
  <si>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</si>
  <si>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</si>
  <si>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</si>
  <si>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</si>
  <si>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</si>
  <si>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</si>
  <si>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</si>
  <si>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</si>
  <si>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</si>
  <si>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</si>
  <si>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</si>
  <si>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</si>
  <si>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</si>
  <si>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</si>
  <si>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</si>
  <si>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</si>
  <si>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</si>
  <si>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</si>
  <si>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</si>
  <si>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</si>
  <si>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</si>
  <si>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</si>
  <si>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</si>
  <si>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</si>
  <si>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</si>
  <si>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</si>
  <si>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</si>
  <si>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</si>
  <si>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</si>
  <si>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</si>
  <si>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</si>
  <si>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</si>
  <si>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</si>
  <si>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</si>
  <si>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</si>
  <si>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</si>
  <si>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</si>
  <si>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</si>
  <si>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</si>
  <si>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</si>
  <si>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</si>
  <si>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</si>
  <si>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</si>
  <si>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</si>
  <si>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</si>
  <si>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</si>
  <si>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</si>
  <si>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</si>
  <si>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</si>
  <si>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</si>
  <si>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</si>
  <si>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</si>
  <si>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</si>
  <si>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</si>
  <si>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</si>
  <si>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</si>
  <si>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</si>
  <si>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</si>
  <si>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</si>
  <si>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</si>
  <si>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</si>
  <si>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</si>
  <si>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</si>
  <si>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</si>
  <si>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</si>
  <si>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</si>
  <si>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</si>
  <si>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</si>
  <si>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(71247000-1 Нагляд за будівельними роботами)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</si>
  <si>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</si>
  <si>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</si>
  <si>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</si>
  <si>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</si>
  <si>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</si>
  <si>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</si>
  <si>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</si>
  <si>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</si>
  <si>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</si>
  <si>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</si>
  <si>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</si>
  <si>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</si>
  <si>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</si>
  <si>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</si>
  <si>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</si>
  <si>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</si>
  <si>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</si>
  <si>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</si>
  <si>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</si>
  <si>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</si>
  <si>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</si>
  <si>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</si>
  <si>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</si>
  <si>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 xml:space="preserve">гривень (сто тридцять мільйонів  гривень 00 коп.)                                                                  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</si>
  <si>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</si>
  <si>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</si>
  <si>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</si>
  <si>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</si>
  <si>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</si>
  <si>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Технічний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</si>
  <si>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</si>
  <si>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>очікувана вартість на 2021-2022 р.р.  (дев'яносто сім мільйонів п'ятсот сімдесят п'ять  тисяч сімсот двадцять сім гривень 00 коп.), в т.ч. очікувана вартість на 2021 рік 48 735 862,00 грн. (сорок вісім мільйонів  сімсот тридцять п'ять тисяч вісімсот шістдесят дві грн. 00 коп.)</t>
  </si>
  <si>
    <r>
      <rPr>
        <b/>
        <sz val="10"/>
        <rFont val="Times New Roman"/>
        <family val="1"/>
        <charset val="204"/>
      </rPr>
      <t xml:space="preserve">Код ДК 021:2015  38580000-4 </t>
    </r>
    <r>
      <rPr>
        <sz val="10"/>
        <rFont val="Times New Roman"/>
        <family val="1"/>
        <charset val="204"/>
      </rPr>
      <t>-Рентгенологічне та радіологічне обладнання немедичного призначення</t>
    </r>
  </si>
  <si>
    <t>Рентгенологічне та радіологічне обладнання немедичного призначення – за кодом ДК 021:2015 – 38580000-4 (Скануючі системи стаціонарного типу для огляду легкового автотранспорту)</t>
  </si>
  <si>
    <t>Код ДК 021:2015 71240000-2 Архітектурні, інженерні та планувальні послуги</t>
  </si>
  <si>
    <t>(71240000-2 Архітектурні, інженерні та планувальні послуги)</t>
  </si>
  <si>
    <t>очікувана вартість на 2021-2022 р.р.  (сто дев"яносто вісім тисяч дев"ятсот двадцять одна  грн. 45 коп.), в т.ч. очікувана вартість на 2021 рік 139 245,02 грн. (сто тридцять дев"ять тисяч двісті сорок п"ять грн. грн. 02 коп.)</t>
  </si>
  <si>
    <t>Здійснення авторського нагляду за виконанням будівельних робіт під час будівництва об’єкта «Реконструкція автомобільного пункту пропуску «Красноїльськ» Чернівецької області» (коригування)»</t>
  </si>
  <si>
    <t xml:space="preserve">Придбання бланків сертифікатів з перевезення (походження) товару EUR.1 та EUR-MED (ДК 021:2015 - 22820000-4 Бланки) </t>
  </si>
  <si>
    <t xml:space="preserve">грн. (один мільойон двадцять тисяч  гривень 00 коп.)                            </t>
  </si>
  <si>
    <t>Послуги з інженерного проектування за кодом ДК 021:2015 – 71320000-7 («Розробка проектно-кошторисної документації зовнішнього електропостачання по об’єкту: «Реконструкція міжнародного пункту пропуску для автомобільного сполучення «Шегині» на українсько-польському кордоні», Львівська область, Яворівський район, с. Шегині,   вул. Дружби, 201»)</t>
  </si>
  <si>
    <r>
      <t xml:space="preserve">ДК 021:2015 – 71320000-7                      </t>
    </r>
    <r>
      <rPr>
        <sz val="10"/>
        <color indexed="8"/>
        <rFont val="Times New Roman"/>
        <family val="1"/>
        <charset val="204"/>
      </rPr>
      <t xml:space="preserve">Послуги з інженерного проектування за кодом ДК 021:2015 – 71320000-7 </t>
    </r>
  </si>
  <si>
    <t>грн. (сто дев'яносто дев'ять тисяч гривень 00 копійок)</t>
  </si>
  <si>
    <t>вересень</t>
  </si>
  <si>
    <t xml:space="preserve">грн.( сто дев'яносто три  тисячі триста двадцять одна  гривня 59 коп.)                            </t>
  </si>
  <si>
    <t>Послуги провайдерів – за кодом ДК 021:2015 – 72410000-7 (послуги захищеного доступу до мережі Інтернет за адресою: м. Київ, вул. Саксаганського, 66)</t>
  </si>
  <si>
    <r>
      <t xml:space="preserve"> ДК 021:2015 – 72410000-7 </t>
    </r>
    <r>
      <rPr>
        <sz val="10"/>
        <color indexed="8"/>
        <rFont val="Times New Roman"/>
        <family val="1"/>
        <charset val="204"/>
      </rPr>
      <t>Послуги провайдерів</t>
    </r>
  </si>
  <si>
    <t>Код за ДК 021:2015 - 301900007 - Офісне устаткування та приладдя різне</t>
  </si>
  <si>
    <r>
      <t xml:space="preserve">Код 021: 2015 </t>
    </r>
    <r>
      <rPr>
        <sz val="10"/>
        <color indexed="8"/>
        <rFont val="Times New Roman"/>
        <family val="1"/>
        <charset val="204"/>
      </rPr>
      <t xml:space="preserve">30190000-7 Офісне устаткування та приладдя різне
</t>
    </r>
  </si>
  <si>
    <t xml:space="preserve">грн. (шістсот сімдесят п'ять тисяч триста дев'ять  гривень 70 коп.)                            </t>
  </si>
  <si>
    <t>Зміни 19</t>
  </si>
  <si>
    <t xml:space="preserve">Послуги з технічного обслуговування ліфтів за кодом ДК 021:2015-  50750000-7 </t>
  </si>
  <si>
    <t xml:space="preserve">ДК 021:2015 50750000-7 Послуги з технічного обслуговування ліфтів </t>
  </si>
  <si>
    <t>грн. (сто вісімдесят чотири тисячі вісімсот дев'яносто три грин. 36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</si>
</sst>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71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5"/>
  <sheetViews>
    <sheetView tabSelected="1" view="pageBreakPreview" zoomScaleSheetLayoutView="100" workbookViewId="0">
      <selection activeCell="E338" sqref="E338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27" t="s">
        <v>417</v>
      </c>
      <c r="B1" s="527"/>
      <c r="C1" s="527"/>
      <c r="D1" s="527"/>
      <c r="E1" s="527"/>
      <c r="F1" s="527"/>
      <c r="G1" s="527"/>
    </row>
    <row r="2" spans="1:10" ht="20.25">
      <c r="A2" s="527" t="s">
        <v>258</v>
      </c>
      <c r="B2" s="527"/>
      <c r="C2" s="527"/>
      <c r="D2" s="527"/>
      <c r="E2" s="527"/>
      <c r="F2" s="527"/>
      <c r="G2" s="150" t="s">
        <v>485</v>
      </c>
    </row>
    <row r="3" spans="1:10" ht="18.75">
      <c r="A3" s="528" t="s">
        <v>163</v>
      </c>
      <c r="B3" s="528"/>
      <c r="C3" s="528"/>
      <c r="D3" s="528"/>
      <c r="E3" s="528"/>
      <c r="F3" s="528"/>
      <c r="G3" s="528"/>
    </row>
    <row r="4" spans="1:10" ht="18.75">
      <c r="A4" s="2"/>
      <c r="B4" s="528" t="s">
        <v>1</v>
      </c>
      <c r="C4" s="528"/>
      <c r="D4" s="528"/>
      <c r="E4" s="528"/>
      <c r="F4" s="2"/>
      <c r="G4" s="2"/>
    </row>
    <row r="5" spans="1:10" ht="15.75" thickBot="1">
      <c r="A5" s="529" t="s">
        <v>0</v>
      </c>
      <c r="B5" s="529"/>
      <c r="C5" s="529"/>
      <c r="D5" s="529"/>
      <c r="E5" s="529"/>
      <c r="F5" s="529"/>
      <c r="G5" s="529"/>
    </row>
    <row r="6" spans="1:10" ht="66" customHeight="1" thickBot="1">
      <c r="A6" s="26" t="s">
        <v>2</v>
      </c>
      <c r="B6" s="27" t="s">
        <v>3</v>
      </c>
      <c r="C6" s="27" t="s">
        <v>17</v>
      </c>
      <c r="D6" s="27" t="s">
        <v>4</v>
      </c>
      <c r="E6" s="186" t="s">
        <v>5</v>
      </c>
      <c r="F6" s="186" t="s">
        <v>6</v>
      </c>
      <c r="G6" s="187" t="s">
        <v>7</v>
      </c>
    </row>
    <row r="7" spans="1:10" ht="19.5" customHeight="1">
      <c r="A7" s="26">
        <v>1</v>
      </c>
      <c r="B7" s="27">
        <v>2</v>
      </c>
      <c r="C7" s="27">
        <v>3</v>
      </c>
      <c r="D7" s="28">
        <v>4</v>
      </c>
      <c r="E7" s="29">
        <v>5</v>
      </c>
      <c r="F7" s="83">
        <v>6</v>
      </c>
      <c r="G7" s="188">
        <v>7</v>
      </c>
    </row>
    <row r="8" spans="1:10" s="282" customFormat="1" ht="74.25" customHeight="1">
      <c r="A8" s="348" t="s">
        <v>370</v>
      </c>
      <c r="B8" s="499" t="s">
        <v>327</v>
      </c>
      <c r="C8" s="292">
        <v>2271</v>
      </c>
      <c r="D8" s="349">
        <v>1746218.27</v>
      </c>
      <c r="E8" s="531" t="s">
        <v>58</v>
      </c>
      <c r="F8" s="523" t="s">
        <v>28</v>
      </c>
      <c r="G8" s="405" t="s">
        <v>61</v>
      </c>
      <c r="I8" s="311"/>
    </row>
    <row r="9" spans="1:10" s="282" customFormat="1" ht="35.25" customHeight="1">
      <c r="A9" s="350"/>
      <c r="B9" s="498"/>
      <c r="C9" s="294"/>
      <c r="D9" s="52" t="s">
        <v>369</v>
      </c>
      <c r="E9" s="554"/>
      <c r="F9" s="554"/>
      <c r="G9" s="555"/>
    </row>
    <row r="10" spans="1:10" s="282" customFormat="1" ht="70.5" customHeight="1">
      <c r="A10" s="348" t="s">
        <v>371</v>
      </c>
      <c r="B10" s="498"/>
      <c r="C10" s="294">
        <v>2271</v>
      </c>
      <c r="D10" s="349">
        <v>501358.4</v>
      </c>
      <c r="E10" s="554"/>
      <c r="F10" s="554"/>
      <c r="G10" s="555"/>
    </row>
    <row r="11" spans="1:10" s="282" customFormat="1" ht="44.25" customHeight="1">
      <c r="A11" s="351"/>
      <c r="B11" s="498"/>
      <c r="C11" s="294"/>
      <c r="D11" s="52" t="s">
        <v>320</v>
      </c>
      <c r="E11" s="554"/>
      <c r="F11" s="554"/>
      <c r="G11" s="555"/>
      <c r="I11" s="283"/>
      <c r="J11" s="283"/>
    </row>
    <row r="12" spans="1:10" s="282" customFormat="1" ht="27" customHeight="1">
      <c r="A12" s="438" t="s">
        <v>332</v>
      </c>
      <c r="B12" s="498"/>
      <c r="C12" s="294">
        <v>2271</v>
      </c>
      <c r="D12" s="349">
        <v>501358.4</v>
      </c>
      <c r="E12" s="554"/>
      <c r="F12" s="554"/>
      <c r="G12" s="555"/>
      <c r="I12" s="283"/>
      <c r="J12" s="283"/>
    </row>
    <row r="13" spans="1:10" s="282" customFormat="1" ht="51.75" customHeight="1">
      <c r="A13" s="423"/>
      <c r="B13" s="500"/>
      <c r="C13" s="293"/>
      <c r="D13" s="52" t="s">
        <v>320</v>
      </c>
      <c r="E13" s="532"/>
      <c r="F13" s="532"/>
      <c r="G13" s="534"/>
    </row>
    <row r="14" spans="1:10" s="282" customFormat="1" ht="39.75" customHeight="1">
      <c r="A14" s="348" t="s">
        <v>328</v>
      </c>
      <c r="B14" s="499" t="s">
        <v>327</v>
      </c>
      <c r="C14" s="292">
        <v>2271</v>
      </c>
      <c r="D14" s="349">
        <v>478780.93</v>
      </c>
      <c r="E14" s="481" t="s">
        <v>110</v>
      </c>
      <c r="F14" s="523" t="s">
        <v>20</v>
      </c>
      <c r="G14" s="342" t="s">
        <v>61</v>
      </c>
    </row>
    <row r="15" spans="1:10" s="282" customFormat="1" ht="39.75" customHeight="1">
      <c r="A15" s="350" t="s">
        <v>329</v>
      </c>
      <c r="B15" s="498"/>
      <c r="C15" s="294"/>
      <c r="D15" s="52" t="s">
        <v>321</v>
      </c>
      <c r="E15" s="554"/>
      <c r="F15" s="554"/>
      <c r="G15" s="352" t="s">
        <v>269</v>
      </c>
    </row>
    <row r="16" spans="1:10" s="282" customFormat="1" ht="39.75" customHeight="1">
      <c r="A16" s="348" t="s">
        <v>330</v>
      </c>
      <c r="B16" s="498"/>
      <c r="C16" s="294">
        <v>2271</v>
      </c>
      <c r="D16" s="349">
        <v>145792</v>
      </c>
      <c r="E16" s="554"/>
      <c r="F16" s="554"/>
      <c r="G16" s="342" t="s">
        <v>61</v>
      </c>
    </row>
    <row r="17" spans="1:11" s="282" customFormat="1" ht="39.75" customHeight="1">
      <c r="A17" s="351" t="s">
        <v>331</v>
      </c>
      <c r="B17" s="498"/>
      <c r="C17" s="294"/>
      <c r="D17" s="52" t="s">
        <v>322</v>
      </c>
      <c r="E17" s="554"/>
      <c r="F17" s="554"/>
      <c r="G17" s="352" t="s">
        <v>269</v>
      </c>
    </row>
    <row r="18" spans="1:11" s="282" customFormat="1" ht="39.75" customHeight="1">
      <c r="A18" s="438" t="s">
        <v>332</v>
      </c>
      <c r="B18" s="498"/>
      <c r="C18" s="294">
        <v>2271</v>
      </c>
      <c r="D18" s="349">
        <v>145792</v>
      </c>
      <c r="E18" s="554"/>
      <c r="F18" s="554"/>
      <c r="G18" s="342" t="s">
        <v>61</v>
      </c>
    </row>
    <row r="19" spans="1:11" s="282" customFormat="1" ht="37.5" customHeight="1">
      <c r="A19" s="423"/>
      <c r="B19" s="500"/>
      <c r="C19" s="293"/>
      <c r="D19" s="52" t="s">
        <v>323</v>
      </c>
      <c r="E19" s="532"/>
      <c r="F19" s="532"/>
      <c r="G19" s="352" t="s">
        <v>269</v>
      </c>
    </row>
    <row r="20" spans="1:11" ht="18.75">
      <c r="A20" s="189" t="s">
        <v>8</v>
      </c>
      <c r="B20" s="11"/>
      <c r="C20" s="8"/>
      <c r="D20" s="30">
        <f>D8+D10+D12+D14+D16+D18</f>
        <v>3519300</v>
      </c>
      <c r="E20" s="8"/>
      <c r="F20" s="8"/>
      <c r="G20" s="190"/>
      <c r="H20" s="54"/>
    </row>
    <row r="21" spans="1:11" s="282" customFormat="1" ht="36" customHeight="1">
      <c r="A21" s="410" t="s">
        <v>339</v>
      </c>
      <c r="B21" s="32" t="s">
        <v>334</v>
      </c>
      <c r="C21" s="495">
        <v>2272</v>
      </c>
      <c r="D21" s="349">
        <f>118084.12+17451.15-13630.63</f>
        <v>121904.63999999998</v>
      </c>
      <c r="E21" s="531" t="s">
        <v>59</v>
      </c>
      <c r="F21" s="531" t="s">
        <v>28</v>
      </c>
      <c r="G21" s="533" t="s">
        <v>56</v>
      </c>
    </row>
    <row r="22" spans="1:11" s="282" customFormat="1" ht="42" customHeight="1">
      <c r="A22" s="412"/>
      <c r="B22" s="18" t="s">
        <v>333</v>
      </c>
      <c r="C22" s="496"/>
      <c r="D22" s="52" t="s">
        <v>387</v>
      </c>
      <c r="E22" s="532"/>
      <c r="F22" s="532"/>
      <c r="G22" s="534"/>
      <c r="H22" s="283"/>
    </row>
    <row r="23" spans="1:11" s="282" customFormat="1" ht="38.25" customHeight="1">
      <c r="A23" s="410" t="s">
        <v>338</v>
      </c>
      <c r="B23" s="32" t="s">
        <v>337</v>
      </c>
      <c r="C23" s="495">
        <v>2272</v>
      </c>
      <c r="D23" s="349">
        <f>83906.5+12418.23+13630.63</f>
        <v>109955.36</v>
      </c>
      <c r="E23" s="481" t="s">
        <v>59</v>
      </c>
      <c r="F23" s="531" t="s">
        <v>28</v>
      </c>
      <c r="G23" s="533" t="s">
        <v>56</v>
      </c>
    </row>
    <row r="24" spans="1:11" s="282" customFormat="1" ht="48" customHeight="1">
      <c r="A24" s="412"/>
      <c r="B24" s="25" t="s">
        <v>336</v>
      </c>
      <c r="C24" s="496"/>
      <c r="D24" s="52" t="s">
        <v>388</v>
      </c>
      <c r="E24" s="532"/>
      <c r="F24" s="532"/>
      <c r="G24" s="534"/>
      <c r="H24" s="283"/>
    </row>
    <row r="25" spans="1:11" ht="42" hidden="1" customHeight="1">
      <c r="A25" s="410" t="s">
        <v>377</v>
      </c>
      <c r="B25" s="32" t="s">
        <v>335</v>
      </c>
      <c r="C25" s="495">
        <v>2272</v>
      </c>
      <c r="D25" s="140">
        <v>0</v>
      </c>
      <c r="E25" s="481" t="s">
        <v>110</v>
      </c>
      <c r="F25" s="531" t="s">
        <v>28</v>
      </c>
      <c r="G25" s="405" t="s">
        <v>396</v>
      </c>
    </row>
    <row r="26" spans="1:11" ht="39" hidden="1" customHeight="1">
      <c r="A26" s="412"/>
      <c r="B26" s="18" t="s">
        <v>333</v>
      </c>
      <c r="C26" s="496"/>
      <c r="D26" s="52" t="s">
        <v>378</v>
      </c>
      <c r="E26" s="532"/>
      <c r="F26" s="532"/>
      <c r="G26" s="534"/>
    </row>
    <row r="27" spans="1:11" ht="62.25" hidden="1" customHeight="1">
      <c r="A27" s="410" t="s">
        <v>379</v>
      </c>
      <c r="B27" s="32" t="s">
        <v>337</v>
      </c>
      <c r="C27" s="495">
        <v>2272</v>
      </c>
      <c r="D27" s="140">
        <v>0</v>
      </c>
      <c r="E27" s="481" t="s">
        <v>110</v>
      </c>
      <c r="F27" s="531" t="s">
        <v>28</v>
      </c>
      <c r="G27" s="405" t="s">
        <v>397</v>
      </c>
    </row>
    <row r="28" spans="1:11" ht="30" hidden="1" customHeight="1">
      <c r="A28" s="412"/>
      <c r="B28" s="25" t="s">
        <v>336</v>
      </c>
      <c r="C28" s="496"/>
      <c r="D28" s="52" t="s">
        <v>380</v>
      </c>
      <c r="E28" s="532"/>
      <c r="F28" s="532"/>
      <c r="G28" s="394"/>
    </row>
    <row r="29" spans="1:11" ht="29.25" customHeight="1" thickBot="1">
      <c r="A29" s="191" t="s">
        <v>9</v>
      </c>
      <c r="B29" s="180"/>
      <c r="C29" s="180"/>
      <c r="D29" s="181">
        <f>D21+D23+D25+D27</f>
        <v>231860</v>
      </c>
      <c r="E29" s="180"/>
      <c r="F29" s="180"/>
      <c r="G29" s="192"/>
      <c r="H29" s="54"/>
    </row>
    <row r="30" spans="1:11" ht="42.75" customHeight="1">
      <c r="A30" s="422" t="s">
        <v>372</v>
      </c>
      <c r="B30" s="424" t="s">
        <v>340</v>
      </c>
      <c r="C30" s="419">
        <v>2273</v>
      </c>
      <c r="D30" s="182">
        <f>2654537.72-764087.85</f>
        <v>1890449.87</v>
      </c>
      <c r="E30" s="535" t="s">
        <v>13</v>
      </c>
      <c r="F30" s="440" t="s">
        <v>114</v>
      </c>
      <c r="G30" s="557" t="s">
        <v>403</v>
      </c>
      <c r="H30" s="54"/>
      <c r="K30" s="12"/>
    </row>
    <row r="31" spans="1:11" ht="54.75" customHeight="1">
      <c r="A31" s="423"/>
      <c r="B31" s="425"/>
      <c r="C31" s="420"/>
      <c r="D31" s="52" t="s">
        <v>407</v>
      </c>
      <c r="E31" s="523"/>
      <c r="F31" s="441"/>
      <c r="G31" s="393"/>
      <c r="H31" s="54"/>
      <c r="K31" s="12"/>
    </row>
    <row r="32" spans="1:11" ht="63.75" customHeight="1">
      <c r="A32" s="427" t="s">
        <v>373</v>
      </c>
      <c r="B32" s="425"/>
      <c r="C32" s="420"/>
      <c r="D32" s="129">
        <f>111751.2-38594.3</f>
        <v>73156.899999999994</v>
      </c>
      <c r="E32" s="523"/>
      <c r="F32" s="441"/>
      <c r="G32" s="393"/>
      <c r="H32" s="54"/>
      <c r="K32" s="12"/>
    </row>
    <row r="33" spans="1:11" ht="29.25" customHeight="1">
      <c r="A33" s="438"/>
      <c r="B33" s="425"/>
      <c r="C33" s="420"/>
      <c r="D33" s="52" t="s">
        <v>408</v>
      </c>
      <c r="E33" s="523"/>
      <c r="F33" s="441"/>
      <c r="G33" s="393"/>
      <c r="H33" s="54"/>
      <c r="K33" s="12"/>
    </row>
    <row r="34" spans="1:11" ht="32.25" customHeight="1">
      <c r="A34" s="438" t="s">
        <v>374</v>
      </c>
      <c r="B34" s="425"/>
      <c r="C34" s="420"/>
      <c r="D34" s="104">
        <f>134101.44-33080.83</f>
        <v>101020.61</v>
      </c>
      <c r="E34" s="523"/>
      <c r="F34" s="441"/>
      <c r="G34" s="393"/>
      <c r="H34" s="54"/>
      <c r="K34" s="12"/>
    </row>
    <row r="35" spans="1:11" ht="55.5" customHeight="1">
      <c r="A35" s="423"/>
      <c r="B35" s="426"/>
      <c r="C35" s="421"/>
      <c r="D35" s="52" t="s">
        <v>409</v>
      </c>
      <c r="E35" s="523"/>
      <c r="F35" s="441"/>
      <c r="G35" s="393"/>
      <c r="H35" s="54"/>
      <c r="K35" s="12"/>
    </row>
    <row r="36" spans="1:11" ht="78.75" customHeight="1">
      <c r="A36" s="427" t="s">
        <v>375</v>
      </c>
      <c r="B36" s="157" t="s">
        <v>341</v>
      </c>
      <c r="C36" s="160">
        <v>2273</v>
      </c>
      <c r="D36" s="129">
        <f>109054.51-24672.72</f>
        <v>84381.79</v>
      </c>
      <c r="E36" s="523"/>
      <c r="F36" s="441"/>
      <c r="G36" s="393"/>
      <c r="H36" s="54"/>
      <c r="K36" s="12"/>
    </row>
    <row r="37" spans="1:11" ht="27.75" customHeight="1" thickBot="1">
      <c r="A37" s="456"/>
      <c r="B37" s="183"/>
      <c r="C37" s="184"/>
      <c r="D37" s="185" t="s">
        <v>410</v>
      </c>
      <c r="E37" s="536"/>
      <c r="F37" s="442"/>
      <c r="G37" s="558"/>
      <c r="H37" s="54"/>
      <c r="K37" s="12"/>
    </row>
    <row r="38" spans="1:11" s="282" customFormat="1" ht="57" customHeight="1">
      <c r="A38" s="422" t="s">
        <v>372</v>
      </c>
      <c r="B38" s="424" t="s">
        <v>340</v>
      </c>
      <c r="C38" s="419">
        <v>2273</v>
      </c>
      <c r="D38" s="353">
        <v>764087.85800000001</v>
      </c>
      <c r="E38" s="535" t="s">
        <v>59</v>
      </c>
      <c r="F38" s="440" t="s">
        <v>114</v>
      </c>
      <c r="G38" s="557" t="s">
        <v>416</v>
      </c>
      <c r="H38" s="309"/>
      <c r="K38" s="311"/>
    </row>
    <row r="39" spans="1:11" s="282" customFormat="1" ht="44.25" customHeight="1">
      <c r="A39" s="423"/>
      <c r="B39" s="425"/>
      <c r="C39" s="420"/>
      <c r="D39" s="52" t="s">
        <v>411</v>
      </c>
      <c r="E39" s="523"/>
      <c r="F39" s="441"/>
      <c r="G39" s="393"/>
      <c r="H39" s="309"/>
      <c r="K39" s="311"/>
    </row>
    <row r="40" spans="1:11" s="282" customFormat="1" ht="45" customHeight="1">
      <c r="A40" s="427" t="s">
        <v>373</v>
      </c>
      <c r="B40" s="425"/>
      <c r="C40" s="420"/>
      <c r="D40" s="129">
        <v>38594.303999999989</v>
      </c>
      <c r="E40" s="523"/>
      <c r="F40" s="441"/>
      <c r="G40" s="393"/>
      <c r="H40" s="309"/>
      <c r="K40" s="311"/>
    </row>
    <row r="41" spans="1:11" s="282" customFormat="1" ht="62.25" customHeight="1">
      <c r="A41" s="438"/>
      <c r="B41" s="425"/>
      <c r="C41" s="420"/>
      <c r="D41" s="52" t="s">
        <v>436</v>
      </c>
      <c r="E41" s="523"/>
      <c r="F41" s="441"/>
      <c r="G41" s="393"/>
      <c r="H41" s="309"/>
      <c r="K41" s="311"/>
    </row>
    <row r="42" spans="1:11" s="282" customFormat="1" ht="48" customHeight="1">
      <c r="A42" s="438" t="s">
        <v>374</v>
      </c>
      <c r="B42" s="425"/>
      <c r="C42" s="420"/>
      <c r="D42" s="354">
        <v>33080.831999999995</v>
      </c>
      <c r="E42" s="523"/>
      <c r="F42" s="441"/>
      <c r="G42" s="393"/>
      <c r="H42" s="309"/>
      <c r="K42" s="311"/>
    </row>
    <row r="43" spans="1:11" s="282" customFormat="1" ht="56.25" customHeight="1">
      <c r="A43" s="423"/>
      <c r="B43" s="426"/>
      <c r="C43" s="421"/>
      <c r="D43" s="52" t="s">
        <v>412</v>
      </c>
      <c r="E43" s="523"/>
      <c r="F43" s="441"/>
      <c r="G43" s="393"/>
      <c r="H43" s="309"/>
      <c r="K43" s="311"/>
    </row>
    <row r="44" spans="1:11" s="282" customFormat="1" ht="43.5" customHeight="1">
      <c r="A44" s="427" t="s">
        <v>375</v>
      </c>
      <c r="B44" s="286" t="s">
        <v>341</v>
      </c>
      <c r="C44" s="302">
        <v>2273</v>
      </c>
      <c r="D44" s="129">
        <v>24672.71</v>
      </c>
      <c r="E44" s="523"/>
      <c r="F44" s="441"/>
      <c r="G44" s="393"/>
      <c r="H44" s="309"/>
      <c r="K44" s="311"/>
    </row>
    <row r="45" spans="1:11" s="282" customFormat="1" ht="50.25" customHeight="1" thickBot="1">
      <c r="A45" s="456"/>
      <c r="B45" s="183"/>
      <c r="C45" s="184"/>
      <c r="D45" s="185" t="s">
        <v>413</v>
      </c>
      <c r="E45" s="536"/>
      <c r="F45" s="442"/>
      <c r="G45" s="558"/>
      <c r="H45" s="309"/>
      <c r="K45" s="311"/>
    </row>
    <row r="46" spans="1:11" s="282" customFormat="1" ht="29.25" customHeight="1">
      <c r="A46" s="422" t="s">
        <v>405</v>
      </c>
      <c r="B46" s="497" t="s">
        <v>341</v>
      </c>
      <c r="C46" s="355">
        <v>2273</v>
      </c>
      <c r="D46" s="356">
        <v>1421955.13</v>
      </c>
      <c r="E46" s="535" t="s">
        <v>85</v>
      </c>
      <c r="F46" s="303" t="s">
        <v>28</v>
      </c>
      <c r="G46" s="357" t="s">
        <v>56</v>
      </c>
      <c r="H46" s="309"/>
      <c r="K46" s="311"/>
    </row>
    <row r="47" spans="1:11" s="282" customFormat="1" ht="75.75" customHeight="1" thickBot="1">
      <c r="A47" s="423"/>
      <c r="B47" s="498"/>
      <c r="C47" s="358"/>
      <c r="D47" s="52" t="s">
        <v>404</v>
      </c>
      <c r="E47" s="523"/>
      <c r="F47" s="359"/>
      <c r="G47" s="360" t="s">
        <v>261</v>
      </c>
      <c r="H47" s="309"/>
      <c r="K47" s="311"/>
    </row>
    <row r="48" spans="1:11" ht="27" hidden="1" customHeight="1">
      <c r="A48" s="491" t="s">
        <v>373</v>
      </c>
      <c r="B48" s="258"/>
      <c r="C48" s="259">
        <v>2273</v>
      </c>
      <c r="D48" s="260">
        <v>0</v>
      </c>
      <c r="E48" s="523"/>
      <c r="F48" s="261" t="s">
        <v>28</v>
      </c>
      <c r="G48" s="262" t="s">
        <v>56</v>
      </c>
      <c r="H48" s="54"/>
      <c r="K48" s="12"/>
    </row>
    <row r="49" spans="1:11" ht="61.5" hidden="1" customHeight="1">
      <c r="A49" s="494"/>
      <c r="B49" s="258"/>
      <c r="C49" s="255"/>
      <c r="D49" s="253" t="s">
        <v>324</v>
      </c>
      <c r="E49" s="523"/>
      <c r="F49" s="256"/>
      <c r="G49" s="257" t="s">
        <v>261</v>
      </c>
      <c r="H49" s="54"/>
      <c r="K49" s="12"/>
    </row>
    <row r="50" spans="1:11" ht="24" hidden="1" customHeight="1">
      <c r="A50" s="491" t="s">
        <v>374</v>
      </c>
      <c r="B50" s="258"/>
      <c r="C50" s="259">
        <v>2273</v>
      </c>
      <c r="D50" s="260">
        <v>0</v>
      </c>
      <c r="E50" s="523"/>
      <c r="F50" s="261" t="s">
        <v>28</v>
      </c>
      <c r="G50" s="262" t="s">
        <v>56</v>
      </c>
      <c r="H50" s="54"/>
      <c r="K50" s="12"/>
    </row>
    <row r="51" spans="1:11" ht="60" hidden="1" customHeight="1">
      <c r="A51" s="494"/>
      <c r="B51" s="258"/>
      <c r="C51" s="255"/>
      <c r="D51" s="253" t="s">
        <v>325</v>
      </c>
      <c r="E51" s="523"/>
      <c r="F51" s="256"/>
      <c r="G51" s="257" t="s">
        <v>261</v>
      </c>
      <c r="H51" s="54"/>
      <c r="K51" s="12"/>
    </row>
    <row r="52" spans="1:11" ht="38.25" hidden="1" customHeight="1">
      <c r="A52" s="491" t="s">
        <v>342</v>
      </c>
      <c r="B52" s="258"/>
      <c r="C52" s="263">
        <v>2273</v>
      </c>
      <c r="D52" s="264">
        <v>0</v>
      </c>
      <c r="E52" s="523"/>
      <c r="F52" s="265" t="s">
        <v>28</v>
      </c>
      <c r="G52" s="262" t="s">
        <v>56</v>
      </c>
      <c r="H52" s="54"/>
      <c r="K52" s="12"/>
    </row>
    <row r="53" spans="1:11" ht="46.5" hidden="1" customHeight="1" thickBot="1">
      <c r="A53" s="492"/>
      <c r="B53" s="266"/>
      <c r="C53" s="267"/>
      <c r="D53" s="254" t="s">
        <v>326</v>
      </c>
      <c r="E53" s="536"/>
      <c r="F53" s="268"/>
      <c r="G53" s="269" t="s">
        <v>261</v>
      </c>
      <c r="H53" s="54"/>
      <c r="K53" s="12"/>
    </row>
    <row r="54" spans="1:11" ht="38.25" hidden="1">
      <c r="A54" s="193" t="s">
        <v>317</v>
      </c>
      <c r="B54" s="158" t="s">
        <v>121</v>
      </c>
      <c r="C54" s="160">
        <v>2273</v>
      </c>
      <c r="D54" s="142">
        <v>0</v>
      </c>
      <c r="E54" s="162" t="s">
        <v>110</v>
      </c>
      <c r="F54" s="162" t="s">
        <v>28</v>
      </c>
      <c r="G54" s="194" t="s">
        <v>56</v>
      </c>
      <c r="H54" s="54"/>
      <c r="K54" s="12"/>
    </row>
    <row r="55" spans="1:11" ht="24" hidden="1">
      <c r="A55" s="195"/>
      <c r="B55" s="158"/>
      <c r="C55" s="160"/>
      <c r="D55" s="141" t="s">
        <v>125</v>
      </c>
      <c r="E55" s="162"/>
      <c r="F55" s="162"/>
      <c r="G55" s="194"/>
      <c r="H55" s="54"/>
      <c r="K55" s="12"/>
    </row>
    <row r="56" spans="1:11" ht="25.5" hidden="1" customHeight="1">
      <c r="A56" s="435" t="s">
        <v>318</v>
      </c>
      <c r="B56" s="499"/>
      <c r="C56" s="437"/>
      <c r="D56" s="52"/>
      <c r="E56" s="481" t="s">
        <v>110</v>
      </c>
      <c r="F56" s="481"/>
      <c r="G56" s="533" t="s">
        <v>56</v>
      </c>
      <c r="H56" s="54"/>
      <c r="K56" s="12"/>
    </row>
    <row r="57" spans="1:11" ht="35.25" hidden="1" customHeight="1">
      <c r="A57" s="436"/>
      <c r="B57" s="500"/>
      <c r="C57" s="421"/>
      <c r="D57" s="52" t="s">
        <v>125</v>
      </c>
      <c r="E57" s="482"/>
      <c r="F57" s="482"/>
      <c r="G57" s="534"/>
      <c r="H57" s="54"/>
      <c r="K57" s="12"/>
    </row>
    <row r="58" spans="1:11" ht="38.25" hidden="1">
      <c r="A58" s="193" t="s">
        <v>319</v>
      </c>
      <c r="B58" s="158"/>
      <c r="C58" s="160"/>
      <c r="D58" s="142"/>
      <c r="E58" s="162" t="s">
        <v>110</v>
      </c>
      <c r="F58" s="162"/>
      <c r="G58" s="194" t="s">
        <v>56</v>
      </c>
      <c r="H58" s="54"/>
      <c r="K58" s="12"/>
    </row>
    <row r="59" spans="1:11" ht="24" hidden="1">
      <c r="A59" s="196"/>
      <c r="B59" s="158"/>
      <c r="C59" s="160"/>
      <c r="D59" s="141" t="s">
        <v>125</v>
      </c>
      <c r="E59" s="179"/>
      <c r="F59" s="179"/>
      <c r="G59" s="194"/>
      <c r="H59" s="54"/>
      <c r="K59" s="12"/>
    </row>
    <row r="60" spans="1:11" ht="32.25" customHeight="1" thickBot="1">
      <c r="A60" s="246" t="s">
        <v>10</v>
      </c>
      <c r="B60" s="247"/>
      <c r="C60" s="248"/>
      <c r="D60" s="249">
        <f>D46+D44+D42+D40+D38+D36+D34+D32+D30</f>
        <v>4431400.0039999997</v>
      </c>
      <c r="E60" s="251"/>
      <c r="F60" s="248"/>
      <c r="G60" s="250"/>
      <c r="H60" s="54"/>
      <c r="J60" s="12"/>
    </row>
    <row r="61" spans="1:11" ht="27.75" customHeight="1">
      <c r="A61" s="493" t="s">
        <v>343</v>
      </c>
      <c r="B61" s="244" t="s">
        <v>344</v>
      </c>
      <c r="C61" s="459">
        <v>2274</v>
      </c>
      <c r="D61" s="245">
        <v>489500</v>
      </c>
      <c r="E61" s="532" t="s">
        <v>59</v>
      </c>
      <c r="F61" s="530" t="s">
        <v>104</v>
      </c>
      <c r="G61" s="559" t="s">
        <v>61</v>
      </c>
    </row>
    <row r="62" spans="1:11" ht="71.25" customHeight="1" thickBot="1">
      <c r="A62" s="493"/>
      <c r="B62" s="244"/>
      <c r="C62" s="460"/>
      <c r="D62" s="237" t="s">
        <v>437</v>
      </c>
      <c r="E62" s="531"/>
      <c r="F62" s="530"/>
      <c r="G62" s="560"/>
    </row>
    <row r="63" spans="1:11" ht="32.25" customHeight="1" thickBot="1">
      <c r="A63" s="246" t="s">
        <v>57</v>
      </c>
      <c r="B63" s="247"/>
      <c r="C63" s="248"/>
      <c r="D63" s="249">
        <f>D61</f>
        <v>489500</v>
      </c>
      <c r="E63" s="248"/>
      <c r="F63" s="248"/>
      <c r="G63" s="250"/>
      <c r="H63" s="54"/>
    </row>
    <row r="64" spans="1:11" ht="28.5" hidden="1" customHeight="1">
      <c r="A64" s="212" t="s">
        <v>87</v>
      </c>
      <c r="B64" s="461" t="s">
        <v>88</v>
      </c>
      <c r="C64" s="62"/>
      <c r="D64" s="252">
        <v>0</v>
      </c>
      <c r="E64" s="537" t="s">
        <v>13</v>
      </c>
      <c r="F64" s="530" t="s">
        <v>30</v>
      </c>
      <c r="G64" s="556" t="s">
        <v>56</v>
      </c>
      <c r="H64" s="54"/>
    </row>
    <row r="65" spans="1:12" ht="54.75" hidden="1" customHeight="1">
      <c r="A65" s="198"/>
      <c r="B65" s="429"/>
      <c r="C65" s="63">
        <v>2275</v>
      </c>
      <c r="D65" s="137" t="s">
        <v>264</v>
      </c>
      <c r="E65" s="538"/>
      <c r="F65" s="451"/>
      <c r="G65" s="553"/>
      <c r="H65" s="54"/>
    </row>
    <row r="66" spans="1:12" ht="29.25" hidden="1" customHeight="1">
      <c r="A66" s="197" t="s">
        <v>87</v>
      </c>
      <c r="B66" s="428" t="s">
        <v>88</v>
      </c>
      <c r="C66" s="62"/>
      <c r="D66" s="147">
        <v>0</v>
      </c>
      <c r="E66" s="447" t="s">
        <v>262</v>
      </c>
      <c r="F66" s="450" t="s">
        <v>28</v>
      </c>
      <c r="G66" s="552" t="s">
        <v>263</v>
      </c>
      <c r="H66" s="54"/>
    </row>
    <row r="67" spans="1:12" ht="46.5" hidden="1" customHeight="1">
      <c r="A67" s="198"/>
      <c r="B67" s="429"/>
      <c r="C67" s="63">
        <v>2275</v>
      </c>
      <c r="D67" s="137" t="s">
        <v>265</v>
      </c>
      <c r="E67" s="409"/>
      <c r="F67" s="451"/>
      <c r="G67" s="553"/>
      <c r="H67" s="54"/>
    </row>
    <row r="68" spans="1:12" ht="25.5" hidden="1">
      <c r="A68" s="199" t="s">
        <v>89</v>
      </c>
      <c r="B68" s="11"/>
      <c r="C68" s="64"/>
      <c r="D68" s="65">
        <f>D64+D66</f>
        <v>0</v>
      </c>
      <c r="E68" s="8"/>
      <c r="F68" s="8"/>
      <c r="G68" s="190"/>
      <c r="H68" s="54"/>
    </row>
    <row r="69" spans="1:12" ht="60.75" customHeight="1">
      <c r="A69" s="427" t="s">
        <v>345</v>
      </c>
      <c r="B69" s="60" t="s">
        <v>346</v>
      </c>
      <c r="C69" s="160">
        <v>2210</v>
      </c>
      <c r="D69" s="131">
        <f>99000+1238540</f>
        <v>1337540</v>
      </c>
      <c r="E69" s="126" t="s">
        <v>13</v>
      </c>
      <c r="F69" s="156" t="s">
        <v>30</v>
      </c>
      <c r="G69" s="405" t="s">
        <v>256</v>
      </c>
    </row>
    <row r="70" spans="1:12" ht="42.75" customHeight="1">
      <c r="A70" s="423"/>
      <c r="B70" s="125"/>
      <c r="C70" s="35"/>
      <c r="D70" s="120" t="s">
        <v>266</v>
      </c>
      <c r="E70" s="169"/>
      <c r="F70" s="153"/>
      <c r="G70" s="394"/>
    </row>
    <row r="71" spans="1:12" ht="64.5" customHeight="1">
      <c r="A71" s="427" t="s">
        <v>448</v>
      </c>
      <c r="B71" s="60" t="s">
        <v>449</v>
      </c>
      <c r="C71" s="241">
        <v>2210</v>
      </c>
      <c r="D71" s="77">
        <f>210800</f>
        <v>210800</v>
      </c>
      <c r="E71" s="240" t="s">
        <v>13</v>
      </c>
      <c r="F71" s="238" t="s">
        <v>104</v>
      </c>
      <c r="G71" s="405" t="s">
        <v>418</v>
      </c>
    </row>
    <row r="72" spans="1:12" ht="42.75" customHeight="1">
      <c r="A72" s="423"/>
      <c r="B72" s="127"/>
      <c r="C72" s="35"/>
      <c r="D72" s="120" t="s">
        <v>450</v>
      </c>
      <c r="E72" s="243"/>
      <c r="F72" s="239"/>
      <c r="G72" s="394"/>
    </row>
    <row r="73" spans="1:12" ht="64.5" customHeight="1">
      <c r="A73" s="427" t="s">
        <v>482</v>
      </c>
      <c r="B73" s="60" t="s">
        <v>483</v>
      </c>
      <c r="C73" s="386">
        <v>2210</v>
      </c>
      <c r="D73" s="77">
        <v>675309.7</v>
      </c>
      <c r="E73" s="382" t="s">
        <v>13</v>
      </c>
      <c r="F73" s="383" t="s">
        <v>478</v>
      </c>
      <c r="G73" s="405" t="s">
        <v>418</v>
      </c>
    </row>
    <row r="74" spans="1:12" ht="42.75" customHeight="1">
      <c r="A74" s="423"/>
      <c r="B74" s="127"/>
      <c r="C74" s="35"/>
      <c r="D74" s="120" t="s">
        <v>484</v>
      </c>
      <c r="E74" s="385"/>
      <c r="F74" s="384"/>
      <c r="G74" s="394"/>
    </row>
    <row r="75" spans="1:12" ht="42.75" customHeight="1">
      <c r="A75" s="427" t="s">
        <v>473</v>
      </c>
      <c r="B75" s="60" t="s">
        <v>346</v>
      </c>
      <c r="C75" s="378">
        <v>2210</v>
      </c>
      <c r="D75" s="77">
        <v>1020000</v>
      </c>
      <c r="E75" s="376" t="s">
        <v>13</v>
      </c>
      <c r="F75" s="374" t="s">
        <v>103</v>
      </c>
      <c r="G75" s="405" t="s">
        <v>419</v>
      </c>
    </row>
    <row r="76" spans="1:12" ht="42.75" customHeight="1">
      <c r="A76" s="423"/>
      <c r="B76" s="127"/>
      <c r="C76" s="35"/>
      <c r="D76" s="120" t="s">
        <v>474</v>
      </c>
      <c r="E76" s="377"/>
      <c r="F76" s="375"/>
      <c r="G76" s="394"/>
    </row>
    <row r="77" spans="1:12" ht="42.75" customHeight="1">
      <c r="A77" s="427" t="s">
        <v>446</v>
      </c>
      <c r="B77" s="60" t="s">
        <v>346</v>
      </c>
      <c r="C77" s="241">
        <v>2210</v>
      </c>
      <c r="D77" s="77">
        <v>520000</v>
      </c>
      <c r="E77" s="242" t="s">
        <v>13</v>
      </c>
      <c r="F77" s="238" t="s">
        <v>104</v>
      </c>
      <c r="G77" s="405" t="s">
        <v>419</v>
      </c>
    </row>
    <row r="78" spans="1:12" ht="42.75" customHeight="1">
      <c r="A78" s="423"/>
      <c r="B78" s="127"/>
      <c r="C78" s="35"/>
      <c r="D78" s="120" t="s">
        <v>447</v>
      </c>
      <c r="E78" s="243"/>
      <c r="F78" s="239"/>
      <c r="G78" s="394"/>
    </row>
    <row r="79" spans="1:12" ht="29.25" customHeight="1">
      <c r="A79" s="203" t="s">
        <v>12</v>
      </c>
      <c r="B79" s="4"/>
      <c r="C79" s="5"/>
      <c r="D79" s="6">
        <f>D69+D71+D77</f>
        <v>2068340</v>
      </c>
      <c r="E79" s="7"/>
      <c r="F79" s="7"/>
      <c r="G79" s="204"/>
      <c r="H79" s="90"/>
      <c r="I79" s="54"/>
      <c r="J79" s="105"/>
      <c r="K79" s="143"/>
      <c r="L79" s="82"/>
    </row>
    <row r="80" spans="1:12" ht="39" hidden="1" customHeight="1">
      <c r="A80" s="430" t="s">
        <v>52</v>
      </c>
      <c r="B80" s="13" t="s">
        <v>16</v>
      </c>
      <c r="C80" s="19">
        <v>2240</v>
      </c>
      <c r="D80" s="24">
        <v>0</v>
      </c>
      <c r="E80" s="154" t="s">
        <v>13</v>
      </c>
      <c r="F80" s="161" t="s">
        <v>20</v>
      </c>
      <c r="G80" s="205" t="s">
        <v>11</v>
      </c>
    </row>
    <row r="81" spans="1:12" ht="62.25" hidden="1" customHeight="1">
      <c r="A81" s="431"/>
      <c r="B81" s="14"/>
      <c r="C81" s="20"/>
      <c r="D81" s="15" t="s">
        <v>22</v>
      </c>
      <c r="E81" s="155"/>
      <c r="F81" s="166"/>
      <c r="G81" s="206"/>
    </row>
    <row r="82" spans="1:12" ht="49.5" hidden="1" customHeight="1">
      <c r="A82" s="207" t="s">
        <v>50</v>
      </c>
      <c r="B82" s="13" t="s">
        <v>16</v>
      </c>
      <c r="C82" s="19">
        <v>2240</v>
      </c>
      <c r="D82" s="24">
        <v>0</v>
      </c>
      <c r="E82" s="171" t="s">
        <v>13</v>
      </c>
      <c r="F82" s="162" t="s">
        <v>20</v>
      </c>
      <c r="G82" s="205" t="s">
        <v>11</v>
      </c>
    </row>
    <row r="83" spans="1:12" ht="53.25" hidden="1" customHeight="1">
      <c r="A83" s="207" t="s">
        <v>51</v>
      </c>
      <c r="B83" s="14"/>
      <c r="C83" s="21"/>
      <c r="D83" s="15" t="s">
        <v>21</v>
      </c>
      <c r="E83" s="171"/>
      <c r="F83" s="162"/>
      <c r="G83" s="208"/>
    </row>
    <row r="84" spans="1:12" ht="42" hidden="1" customHeight="1">
      <c r="A84" s="209" t="s">
        <v>23</v>
      </c>
      <c r="B84" s="13" t="s">
        <v>19</v>
      </c>
      <c r="C84" s="501">
        <v>2240</v>
      </c>
      <c r="D84" s="24">
        <v>0</v>
      </c>
      <c r="E84" s="447" t="s">
        <v>13</v>
      </c>
      <c r="F84" s="517" t="s">
        <v>20</v>
      </c>
      <c r="G84" s="552" t="s">
        <v>11</v>
      </c>
    </row>
    <row r="85" spans="1:12" ht="49.5" hidden="1" customHeight="1">
      <c r="A85" s="210"/>
      <c r="B85" s="14"/>
      <c r="C85" s="502"/>
      <c r="D85" s="3" t="s">
        <v>18</v>
      </c>
      <c r="E85" s="409"/>
      <c r="F85" s="488"/>
      <c r="G85" s="553"/>
    </row>
    <row r="86" spans="1:12" ht="49.5" hidden="1" customHeight="1">
      <c r="A86" s="211" t="s">
        <v>24</v>
      </c>
      <c r="B86" s="13" t="s">
        <v>19</v>
      </c>
      <c r="C86" s="44">
        <v>2240</v>
      </c>
      <c r="D86" s="23">
        <v>0</v>
      </c>
      <c r="E86" s="171" t="s">
        <v>13</v>
      </c>
      <c r="F86" s="173" t="s">
        <v>20</v>
      </c>
      <c r="G86" s="208" t="s">
        <v>11</v>
      </c>
    </row>
    <row r="87" spans="1:12" ht="49.5" hidden="1" customHeight="1">
      <c r="A87" s="211"/>
      <c r="B87" s="22"/>
      <c r="C87" s="44"/>
      <c r="D87" s="3" t="s">
        <v>25</v>
      </c>
      <c r="E87" s="171"/>
      <c r="F87" s="173"/>
      <c r="G87" s="208"/>
    </row>
    <row r="88" spans="1:12" ht="61.5" customHeight="1">
      <c r="A88" s="439" t="s">
        <v>347</v>
      </c>
      <c r="B88" s="565" t="s">
        <v>414</v>
      </c>
      <c r="C88" s="566">
        <v>2240</v>
      </c>
      <c r="D88" s="270">
        <f>1000000-197550</f>
        <v>802450</v>
      </c>
      <c r="E88" s="567" t="s">
        <v>13</v>
      </c>
      <c r="F88" s="567" t="s">
        <v>103</v>
      </c>
      <c r="G88" s="568" t="s">
        <v>62</v>
      </c>
    </row>
    <row r="89" spans="1:12" ht="43.5" customHeight="1">
      <c r="A89" s="439"/>
      <c r="B89" s="565"/>
      <c r="C89" s="566"/>
      <c r="D89" s="85" t="s">
        <v>415</v>
      </c>
      <c r="E89" s="567"/>
      <c r="F89" s="567"/>
      <c r="G89" s="568"/>
      <c r="H89" s="88"/>
      <c r="L89" s="12"/>
    </row>
    <row r="90" spans="1:12" s="282" customFormat="1" ht="41.25" customHeight="1">
      <c r="A90" s="520" t="s">
        <v>399</v>
      </c>
      <c r="B90" s="16" t="s">
        <v>398</v>
      </c>
      <c r="C90" s="292">
        <v>2240</v>
      </c>
      <c r="D90" s="59">
        <v>197550</v>
      </c>
      <c r="E90" s="481" t="s">
        <v>182</v>
      </c>
      <c r="F90" s="481" t="s">
        <v>28</v>
      </c>
      <c r="G90" s="405" t="s">
        <v>402</v>
      </c>
    </row>
    <row r="91" spans="1:12" s="282" customFormat="1" ht="103.5" customHeight="1">
      <c r="A91" s="521"/>
      <c r="B91" s="34" t="s">
        <v>400</v>
      </c>
      <c r="C91" s="293"/>
      <c r="D91" s="72" t="s">
        <v>401</v>
      </c>
      <c r="E91" s="482"/>
      <c r="F91" s="482"/>
      <c r="G91" s="394"/>
      <c r="H91" s="283"/>
      <c r="J91" s="59"/>
    </row>
    <row r="92" spans="1:12" s="282" customFormat="1" ht="28.5" hidden="1" customHeight="1">
      <c r="A92" s="215" t="s">
        <v>196</v>
      </c>
      <c r="B92" s="457" t="s">
        <v>195</v>
      </c>
      <c r="C92" s="294">
        <v>2240</v>
      </c>
      <c r="D92" s="274">
        <v>0</v>
      </c>
      <c r="E92" s="481" t="s">
        <v>182</v>
      </c>
      <c r="F92" s="289" t="s">
        <v>197</v>
      </c>
      <c r="G92" s="405" t="s">
        <v>56</v>
      </c>
      <c r="H92" s="283"/>
    </row>
    <row r="93" spans="1:12" s="282" customFormat="1" ht="21.75" hidden="1" customHeight="1">
      <c r="A93" s="215"/>
      <c r="B93" s="458"/>
      <c r="C93" s="294"/>
      <c r="D93" s="72" t="s">
        <v>198</v>
      </c>
      <c r="E93" s="482"/>
      <c r="F93" s="289"/>
      <c r="G93" s="394"/>
      <c r="H93" s="283"/>
    </row>
    <row r="94" spans="1:12" s="282" customFormat="1" ht="88.5" customHeight="1">
      <c r="A94" s="427" t="s">
        <v>348</v>
      </c>
      <c r="B94" s="432" t="s">
        <v>349</v>
      </c>
      <c r="C94" s="433">
        <v>2240</v>
      </c>
      <c r="D94" s="59">
        <f>7455700-2400-30000</f>
        <v>7423300</v>
      </c>
      <c r="E94" s="462" t="s">
        <v>85</v>
      </c>
      <c r="F94" s="481" t="s">
        <v>114</v>
      </c>
      <c r="G94" s="405" t="s">
        <v>406</v>
      </c>
      <c r="H94" s="309"/>
    </row>
    <row r="95" spans="1:12" s="282" customFormat="1" ht="59.25" customHeight="1">
      <c r="A95" s="423"/>
      <c r="B95" s="426"/>
      <c r="C95" s="434"/>
      <c r="D95" s="310" t="s">
        <v>422</v>
      </c>
      <c r="E95" s="463"/>
      <c r="F95" s="482"/>
      <c r="G95" s="394"/>
      <c r="J95" s="311"/>
    </row>
    <row r="96" spans="1:12" s="282" customFormat="1" ht="66.75" customHeight="1">
      <c r="A96" s="427" t="s">
        <v>350</v>
      </c>
      <c r="B96" s="16" t="s">
        <v>351</v>
      </c>
      <c r="C96" s="292">
        <v>2240</v>
      </c>
      <c r="D96" s="59">
        <v>1385400</v>
      </c>
      <c r="E96" s="312" t="s">
        <v>259</v>
      </c>
      <c r="F96" s="287" t="s">
        <v>260</v>
      </c>
      <c r="G96" s="405" t="s">
        <v>275</v>
      </c>
      <c r="I96" s="311"/>
    </row>
    <row r="97" spans="1:8" s="282" customFormat="1" ht="80.25" customHeight="1">
      <c r="A97" s="423"/>
      <c r="B97" s="313"/>
      <c r="C97" s="293"/>
      <c r="D97" s="314" t="s">
        <v>304</v>
      </c>
      <c r="E97" s="70"/>
      <c r="F97" s="288"/>
      <c r="G97" s="394"/>
    </row>
    <row r="98" spans="1:8" s="282" customFormat="1" ht="9" hidden="1" customHeight="1">
      <c r="A98" s="308" t="s">
        <v>122</v>
      </c>
      <c r="B98" s="16" t="s">
        <v>123</v>
      </c>
      <c r="C98" s="294">
        <v>2240</v>
      </c>
      <c r="D98" s="59">
        <v>0</v>
      </c>
      <c r="E98" s="46" t="s">
        <v>110</v>
      </c>
      <c r="F98" s="289" t="s">
        <v>30</v>
      </c>
      <c r="G98" s="284" t="s">
        <v>56</v>
      </c>
    </row>
    <row r="99" spans="1:8" s="282" customFormat="1" ht="21.75" hidden="1" customHeight="1">
      <c r="A99" s="308"/>
      <c r="B99" s="313"/>
      <c r="C99" s="294"/>
      <c r="D99" s="314" t="s">
        <v>124</v>
      </c>
      <c r="E99" s="46"/>
      <c r="F99" s="289"/>
      <c r="G99" s="315"/>
    </row>
    <row r="100" spans="1:8" s="282" customFormat="1" ht="64.5" customHeight="1">
      <c r="A100" s="569" t="s">
        <v>394</v>
      </c>
      <c r="B100" s="278" t="s">
        <v>424</v>
      </c>
      <c r="C100" s="469">
        <v>2240</v>
      </c>
      <c r="D100" s="271">
        <f>161930-26988.48+4655+33502.66</f>
        <v>173099.18</v>
      </c>
      <c r="E100" s="468" t="s">
        <v>27</v>
      </c>
      <c r="F100" s="468" t="s">
        <v>28</v>
      </c>
      <c r="G100" s="279" t="s">
        <v>56</v>
      </c>
    </row>
    <row r="101" spans="1:8" s="282" customFormat="1" ht="39" customHeight="1">
      <c r="A101" s="570"/>
      <c r="B101" s="280"/>
      <c r="C101" s="470"/>
      <c r="D101" s="72" t="s">
        <v>423</v>
      </c>
      <c r="E101" s="455"/>
      <c r="F101" s="455"/>
      <c r="G101" s="281"/>
      <c r="H101" s="283"/>
    </row>
    <row r="102" spans="1:8" s="282" customFormat="1" ht="50.25" customHeight="1">
      <c r="A102" s="410" t="s">
        <v>394</v>
      </c>
      <c r="B102" s="16" t="s">
        <v>26</v>
      </c>
      <c r="C102" s="433">
        <v>2240</v>
      </c>
      <c r="D102" s="271">
        <v>26988.48</v>
      </c>
      <c r="E102" s="312" t="s">
        <v>110</v>
      </c>
      <c r="F102" s="287"/>
      <c r="G102" s="284" t="s">
        <v>392</v>
      </c>
    </row>
    <row r="103" spans="1:8" s="282" customFormat="1" ht="63.75" customHeight="1">
      <c r="A103" s="412"/>
      <c r="B103" s="17"/>
      <c r="C103" s="434"/>
      <c r="D103" s="273" t="s">
        <v>395</v>
      </c>
      <c r="E103" s="70"/>
      <c r="F103" s="288"/>
      <c r="G103" s="285"/>
    </row>
    <row r="104" spans="1:8" s="282" customFormat="1" ht="51" hidden="1" customHeight="1">
      <c r="A104" s="222" t="s">
        <v>64</v>
      </c>
      <c r="B104" s="16" t="s">
        <v>65</v>
      </c>
      <c r="C104" s="466">
        <v>2240</v>
      </c>
      <c r="D104" s="59">
        <v>0</v>
      </c>
      <c r="E104" s="462" t="s">
        <v>66</v>
      </c>
      <c r="F104" s="481" t="s">
        <v>28</v>
      </c>
      <c r="G104" s="284" t="s">
        <v>56</v>
      </c>
    </row>
    <row r="105" spans="1:8" s="282" customFormat="1" ht="27" hidden="1" customHeight="1">
      <c r="A105" s="216"/>
      <c r="B105" s="17"/>
      <c r="C105" s="467"/>
      <c r="D105" s="314" t="s">
        <v>67</v>
      </c>
      <c r="E105" s="463"/>
      <c r="F105" s="482"/>
      <c r="G105" s="316"/>
    </row>
    <row r="106" spans="1:8" s="282" customFormat="1" ht="50.25" hidden="1" customHeight="1">
      <c r="A106" s="215" t="s">
        <v>31</v>
      </c>
      <c r="B106" s="16" t="s">
        <v>63</v>
      </c>
      <c r="C106" s="294">
        <v>2240</v>
      </c>
      <c r="D106" s="59">
        <v>0</v>
      </c>
      <c r="E106" s="46" t="s">
        <v>13</v>
      </c>
      <c r="F106" s="306" t="s">
        <v>28</v>
      </c>
      <c r="G106" s="489" t="s">
        <v>56</v>
      </c>
    </row>
    <row r="107" spans="1:8" s="282" customFormat="1" ht="30.75" hidden="1" customHeight="1">
      <c r="A107" s="216"/>
      <c r="B107" s="17"/>
      <c r="C107" s="293"/>
      <c r="D107" s="314" t="s">
        <v>32</v>
      </c>
      <c r="E107" s="288"/>
      <c r="F107" s="305"/>
      <c r="G107" s="490"/>
    </row>
    <row r="108" spans="1:8" s="282" customFormat="1" ht="45" hidden="1" customHeight="1">
      <c r="A108" s="222" t="s">
        <v>64</v>
      </c>
      <c r="B108" s="16" t="s">
        <v>65</v>
      </c>
      <c r="C108" s="466">
        <v>2240</v>
      </c>
      <c r="D108" s="59">
        <v>0</v>
      </c>
      <c r="E108" s="462" t="s">
        <v>66</v>
      </c>
      <c r="F108" s="481" t="s">
        <v>114</v>
      </c>
      <c r="G108" s="284" t="s">
        <v>56</v>
      </c>
    </row>
    <row r="109" spans="1:8" s="282" customFormat="1" ht="27" hidden="1" customHeight="1">
      <c r="A109" s="216"/>
      <c r="B109" s="17"/>
      <c r="C109" s="467"/>
      <c r="D109" s="314" t="s">
        <v>141</v>
      </c>
      <c r="E109" s="463"/>
      <c r="F109" s="482"/>
      <c r="G109" s="316"/>
    </row>
    <row r="110" spans="1:8" s="282" customFormat="1" ht="43.5" customHeight="1">
      <c r="A110" s="411" t="s">
        <v>352</v>
      </c>
      <c r="B110" s="317" t="s">
        <v>353</v>
      </c>
      <c r="C110" s="318">
        <v>2240</v>
      </c>
      <c r="D110" s="319">
        <f>600000-37774.66</f>
        <v>562225.34</v>
      </c>
      <c r="E110" s="524" t="s">
        <v>66</v>
      </c>
      <c r="F110" s="289" t="s">
        <v>28</v>
      </c>
      <c r="G110" s="295" t="s">
        <v>56</v>
      </c>
      <c r="H110" s="283"/>
    </row>
    <row r="111" spans="1:8" s="282" customFormat="1" ht="51.75" customHeight="1">
      <c r="A111" s="412"/>
      <c r="B111" s="317"/>
      <c r="C111" s="320"/>
      <c r="D111" s="314" t="s">
        <v>381</v>
      </c>
      <c r="E111" s="463"/>
      <c r="F111" s="289"/>
      <c r="G111" s="321"/>
    </row>
    <row r="112" spans="1:8" s="282" customFormat="1" ht="40.5" customHeight="1">
      <c r="A112" s="410" t="s">
        <v>352</v>
      </c>
      <c r="B112" s="16" t="s">
        <v>65</v>
      </c>
      <c r="C112" s="318">
        <v>2240</v>
      </c>
      <c r="D112" s="59">
        <v>37774.660000000003</v>
      </c>
      <c r="E112" s="462" t="s">
        <v>110</v>
      </c>
      <c r="F112" s="287" t="s">
        <v>20</v>
      </c>
      <c r="G112" s="284" t="s">
        <v>56</v>
      </c>
    </row>
    <row r="113" spans="1:8" s="282" customFormat="1" ht="35.25" customHeight="1">
      <c r="A113" s="412"/>
      <c r="B113" s="317"/>
      <c r="C113" s="320"/>
      <c r="D113" s="314" t="s">
        <v>382</v>
      </c>
      <c r="E113" s="463"/>
      <c r="F113" s="289"/>
      <c r="G113" s="322" t="s">
        <v>269</v>
      </c>
    </row>
    <row r="114" spans="1:8" ht="42.75" hidden="1" customHeight="1">
      <c r="A114" s="197" t="s">
        <v>307</v>
      </c>
      <c r="B114" s="13" t="s">
        <v>68</v>
      </c>
      <c r="C114" s="464">
        <v>2240</v>
      </c>
      <c r="D114" s="136">
        <v>0</v>
      </c>
      <c r="E114" s="447" t="s">
        <v>110</v>
      </c>
      <c r="F114" s="443" t="s">
        <v>30</v>
      </c>
      <c r="G114" s="507" t="s">
        <v>61</v>
      </c>
    </row>
    <row r="115" spans="1:8" ht="30.75" hidden="1" customHeight="1">
      <c r="A115" s="198" t="s">
        <v>69</v>
      </c>
      <c r="B115" s="14"/>
      <c r="C115" s="465"/>
      <c r="D115" s="15" t="s">
        <v>276</v>
      </c>
      <c r="E115" s="409"/>
      <c r="F115" s="444"/>
      <c r="G115" s="508"/>
    </row>
    <row r="116" spans="1:8" ht="36" hidden="1" customHeight="1">
      <c r="A116" s="197" t="s">
        <v>305</v>
      </c>
      <c r="B116" s="445" t="s">
        <v>68</v>
      </c>
      <c r="C116" s="464">
        <v>2240</v>
      </c>
      <c r="D116" s="77">
        <v>0</v>
      </c>
      <c r="E116" s="447" t="s">
        <v>110</v>
      </c>
      <c r="F116" s="443" t="s">
        <v>30</v>
      </c>
      <c r="G116" s="507" t="s">
        <v>70</v>
      </c>
    </row>
    <row r="117" spans="1:8" ht="36.75" hidden="1" customHeight="1">
      <c r="A117" s="198"/>
      <c r="B117" s="446"/>
      <c r="C117" s="465"/>
      <c r="D117" s="15" t="s">
        <v>277</v>
      </c>
      <c r="E117" s="409"/>
      <c r="F117" s="444"/>
      <c r="G117" s="508"/>
    </row>
    <row r="118" spans="1:8" ht="56.25" hidden="1" customHeight="1">
      <c r="A118" s="197" t="s">
        <v>306</v>
      </c>
      <c r="B118" s="13" t="s">
        <v>68</v>
      </c>
      <c r="C118" s="464">
        <v>2240</v>
      </c>
      <c r="D118" s="130">
        <v>0</v>
      </c>
      <c r="E118" s="447" t="s">
        <v>110</v>
      </c>
      <c r="F118" s="443" t="s">
        <v>30</v>
      </c>
      <c r="G118" s="505" t="s">
        <v>56</v>
      </c>
    </row>
    <row r="119" spans="1:8" ht="30.75" hidden="1" customHeight="1">
      <c r="A119" s="198"/>
      <c r="B119" s="14"/>
      <c r="C119" s="465"/>
      <c r="D119" s="15" t="s">
        <v>303</v>
      </c>
      <c r="E119" s="409"/>
      <c r="F119" s="444"/>
      <c r="G119" s="506"/>
    </row>
    <row r="120" spans="1:8" s="282" customFormat="1" ht="94.5" customHeight="1">
      <c r="A120" s="410" t="s">
        <v>376</v>
      </c>
      <c r="B120" s="16" t="s">
        <v>33</v>
      </c>
      <c r="C120" s="294">
        <v>2240</v>
      </c>
      <c r="D120" s="323">
        <f>17647598-3233274.88</f>
        <v>14414323.120000001</v>
      </c>
      <c r="E120" s="462" t="s">
        <v>66</v>
      </c>
      <c r="F120" s="481" t="s">
        <v>103</v>
      </c>
      <c r="G120" s="489" t="s">
        <v>56</v>
      </c>
      <c r="H120" s="283"/>
    </row>
    <row r="121" spans="1:8" s="282" customFormat="1" ht="42" customHeight="1">
      <c r="A121" s="412"/>
      <c r="B121" s="34" t="s">
        <v>354</v>
      </c>
      <c r="C121" s="324"/>
      <c r="D121" s="72" t="s">
        <v>385</v>
      </c>
      <c r="E121" s="463"/>
      <c r="F121" s="482"/>
      <c r="G121" s="490"/>
      <c r="H121" s="325"/>
    </row>
    <row r="122" spans="1:8" s="282" customFormat="1" ht="42" customHeight="1">
      <c r="A122" s="410" t="s">
        <v>376</v>
      </c>
      <c r="B122" s="16" t="s">
        <v>33</v>
      </c>
      <c r="C122" s="326" t="s">
        <v>383</v>
      </c>
      <c r="D122" s="323">
        <v>3233274.88</v>
      </c>
      <c r="E122" s="46" t="s">
        <v>110</v>
      </c>
      <c r="F122" s="306" t="s">
        <v>28</v>
      </c>
      <c r="G122" s="315" t="s">
        <v>56</v>
      </c>
      <c r="H122" s="325"/>
    </row>
    <row r="123" spans="1:8" s="282" customFormat="1" ht="60.75" customHeight="1">
      <c r="A123" s="412"/>
      <c r="B123" s="34" t="s">
        <v>354</v>
      </c>
      <c r="C123" s="324"/>
      <c r="D123" s="85" t="s">
        <v>386</v>
      </c>
      <c r="E123" s="288"/>
      <c r="F123" s="305"/>
      <c r="G123" s="327" t="s">
        <v>384</v>
      </c>
      <c r="H123" s="325"/>
    </row>
    <row r="124" spans="1:8" s="282" customFormat="1" ht="47.25" customHeight="1">
      <c r="A124" s="410" t="s">
        <v>358</v>
      </c>
      <c r="B124" s="16" t="s">
        <v>355</v>
      </c>
      <c r="C124" s="294">
        <v>2240</v>
      </c>
      <c r="D124" s="129">
        <v>300000</v>
      </c>
      <c r="E124" s="46" t="s">
        <v>111</v>
      </c>
      <c r="F124" s="306" t="s">
        <v>28</v>
      </c>
      <c r="G124" s="489" t="s">
        <v>56</v>
      </c>
    </row>
    <row r="125" spans="1:8" s="282" customFormat="1" ht="33.75" customHeight="1">
      <c r="A125" s="412"/>
      <c r="B125" s="328"/>
      <c r="C125" s="293"/>
      <c r="D125" s="120" t="s">
        <v>268</v>
      </c>
      <c r="E125" s="70"/>
      <c r="F125" s="305"/>
      <c r="G125" s="490"/>
    </row>
    <row r="126" spans="1:8" s="282" customFormat="1" ht="39" customHeight="1">
      <c r="A126" s="410" t="s">
        <v>389</v>
      </c>
      <c r="B126" s="317" t="s">
        <v>357</v>
      </c>
      <c r="C126" s="329">
        <v>2240</v>
      </c>
      <c r="D126" s="319">
        <f>935280-155880+561170</f>
        <v>1340570</v>
      </c>
      <c r="E126" s="481" t="s">
        <v>111</v>
      </c>
      <c r="F126" s="523" t="s">
        <v>28</v>
      </c>
      <c r="G126" s="509" t="s">
        <v>390</v>
      </c>
    </row>
    <row r="127" spans="1:8" s="282" customFormat="1" ht="96.75" customHeight="1">
      <c r="A127" s="412"/>
      <c r="B127" s="17"/>
      <c r="C127" s="330"/>
      <c r="D127" s="85" t="s">
        <v>435</v>
      </c>
      <c r="E127" s="482"/>
      <c r="F127" s="482"/>
      <c r="G127" s="490"/>
      <c r="H127" s="283"/>
    </row>
    <row r="128" spans="1:8" ht="36" hidden="1" customHeight="1">
      <c r="A128" s="471" t="s">
        <v>359</v>
      </c>
      <c r="B128" s="22" t="s">
        <v>357</v>
      </c>
      <c r="C128" s="44">
        <v>2240</v>
      </c>
      <c r="D128" s="138">
        <v>0</v>
      </c>
      <c r="E128" s="171" t="s">
        <v>27</v>
      </c>
      <c r="F128" s="522" t="s">
        <v>28</v>
      </c>
      <c r="G128" s="510" t="s">
        <v>390</v>
      </c>
    </row>
    <row r="129" spans="1:8" ht="36" hidden="1" customHeight="1">
      <c r="A129" s="472"/>
      <c r="B129" s="14"/>
      <c r="C129" s="45"/>
      <c r="D129" s="53" t="s">
        <v>278</v>
      </c>
      <c r="E129" s="166"/>
      <c r="F129" s="449"/>
      <c r="G129" s="508"/>
    </row>
    <row r="130" spans="1:8" ht="36" customHeight="1">
      <c r="A130" s="380" t="s">
        <v>480</v>
      </c>
      <c r="B130" s="22" t="s">
        <v>481</v>
      </c>
      <c r="C130" s="44">
        <v>2240</v>
      </c>
      <c r="D130" s="71">
        <v>47600</v>
      </c>
      <c r="E130" s="379" t="s">
        <v>13</v>
      </c>
      <c r="F130" s="381" t="s">
        <v>478</v>
      </c>
      <c r="G130" s="489" t="s">
        <v>56</v>
      </c>
    </row>
    <row r="131" spans="1:8" ht="36" customHeight="1">
      <c r="A131" s="380"/>
      <c r="B131" s="22"/>
      <c r="C131" s="45"/>
      <c r="D131" s="47" t="s">
        <v>203</v>
      </c>
      <c r="E131" s="379"/>
      <c r="F131" s="381"/>
      <c r="G131" s="490"/>
    </row>
    <row r="132" spans="1:8" s="282" customFormat="1" ht="34.5" customHeight="1">
      <c r="A132" s="410" t="s">
        <v>356</v>
      </c>
      <c r="B132" s="16" t="s">
        <v>16</v>
      </c>
      <c r="C132" s="294"/>
      <c r="D132" s="71">
        <v>155880</v>
      </c>
      <c r="E132" s="481" t="s">
        <v>110</v>
      </c>
      <c r="F132" s="523" t="s">
        <v>28</v>
      </c>
      <c r="G132" s="489" t="s">
        <v>391</v>
      </c>
    </row>
    <row r="133" spans="1:8" s="282" customFormat="1" ht="41.25" customHeight="1">
      <c r="A133" s="412"/>
      <c r="B133" s="17"/>
      <c r="C133" s="293">
        <v>2240</v>
      </c>
      <c r="D133" s="85" t="s">
        <v>438</v>
      </c>
      <c r="E133" s="482"/>
      <c r="F133" s="482"/>
      <c r="G133" s="490"/>
      <c r="H133" s="283"/>
    </row>
    <row r="134" spans="1:8" s="282" customFormat="1" ht="52.5" hidden="1" customHeight="1">
      <c r="A134" s="220" t="s">
        <v>184</v>
      </c>
      <c r="B134" s="16" t="s">
        <v>16</v>
      </c>
      <c r="C134" s="292">
        <v>2240</v>
      </c>
      <c r="D134" s="71">
        <v>0</v>
      </c>
      <c r="E134" s="46" t="s">
        <v>111</v>
      </c>
      <c r="F134" s="522" t="s">
        <v>104</v>
      </c>
      <c r="G134" s="489" t="s">
        <v>56</v>
      </c>
    </row>
    <row r="135" spans="1:8" s="282" customFormat="1" ht="25.5" hidden="1" customHeight="1">
      <c r="A135" s="331"/>
      <c r="B135" s="17"/>
      <c r="C135" s="293"/>
      <c r="D135" s="72" t="s">
        <v>185</v>
      </c>
      <c r="E135" s="70"/>
      <c r="F135" s="449"/>
      <c r="G135" s="490"/>
      <c r="H135" s="283"/>
    </row>
    <row r="136" spans="1:8" s="282" customFormat="1" ht="25.5" hidden="1" customHeight="1">
      <c r="A136" s="417" t="s">
        <v>206</v>
      </c>
      <c r="B136" s="16" t="s">
        <v>16</v>
      </c>
      <c r="C136" s="292">
        <v>2240</v>
      </c>
      <c r="D136" s="71">
        <v>0</v>
      </c>
      <c r="E136" s="46" t="s">
        <v>111</v>
      </c>
      <c r="F136" s="522" t="s">
        <v>104</v>
      </c>
      <c r="G136" s="489" t="s">
        <v>56</v>
      </c>
    </row>
    <row r="137" spans="1:8" s="282" customFormat="1" ht="128.25" hidden="1" customHeight="1">
      <c r="A137" s="418"/>
      <c r="B137" s="17"/>
      <c r="C137" s="293"/>
      <c r="D137" s="85" t="s">
        <v>205</v>
      </c>
      <c r="E137" s="288"/>
      <c r="F137" s="449"/>
      <c r="G137" s="490"/>
      <c r="H137" s="283"/>
    </row>
    <row r="138" spans="1:8" s="282" customFormat="1" ht="30" hidden="1" customHeight="1">
      <c r="A138" s="290" t="s">
        <v>167</v>
      </c>
      <c r="B138" s="16" t="s">
        <v>168</v>
      </c>
      <c r="C138" s="292">
        <v>2240</v>
      </c>
      <c r="D138" s="134">
        <v>0</v>
      </c>
      <c r="E138" s="287"/>
      <c r="F138" s="304"/>
      <c r="G138" s="489" t="s">
        <v>61</v>
      </c>
    </row>
    <row r="139" spans="1:8" s="282" customFormat="1" ht="69.75" hidden="1" customHeight="1">
      <c r="A139" s="291"/>
      <c r="B139" s="17"/>
      <c r="C139" s="293"/>
      <c r="D139" s="85" t="s">
        <v>238</v>
      </c>
      <c r="E139" s="288" t="s">
        <v>111</v>
      </c>
      <c r="F139" s="305" t="s">
        <v>115</v>
      </c>
      <c r="G139" s="490"/>
      <c r="H139" s="283"/>
    </row>
    <row r="140" spans="1:8" s="282" customFormat="1" ht="50.25" hidden="1" customHeight="1">
      <c r="A140" s="290" t="s">
        <v>244</v>
      </c>
      <c r="B140" s="16" t="s">
        <v>243</v>
      </c>
      <c r="C140" s="292">
        <v>2240</v>
      </c>
      <c r="D140" s="71">
        <v>0</v>
      </c>
      <c r="E140" s="481" t="s">
        <v>240</v>
      </c>
      <c r="F140" s="304"/>
      <c r="G140" s="489" t="s">
        <v>61</v>
      </c>
      <c r="H140" s="283"/>
    </row>
    <row r="141" spans="1:8" s="282" customFormat="1" ht="43.5" hidden="1" customHeight="1">
      <c r="A141" s="291"/>
      <c r="B141" s="17"/>
      <c r="C141" s="293"/>
      <c r="D141" s="85" t="s">
        <v>239</v>
      </c>
      <c r="E141" s="482"/>
      <c r="F141" s="305" t="s">
        <v>224</v>
      </c>
      <c r="G141" s="490"/>
      <c r="H141" s="283"/>
    </row>
    <row r="142" spans="1:8" s="282" customFormat="1" ht="43.5" hidden="1" customHeight="1">
      <c r="A142" s="215" t="s">
        <v>212</v>
      </c>
      <c r="B142" s="332" t="s">
        <v>213</v>
      </c>
      <c r="C142" s="333">
        <v>2240</v>
      </c>
      <c r="D142" s="334">
        <v>0</v>
      </c>
      <c r="E142" s="462" t="s">
        <v>182</v>
      </c>
      <c r="F142" s="289" t="s">
        <v>247</v>
      </c>
      <c r="G142" s="489" t="s">
        <v>61</v>
      </c>
      <c r="H142" s="283"/>
    </row>
    <row r="143" spans="1:8" s="282" customFormat="1" ht="43.5" hidden="1" customHeight="1">
      <c r="A143" s="216"/>
      <c r="B143" s="17"/>
      <c r="C143" s="335"/>
      <c r="D143" s="273" t="s">
        <v>251</v>
      </c>
      <c r="E143" s="463"/>
      <c r="F143" s="288"/>
      <c r="G143" s="490"/>
      <c r="H143" s="283"/>
    </row>
    <row r="144" spans="1:8" s="282" customFormat="1" ht="36" hidden="1" customHeight="1">
      <c r="A144" s="473" t="s">
        <v>173</v>
      </c>
      <c r="B144" s="16" t="s">
        <v>16</v>
      </c>
      <c r="C144" s="294">
        <v>2240</v>
      </c>
      <c r="D144" s="71">
        <v>0</v>
      </c>
      <c r="E144" s="481" t="s">
        <v>169</v>
      </c>
      <c r="F144" s="481" t="s">
        <v>115</v>
      </c>
      <c r="G144" s="489" t="s">
        <v>61</v>
      </c>
    </row>
    <row r="145" spans="1:8" s="282" customFormat="1" ht="58.5" hidden="1" customHeight="1">
      <c r="A145" s="474"/>
      <c r="B145" s="317"/>
      <c r="C145" s="294"/>
      <c r="D145" s="85" t="s">
        <v>199</v>
      </c>
      <c r="E145" s="482"/>
      <c r="F145" s="482"/>
      <c r="G145" s="490"/>
      <c r="H145" s="283"/>
    </row>
    <row r="146" spans="1:8" s="282" customFormat="1" ht="16.5" hidden="1" customHeight="1">
      <c r="A146" s="475" t="s">
        <v>158</v>
      </c>
      <c r="B146" s="457" t="s">
        <v>159</v>
      </c>
      <c r="C146" s="433">
        <v>2240</v>
      </c>
      <c r="D146" s="71">
        <f>199000-32727-48836-6837.6-10000-12992.1- 49128-17000-21479.3</f>
        <v>0</v>
      </c>
      <c r="E146" s="468" t="s">
        <v>182</v>
      </c>
      <c r="F146" s="468" t="s">
        <v>103</v>
      </c>
      <c r="G146" s="503" t="s">
        <v>56</v>
      </c>
    </row>
    <row r="147" spans="1:8" s="282" customFormat="1" ht="42.75" hidden="1" customHeight="1" thickBot="1">
      <c r="A147" s="476"/>
      <c r="B147" s="483"/>
      <c r="C147" s="485"/>
      <c r="D147" s="86" t="s">
        <v>201</v>
      </c>
      <c r="E147" s="484"/>
      <c r="F147" s="484"/>
      <c r="G147" s="504"/>
      <c r="H147" s="283"/>
    </row>
    <row r="148" spans="1:8" s="282" customFormat="1" ht="42.75" hidden="1" customHeight="1">
      <c r="A148" s="106" t="s">
        <v>189</v>
      </c>
      <c r="B148" s="457" t="s">
        <v>188</v>
      </c>
      <c r="C148" s="433">
        <v>2240</v>
      </c>
      <c r="D148" s="71">
        <v>0</v>
      </c>
      <c r="E148" s="468" t="s">
        <v>182</v>
      </c>
      <c r="F148" s="468" t="s">
        <v>104</v>
      </c>
      <c r="G148" s="503" t="s">
        <v>56</v>
      </c>
      <c r="H148" s="283"/>
    </row>
    <row r="149" spans="1:8" s="282" customFormat="1" ht="42.75" hidden="1" customHeight="1" thickBot="1">
      <c r="A149" s="107"/>
      <c r="B149" s="483"/>
      <c r="C149" s="485"/>
      <c r="D149" s="86" t="s">
        <v>190</v>
      </c>
      <c r="E149" s="484"/>
      <c r="F149" s="484"/>
      <c r="G149" s="504"/>
      <c r="H149" s="283"/>
    </row>
    <row r="150" spans="1:8" s="282" customFormat="1" ht="23.25" hidden="1" customHeight="1">
      <c r="A150" s="475" t="s">
        <v>273</v>
      </c>
      <c r="B150" s="457" t="s">
        <v>191</v>
      </c>
      <c r="C150" s="433">
        <v>2240</v>
      </c>
      <c r="D150" s="71">
        <v>0</v>
      </c>
      <c r="E150" s="468" t="s">
        <v>160</v>
      </c>
      <c r="F150" s="468" t="s">
        <v>28</v>
      </c>
      <c r="G150" s="503" t="s">
        <v>56</v>
      </c>
      <c r="H150" s="283"/>
    </row>
    <row r="151" spans="1:8" s="282" customFormat="1" ht="42.75" hidden="1" customHeight="1" thickBot="1">
      <c r="A151" s="476"/>
      <c r="B151" s="483"/>
      <c r="C151" s="485"/>
      <c r="D151" s="86" t="s">
        <v>272</v>
      </c>
      <c r="E151" s="484"/>
      <c r="F151" s="484"/>
      <c r="G151" s="504"/>
      <c r="H151" s="283"/>
    </row>
    <row r="152" spans="1:8" s="282" customFormat="1" ht="42.75" hidden="1" customHeight="1">
      <c r="A152" s="217" t="s">
        <v>270</v>
      </c>
      <c r="B152" s="96" t="s">
        <v>170</v>
      </c>
      <c r="C152" s="97">
        <v>2240</v>
      </c>
      <c r="D152" s="98">
        <v>0</v>
      </c>
      <c r="E152" s="454" t="s">
        <v>160</v>
      </c>
      <c r="F152" s="454" t="s">
        <v>28</v>
      </c>
      <c r="G152" s="503" t="s">
        <v>56</v>
      </c>
      <c r="H152" s="336"/>
    </row>
    <row r="153" spans="1:8" s="282" customFormat="1" ht="17.25" hidden="1" customHeight="1" thickBot="1">
      <c r="A153" s="299"/>
      <c r="B153" s="99"/>
      <c r="C153" s="293"/>
      <c r="D153" s="85" t="s">
        <v>271</v>
      </c>
      <c r="E153" s="484"/>
      <c r="F153" s="455"/>
      <c r="G153" s="504"/>
      <c r="H153" s="283"/>
    </row>
    <row r="154" spans="1:8" s="282" customFormat="1" ht="27.75" hidden="1" customHeight="1">
      <c r="A154" s="298" t="s">
        <v>181</v>
      </c>
      <c r="B154" s="96" t="s">
        <v>180</v>
      </c>
      <c r="C154" s="294">
        <v>2240</v>
      </c>
      <c r="D154" s="98">
        <v>0</v>
      </c>
      <c r="E154" s="454" t="s">
        <v>164</v>
      </c>
      <c r="F154" s="300" t="s">
        <v>115</v>
      </c>
      <c r="G154" s="503" t="s">
        <v>56</v>
      </c>
      <c r="H154" s="283"/>
    </row>
    <row r="155" spans="1:8" s="282" customFormat="1" ht="42.75" hidden="1" customHeight="1" thickBot="1">
      <c r="A155" s="299"/>
      <c r="B155" s="99"/>
      <c r="C155" s="293"/>
      <c r="D155" s="85" t="s">
        <v>174</v>
      </c>
      <c r="E155" s="484"/>
      <c r="F155" s="297"/>
      <c r="G155" s="504"/>
      <c r="H155" s="283"/>
    </row>
    <row r="156" spans="1:8" s="282" customFormat="1" ht="42.75" hidden="1" customHeight="1">
      <c r="A156" s="301" t="s">
        <v>176</v>
      </c>
      <c r="B156" s="96" t="s">
        <v>175</v>
      </c>
      <c r="C156" s="292">
        <v>2240</v>
      </c>
      <c r="D156" s="98">
        <v>0</v>
      </c>
      <c r="E156" s="454" t="s">
        <v>164</v>
      </c>
      <c r="F156" s="296" t="s">
        <v>115</v>
      </c>
      <c r="G156" s="503" t="s">
        <v>56</v>
      </c>
      <c r="H156" s="283"/>
    </row>
    <row r="157" spans="1:8" s="282" customFormat="1" ht="42.75" hidden="1" customHeight="1" thickBot="1">
      <c r="A157" s="218"/>
      <c r="B157" s="100"/>
      <c r="C157" s="101"/>
      <c r="D157" s="85" t="s">
        <v>179</v>
      </c>
      <c r="E157" s="484"/>
      <c r="F157" s="102"/>
      <c r="G157" s="504"/>
      <c r="H157" s="283"/>
    </row>
    <row r="158" spans="1:8" s="282" customFormat="1" ht="42.75" hidden="1" customHeight="1">
      <c r="A158" s="298" t="s">
        <v>177</v>
      </c>
      <c r="B158" s="96" t="s">
        <v>178</v>
      </c>
      <c r="C158" s="294">
        <v>2240</v>
      </c>
      <c r="D158" s="98">
        <v>0</v>
      </c>
      <c r="E158" s="307" t="s">
        <v>164</v>
      </c>
      <c r="F158" s="300" t="s">
        <v>115</v>
      </c>
      <c r="G158" s="503" t="s">
        <v>56</v>
      </c>
      <c r="H158" s="283"/>
    </row>
    <row r="159" spans="1:8" s="282" customFormat="1" ht="25.5" hidden="1" customHeight="1" thickBot="1">
      <c r="A159" s="298"/>
      <c r="B159" s="94"/>
      <c r="C159" s="294"/>
      <c r="D159" s="85" t="s">
        <v>183</v>
      </c>
      <c r="E159" s="300"/>
      <c r="F159" s="300"/>
      <c r="G159" s="504"/>
      <c r="H159" s="283"/>
    </row>
    <row r="160" spans="1:8" s="282" customFormat="1" ht="25.5" hidden="1" customHeight="1">
      <c r="A160" s="475" t="s">
        <v>136</v>
      </c>
      <c r="B160" s="457" t="s">
        <v>140</v>
      </c>
      <c r="C160" s="292">
        <v>2240</v>
      </c>
      <c r="D160" s="71">
        <v>0</v>
      </c>
      <c r="E160" s="448" t="s">
        <v>139</v>
      </c>
      <c r="F160" s="522" t="s">
        <v>114</v>
      </c>
      <c r="G160" s="561" t="s">
        <v>56</v>
      </c>
    </row>
    <row r="161" spans="1:8" s="282" customFormat="1" ht="30.75" hidden="1" customHeight="1">
      <c r="A161" s="477"/>
      <c r="B161" s="458"/>
      <c r="C161" s="293"/>
      <c r="D161" s="85" t="s">
        <v>138</v>
      </c>
      <c r="E161" s="449"/>
      <c r="F161" s="449"/>
      <c r="G161" s="562"/>
    </row>
    <row r="162" spans="1:8" s="282" customFormat="1" ht="25.5" hidden="1" customHeight="1">
      <c r="A162" s="475" t="s">
        <v>137</v>
      </c>
      <c r="B162" s="457" t="s">
        <v>143</v>
      </c>
      <c r="C162" s="292">
        <v>2240</v>
      </c>
      <c r="D162" s="71">
        <v>0</v>
      </c>
      <c r="E162" s="448" t="s">
        <v>139</v>
      </c>
      <c r="F162" s="522" t="s">
        <v>114</v>
      </c>
      <c r="G162" s="561" t="s">
        <v>56</v>
      </c>
    </row>
    <row r="163" spans="1:8" s="282" customFormat="1" ht="27.75" hidden="1" customHeight="1">
      <c r="A163" s="477"/>
      <c r="B163" s="458"/>
      <c r="C163" s="293"/>
      <c r="D163" s="85" t="s">
        <v>186</v>
      </c>
      <c r="E163" s="449"/>
      <c r="F163" s="449"/>
      <c r="G163" s="562"/>
    </row>
    <row r="164" spans="1:8" s="282" customFormat="1" ht="54.75" hidden="1" customHeight="1">
      <c r="A164" s="337" t="s">
        <v>282</v>
      </c>
      <c r="B164" s="317" t="s">
        <v>281</v>
      </c>
      <c r="C164" s="294">
        <v>2240</v>
      </c>
      <c r="D164" s="338">
        <v>0</v>
      </c>
      <c r="E164" s="46" t="s">
        <v>160</v>
      </c>
      <c r="F164" s="448" t="s">
        <v>28</v>
      </c>
      <c r="G164" s="563" t="s">
        <v>56</v>
      </c>
    </row>
    <row r="165" spans="1:8" s="282" customFormat="1" ht="32.25" hidden="1" customHeight="1">
      <c r="A165" s="339"/>
      <c r="B165" s="317"/>
      <c r="C165" s="340"/>
      <c r="D165" s="314" t="s">
        <v>283</v>
      </c>
      <c r="E165" s="288"/>
      <c r="F165" s="449"/>
      <c r="G165" s="564"/>
      <c r="H165" s="283"/>
    </row>
    <row r="166" spans="1:8" s="282" customFormat="1" ht="48" hidden="1" customHeight="1">
      <c r="A166" s="222" t="s">
        <v>34</v>
      </c>
      <c r="B166" s="16" t="s">
        <v>29</v>
      </c>
      <c r="C166" s="341">
        <v>2240</v>
      </c>
      <c r="D166" s="71">
        <v>0</v>
      </c>
      <c r="E166" s="18" t="s">
        <v>13</v>
      </c>
      <c r="F166" s="18" t="s">
        <v>28</v>
      </c>
      <c r="G166" s="342" t="s">
        <v>11</v>
      </c>
    </row>
    <row r="167" spans="1:8" s="282" customFormat="1" ht="51.75" hidden="1" customHeight="1">
      <c r="A167" s="216"/>
      <c r="B167" s="17"/>
      <c r="C167" s="330"/>
      <c r="D167" s="314" t="s">
        <v>35</v>
      </c>
      <c r="E167" s="25"/>
      <c r="F167" s="25"/>
      <c r="G167" s="343"/>
    </row>
    <row r="168" spans="1:8" s="282" customFormat="1" ht="48" hidden="1" customHeight="1">
      <c r="A168" s="222" t="s">
        <v>36</v>
      </c>
      <c r="B168" s="16" t="s">
        <v>29</v>
      </c>
      <c r="C168" s="329">
        <v>2240</v>
      </c>
      <c r="D168" s="71">
        <v>0</v>
      </c>
      <c r="E168" s="18" t="s">
        <v>13</v>
      </c>
      <c r="F168" s="18" t="s">
        <v>28</v>
      </c>
      <c r="G168" s="342" t="s">
        <v>11</v>
      </c>
    </row>
    <row r="169" spans="1:8" s="282" customFormat="1" ht="54" hidden="1" customHeight="1">
      <c r="A169" s="216"/>
      <c r="B169" s="17"/>
      <c r="C169" s="330"/>
      <c r="D169" s="314" t="s">
        <v>37</v>
      </c>
      <c r="E169" s="25"/>
      <c r="F169" s="25"/>
      <c r="G169" s="343"/>
    </row>
    <row r="170" spans="1:8" s="282" customFormat="1" ht="54" hidden="1" customHeight="1">
      <c r="A170" s="222" t="s">
        <v>48</v>
      </c>
      <c r="B170" s="16" t="s">
        <v>29</v>
      </c>
      <c r="C170" s="329">
        <v>2240</v>
      </c>
      <c r="D170" s="71">
        <v>0</v>
      </c>
      <c r="E170" s="18" t="s">
        <v>13</v>
      </c>
      <c r="F170" s="18" t="s">
        <v>28</v>
      </c>
      <c r="G170" s="342" t="s">
        <v>11</v>
      </c>
    </row>
    <row r="171" spans="1:8" s="282" customFormat="1" ht="54" hidden="1" customHeight="1">
      <c r="A171" s="215"/>
      <c r="B171" s="317"/>
      <c r="C171" s="329"/>
      <c r="D171" s="314" t="s">
        <v>37</v>
      </c>
      <c r="E171" s="18"/>
      <c r="F171" s="18"/>
      <c r="G171" s="344"/>
    </row>
    <row r="172" spans="1:8" s="282" customFormat="1" ht="55.5" hidden="1" customHeight="1">
      <c r="A172" s="222" t="s">
        <v>39</v>
      </c>
      <c r="B172" s="16" t="s">
        <v>38</v>
      </c>
      <c r="C172" s="341">
        <v>2240</v>
      </c>
      <c r="D172" s="71">
        <v>0</v>
      </c>
      <c r="E172" s="345" t="s">
        <v>13</v>
      </c>
      <c r="F172" s="287" t="s">
        <v>30</v>
      </c>
      <c r="G172" s="405" t="s">
        <v>56</v>
      </c>
    </row>
    <row r="173" spans="1:8" s="282" customFormat="1" ht="22.5" hidden="1" customHeight="1">
      <c r="A173" s="216"/>
      <c r="B173" s="17"/>
      <c r="C173" s="346"/>
      <c r="D173" s="72" t="s">
        <v>40</v>
      </c>
      <c r="E173" s="25"/>
      <c r="F173" s="288"/>
      <c r="G173" s="394"/>
    </row>
    <row r="174" spans="1:8" s="282" customFormat="1" ht="54" hidden="1" customHeight="1">
      <c r="A174" s="410" t="s">
        <v>301</v>
      </c>
      <c r="B174" s="16" t="s">
        <v>300</v>
      </c>
      <c r="C174" s="292">
        <v>2240</v>
      </c>
      <c r="D174" s="71">
        <v>0</v>
      </c>
      <c r="E174" s="462" t="s">
        <v>160</v>
      </c>
      <c r="F174" s="481" t="s">
        <v>28</v>
      </c>
      <c r="G174" s="405" t="s">
        <v>56</v>
      </c>
    </row>
    <row r="175" spans="1:8" s="282" customFormat="1" ht="29.25" hidden="1" customHeight="1">
      <c r="A175" s="412"/>
      <c r="B175" s="17"/>
      <c r="C175" s="347"/>
      <c r="D175" s="120" t="s">
        <v>308</v>
      </c>
      <c r="E175" s="463"/>
      <c r="F175" s="482"/>
      <c r="G175" s="393"/>
    </row>
    <row r="176" spans="1:8" s="282" customFormat="1" ht="47.25" hidden="1" customHeight="1">
      <c r="A176" s="222" t="s">
        <v>49</v>
      </c>
      <c r="B176" s="16" t="s">
        <v>172</v>
      </c>
      <c r="C176" s="341">
        <v>2240</v>
      </c>
      <c r="D176" s="71">
        <v>0</v>
      </c>
      <c r="E176" s="312" t="s">
        <v>160</v>
      </c>
      <c r="F176" s="481" t="s">
        <v>197</v>
      </c>
      <c r="G176" s="405" t="s">
        <v>56</v>
      </c>
    </row>
    <row r="177" spans="1:8" s="282" customFormat="1" ht="21.75" hidden="1" customHeight="1">
      <c r="A177" s="216"/>
      <c r="B177" s="17"/>
      <c r="C177" s="346"/>
      <c r="D177" s="310" t="s">
        <v>134</v>
      </c>
      <c r="E177" s="288"/>
      <c r="F177" s="482"/>
      <c r="G177" s="394"/>
      <c r="H177" s="283"/>
    </row>
    <row r="178" spans="1:8" ht="56.25" customHeight="1">
      <c r="A178" s="212" t="s">
        <v>299</v>
      </c>
      <c r="B178" s="486" t="s">
        <v>135</v>
      </c>
      <c r="C178" s="44">
        <v>2240</v>
      </c>
      <c r="D178" s="139">
        <v>80000</v>
      </c>
      <c r="E178" s="487" t="s">
        <v>27</v>
      </c>
      <c r="F178" s="523" t="s">
        <v>114</v>
      </c>
      <c r="G178" s="393" t="s">
        <v>56</v>
      </c>
    </row>
    <row r="179" spans="1:8" ht="26.25" customHeight="1">
      <c r="A179" s="212"/>
      <c r="B179" s="446"/>
      <c r="C179" s="50"/>
      <c r="D179" s="15" t="s">
        <v>298</v>
      </c>
      <c r="E179" s="488"/>
      <c r="F179" s="482"/>
      <c r="G179" s="393"/>
    </row>
    <row r="180" spans="1:8" s="282" customFormat="1" ht="70.5" customHeight="1">
      <c r="A180" s="410" t="s">
        <v>361</v>
      </c>
      <c r="B180" s="16" t="s">
        <v>360</v>
      </c>
      <c r="C180" s="341">
        <v>2240</v>
      </c>
      <c r="D180" s="71">
        <f>496500-62197.27</f>
        <v>434302.73</v>
      </c>
      <c r="E180" s="46" t="s">
        <v>27</v>
      </c>
      <c r="F180" s="481" t="s">
        <v>28</v>
      </c>
      <c r="G180" s="405" t="s">
        <v>56</v>
      </c>
    </row>
    <row r="181" spans="1:8" s="282" customFormat="1" ht="66" customHeight="1">
      <c r="A181" s="412"/>
      <c r="B181" s="17"/>
      <c r="C181" s="21"/>
      <c r="D181" s="85" t="s">
        <v>420</v>
      </c>
      <c r="E181" s="288"/>
      <c r="F181" s="482"/>
      <c r="G181" s="394"/>
      <c r="H181" s="283"/>
    </row>
    <row r="182" spans="1:8" s="282" customFormat="1" ht="54" customHeight="1">
      <c r="A182" s="417" t="s">
        <v>361</v>
      </c>
      <c r="B182" s="33" t="s">
        <v>393</v>
      </c>
      <c r="C182" s="539">
        <v>2240</v>
      </c>
      <c r="D182" s="270">
        <v>62197.27</v>
      </c>
      <c r="E182" s="462" t="s">
        <v>182</v>
      </c>
      <c r="F182" s="481" t="s">
        <v>28</v>
      </c>
      <c r="G182" s="489" t="s">
        <v>391</v>
      </c>
    </row>
    <row r="183" spans="1:8" s="282" customFormat="1" ht="85.5" customHeight="1">
      <c r="A183" s="418"/>
      <c r="B183" s="17"/>
      <c r="C183" s="540"/>
      <c r="D183" s="120" t="s">
        <v>421</v>
      </c>
      <c r="E183" s="463"/>
      <c r="F183" s="482"/>
      <c r="G183" s="490"/>
    </row>
    <row r="184" spans="1:8" ht="33.75" hidden="1" customHeight="1">
      <c r="A184" s="220" t="s">
        <v>310</v>
      </c>
      <c r="B184" s="13" t="s">
        <v>309</v>
      </c>
      <c r="C184" s="546">
        <v>2240</v>
      </c>
      <c r="D184" s="77">
        <v>0</v>
      </c>
      <c r="E184" s="447" t="s">
        <v>182</v>
      </c>
      <c r="F184" s="443" t="s">
        <v>28</v>
      </c>
      <c r="G184" s="552" t="s">
        <v>56</v>
      </c>
    </row>
    <row r="185" spans="1:8" ht="29.25" hidden="1" customHeight="1">
      <c r="A185" s="214"/>
      <c r="B185" s="14"/>
      <c r="C185" s="547"/>
      <c r="D185" s="47" t="s">
        <v>274</v>
      </c>
      <c r="E185" s="409"/>
      <c r="F185" s="444"/>
      <c r="G185" s="553"/>
    </row>
    <row r="186" spans="1:8" ht="29.25" hidden="1" customHeight="1">
      <c r="A186" s="213" t="s">
        <v>90</v>
      </c>
      <c r="B186" s="66" t="s">
        <v>91</v>
      </c>
      <c r="C186" s="513">
        <v>2240</v>
      </c>
      <c r="D186" s="58">
        <v>0</v>
      </c>
      <c r="E186" s="447" t="s">
        <v>109</v>
      </c>
      <c r="F186" s="443" t="s">
        <v>20</v>
      </c>
      <c r="G186" s="552" t="s">
        <v>56</v>
      </c>
    </row>
    <row r="187" spans="1:8" ht="29.25" hidden="1" customHeight="1">
      <c r="A187" s="214"/>
      <c r="B187" s="14"/>
      <c r="C187" s="514"/>
      <c r="D187" s="15" t="s">
        <v>92</v>
      </c>
      <c r="E187" s="409"/>
      <c r="F187" s="444"/>
      <c r="G187" s="553"/>
    </row>
    <row r="188" spans="1:8" ht="60.75" hidden="1" customHeight="1">
      <c r="A188" s="221" t="s">
        <v>311</v>
      </c>
      <c r="B188" s="13" t="s">
        <v>63</v>
      </c>
      <c r="C188" s="51">
        <v>2240</v>
      </c>
      <c r="D188" s="108">
        <v>0</v>
      </c>
      <c r="E188" s="447" t="s">
        <v>182</v>
      </c>
      <c r="F188" s="164" t="s">
        <v>28</v>
      </c>
      <c r="G188" s="552" t="s">
        <v>56</v>
      </c>
    </row>
    <row r="189" spans="1:8" ht="29.25" hidden="1" customHeight="1">
      <c r="A189" s="198"/>
      <c r="B189" s="14"/>
      <c r="C189" s="152"/>
      <c r="D189" s="15" t="s">
        <v>279</v>
      </c>
      <c r="E189" s="409"/>
      <c r="F189" s="165"/>
      <c r="G189" s="553"/>
    </row>
    <row r="190" spans="1:8" ht="43.5" hidden="1" customHeight="1">
      <c r="A190" s="221" t="s">
        <v>312</v>
      </c>
      <c r="B190" s="13" t="s">
        <v>63</v>
      </c>
      <c r="C190" s="51">
        <v>2240</v>
      </c>
      <c r="D190" s="136">
        <v>0</v>
      </c>
      <c r="E190" s="447" t="s">
        <v>182</v>
      </c>
      <c r="F190" s="164" t="s">
        <v>28</v>
      </c>
      <c r="G190" s="552" t="s">
        <v>56</v>
      </c>
    </row>
    <row r="191" spans="1:8" ht="29.25" hidden="1" customHeight="1">
      <c r="A191" s="198"/>
      <c r="B191" s="14"/>
      <c r="C191" s="152"/>
      <c r="D191" s="15" t="s">
        <v>280</v>
      </c>
      <c r="E191" s="409"/>
      <c r="F191" s="165"/>
      <c r="G191" s="553"/>
    </row>
    <row r="192" spans="1:8" ht="44.25" hidden="1" customHeight="1">
      <c r="A192" s="222" t="s">
        <v>314</v>
      </c>
      <c r="B192" s="13" t="s">
        <v>313</v>
      </c>
      <c r="C192" s="178">
        <v>2240</v>
      </c>
      <c r="D192" s="76">
        <v>0</v>
      </c>
      <c r="E192" s="167" t="s">
        <v>160</v>
      </c>
      <c r="F192" s="161" t="s">
        <v>28</v>
      </c>
      <c r="G192" s="480" t="s">
        <v>56</v>
      </c>
      <c r="H192" s="88"/>
    </row>
    <row r="193" spans="1:8" ht="29.25" hidden="1" customHeight="1">
      <c r="A193" s="216"/>
      <c r="B193" s="14"/>
      <c r="C193" s="69"/>
      <c r="D193" s="95" t="s">
        <v>267</v>
      </c>
      <c r="E193" s="168"/>
      <c r="F193" s="166"/>
      <c r="G193" s="479"/>
    </row>
    <row r="194" spans="1:8" ht="39" hidden="1" customHeight="1">
      <c r="A194" s="222" t="s">
        <v>171</v>
      </c>
      <c r="B194" s="13" t="s">
        <v>236</v>
      </c>
      <c r="C194" s="178">
        <v>2240</v>
      </c>
      <c r="D194" s="113">
        <v>0</v>
      </c>
      <c r="E194" s="167" t="s">
        <v>182</v>
      </c>
      <c r="F194" s="161" t="s">
        <v>115</v>
      </c>
      <c r="G194" s="480" t="s">
        <v>56</v>
      </c>
    </row>
    <row r="195" spans="1:8" ht="39" hidden="1" customHeight="1">
      <c r="A195" s="216"/>
      <c r="B195" s="14"/>
      <c r="C195" s="69"/>
      <c r="D195" s="95" t="s">
        <v>204</v>
      </c>
      <c r="E195" s="168"/>
      <c r="F195" s="166"/>
      <c r="G195" s="479"/>
      <c r="H195" s="88"/>
    </row>
    <row r="196" spans="1:8" ht="29.25" hidden="1" customHeight="1">
      <c r="A196" s="222" t="s">
        <v>208</v>
      </c>
      <c r="B196" s="110" t="s">
        <v>207</v>
      </c>
      <c r="C196" s="178">
        <v>2240</v>
      </c>
      <c r="D196" s="121">
        <v>0</v>
      </c>
      <c r="E196" s="517" t="s">
        <v>182</v>
      </c>
      <c r="F196" s="162" t="s">
        <v>197</v>
      </c>
      <c r="G196" s="480" t="s">
        <v>56</v>
      </c>
      <c r="H196" s="88"/>
    </row>
    <row r="197" spans="1:8" ht="29.25" hidden="1" customHeight="1">
      <c r="A197" s="216"/>
      <c r="B197" s="14"/>
      <c r="C197" s="69"/>
      <c r="D197" s="112" t="s">
        <v>203</v>
      </c>
      <c r="E197" s="488"/>
      <c r="F197" s="162"/>
      <c r="G197" s="479"/>
      <c r="H197" s="88"/>
    </row>
    <row r="198" spans="1:8" ht="29.25" hidden="1" customHeight="1">
      <c r="A198" s="215" t="s">
        <v>212</v>
      </c>
      <c r="B198" s="117" t="s">
        <v>213</v>
      </c>
      <c r="C198" s="109">
        <v>2240</v>
      </c>
      <c r="D198" s="122">
        <v>0</v>
      </c>
      <c r="E198" s="447" t="s">
        <v>182</v>
      </c>
      <c r="F198" s="162" t="s">
        <v>197</v>
      </c>
      <c r="G198" s="480" t="s">
        <v>56</v>
      </c>
      <c r="H198" s="88"/>
    </row>
    <row r="199" spans="1:8" ht="29.25" hidden="1" customHeight="1">
      <c r="A199" s="216"/>
      <c r="B199" s="14"/>
      <c r="C199" s="69"/>
      <c r="D199" s="111" t="s">
        <v>202</v>
      </c>
      <c r="E199" s="409"/>
      <c r="F199" s="166"/>
      <c r="G199" s="479"/>
      <c r="H199" s="88"/>
    </row>
    <row r="200" spans="1:8" ht="52.5" hidden="1" customHeight="1">
      <c r="A200" s="215" t="s">
        <v>290</v>
      </c>
      <c r="B200" s="110" t="s">
        <v>200</v>
      </c>
      <c r="C200" s="109">
        <v>2240</v>
      </c>
      <c r="D200" s="130">
        <v>0</v>
      </c>
      <c r="E200" s="408" t="s">
        <v>182</v>
      </c>
      <c r="F200" s="162" t="s">
        <v>115</v>
      </c>
      <c r="G200" s="478" t="s">
        <v>56</v>
      </c>
      <c r="H200" s="88"/>
    </row>
    <row r="201" spans="1:8" ht="29.25" hidden="1" customHeight="1">
      <c r="A201" s="216"/>
      <c r="B201" s="22"/>
      <c r="C201" s="69"/>
      <c r="D201" s="112" t="s">
        <v>315</v>
      </c>
      <c r="E201" s="409"/>
      <c r="F201" s="162"/>
      <c r="G201" s="479"/>
      <c r="H201" s="88"/>
    </row>
    <row r="202" spans="1:8" ht="29.25" hidden="1" customHeight="1">
      <c r="A202" s="215" t="s">
        <v>292</v>
      </c>
      <c r="B202" s="110" t="s">
        <v>291</v>
      </c>
      <c r="C202" s="109">
        <v>2240</v>
      </c>
      <c r="D202" s="122">
        <v>0</v>
      </c>
      <c r="E202" s="408" t="s">
        <v>160</v>
      </c>
      <c r="F202" s="162" t="s">
        <v>103</v>
      </c>
      <c r="G202" s="478" t="s">
        <v>56</v>
      </c>
      <c r="H202" s="88"/>
    </row>
    <row r="203" spans="1:8" ht="49.5" hidden="1" customHeight="1">
      <c r="A203" s="216"/>
      <c r="B203" s="14"/>
      <c r="C203" s="69"/>
      <c r="D203" s="112" t="s">
        <v>293</v>
      </c>
      <c r="E203" s="409"/>
      <c r="F203" s="162"/>
      <c r="G203" s="479"/>
      <c r="H203" s="88"/>
    </row>
    <row r="204" spans="1:8" ht="43.5" hidden="1" customHeight="1">
      <c r="A204" s="215" t="s">
        <v>289</v>
      </c>
      <c r="B204" s="110" t="s">
        <v>227</v>
      </c>
      <c r="C204" s="109">
        <v>2240</v>
      </c>
      <c r="D204" s="122">
        <v>0</v>
      </c>
      <c r="E204" s="408" t="s">
        <v>13</v>
      </c>
      <c r="F204" s="162" t="s">
        <v>224</v>
      </c>
      <c r="G204" s="478" t="s">
        <v>56</v>
      </c>
      <c r="H204" s="88"/>
    </row>
    <row r="205" spans="1:8" ht="47.25" hidden="1" customHeight="1">
      <c r="A205" s="216"/>
      <c r="B205" s="14"/>
      <c r="C205" s="69"/>
      <c r="D205" s="112" t="s">
        <v>228</v>
      </c>
      <c r="E205" s="409"/>
      <c r="F205" s="166"/>
      <c r="G205" s="479"/>
      <c r="H205" s="88"/>
    </row>
    <row r="206" spans="1:8" ht="29.25" hidden="1" customHeight="1">
      <c r="A206" s="215" t="s">
        <v>229</v>
      </c>
      <c r="B206" s="124" t="s">
        <v>234</v>
      </c>
      <c r="C206" s="109">
        <v>2240</v>
      </c>
      <c r="D206" s="122">
        <v>0</v>
      </c>
      <c r="E206" s="408" t="s">
        <v>85</v>
      </c>
      <c r="F206" s="162" t="s">
        <v>224</v>
      </c>
      <c r="G206" s="478" t="s">
        <v>61</v>
      </c>
      <c r="H206" s="88"/>
    </row>
    <row r="207" spans="1:8" ht="45" hidden="1" customHeight="1">
      <c r="A207" s="216"/>
      <c r="B207" s="14"/>
      <c r="C207" s="69"/>
      <c r="D207" s="112" t="s">
        <v>254</v>
      </c>
      <c r="E207" s="409"/>
      <c r="F207" s="166"/>
      <c r="G207" s="479"/>
      <c r="H207" s="88"/>
    </row>
    <row r="208" spans="1:8" ht="45" hidden="1" customHeight="1">
      <c r="A208" s="215" t="s">
        <v>229</v>
      </c>
      <c r="B208" s="124" t="s">
        <v>234</v>
      </c>
      <c r="C208" s="109">
        <v>2240</v>
      </c>
      <c r="D208" s="122">
        <v>0</v>
      </c>
      <c r="E208" s="408" t="s">
        <v>85</v>
      </c>
      <c r="F208" s="162" t="s">
        <v>247</v>
      </c>
      <c r="G208" s="478" t="s">
        <v>257</v>
      </c>
      <c r="H208" s="88"/>
    </row>
    <row r="209" spans="1:8" ht="45" hidden="1" customHeight="1">
      <c r="A209" s="216"/>
      <c r="B209" s="14"/>
      <c r="C209" s="69"/>
      <c r="D209" s="135" t="s">
        <v>253</v>
      </c>
      <c r="E209" s="409"/>
      <c r="F209" s="166"/>
      <c r="G209" s="479"/>
      <c r="H209" s="88"/>
    </row>
    <row r="210" spans="1:8" ht="45" hidden="1" customHeight="1">
      <c r="A210" s="215" t="s">
        <v>286</v>
      </c>
      <c r="B210" s="110" t="s">
        <v>285</v>
      </c>
      <c r="C210" s="109">
        <v>2240</v>
      </c>
      <c r="D210" s="122">
        <v>0</v>
      </c>
      <c r="E210" s="408" t="s">
        <v>216</v>
      </c>
      <c r="F210" s="162" t="s">
        <v>114</v>
      </c>
      <c r="G210" s="478" t="s">
        <v>61</v>
      </c>
      <c r="H210" s="88"/>
    </row>
    <row r="211" spans="1:8" ht="20.25" hidden="1" customHeight="1">
      <c r="A211" s="216"/>
      <c r="B211" s="14"/>
      <c r="C211" s="69"/>
      <c r="D211" s="112" t="s">
        <v>284</v>
      </c>
      <c r="E211" s="409"/>
      <c r="F211" s="166"/>
      <c r="G211" s="479"/>
      <c r="H211" s="88"/>
    </row>
    <row r="212" spans="1:8" ht="45" customHeight="1">
      <c r="A212" s="410" t="s">
        <v>363</v>
      </c>
      <c r="B212" s="110" t="s">
        <v>362</v>
      </c>
      <c r="C212" s="109">
        <v>2240</v>
      </c>
      <c r="D212" s="122">
        <v>281400</v>
      </c>
      <c r="E212" s="408" t="s">
        <v>13</v>
      </c>
      <c r="F212" s="162" t="s">
        <v>115</v>
      </c>
      <c r="G212" s="393" t="s">
        <v>61</v>
      </c>
      <c r="H212" s="88"/>
    </row>
    <row r="213" spans="1:8" ht="32.25" customHeight="1">
      <c r="A213" s="412"/>
      <c r="B213" s="14"/>
      <c r="C213" s="69"/>
      <c r="D213" s="112" t="s">
        <v>439</v>
      </c>
      <c r="E213" s="409"/>
      <c r="F213" s="166"/>
      <c r="G213" s="394"/>
      <c r="H213" s="88"/>
    </row>
    <row r="214" spans="1:8" ht="63" customHeight="1">
      <c r="A214" s="410" t="s">
        <v>475</v>
      </c>
      <c r="B214" s="22" t="s">
        <v>476</v>
      </c>
      <c r="C214" s="387">
        <v>2240</v>
      </c>
      <c r="D214" s="122">
        <v>199000</v>
      </c>
      <c r="E214" s="408" t="s">
        <v>13</v>
      </c>
      <c r="F214" s="379" t="s">
        <v>478</v>
      </c>
      <c r="G214" s="393" t="s">
        <v>61</v>
      </c>
      <c r="H214" s="88"/>
    </row>
    <row r="215" spans="1:8" ht="32.25" customHeight="1">
      <c r="A215" s="411"/>
      <c r="B215" s="22"/>
      <c r="C215" s="387"/>
      <c r="D215" s="114" t="s">
        <v>477</v>
      </c>
      <c r="E215" s="409"/>
      <c r="F215" s="379"/>
      <c r="G215" s="394"/>
      <c r="H215" s="88"/>
    </row>
    <row r="216" spans="1:8" ht="32.25" customHeight="1">
      <c r="A216" s="410" t="s">
        <v>486</v>
      </c>
      <c r="B216" s="390" t="s">
        <v>487</v>
      </c>
      <c r="C216" s="391">
        <v>2240</v>
      </c>
      <c r="D216" s="130">
        <v>184893.36</v>
      </c>
      <c r="E216" s="408" t="s">
        <v>13</v>
      </c>
      <c r="F216" s="389"/>
      <c r="G216" s="393" t="s">
        <v>61</v>
      </c>
      <c r="H216" s="88"/>
    </row>
    <row r="217" spans="1:8" ht="45.75" customHeight="1">
      <c r="A217" s="411"/>
      <c r="B217" s="13"/>
      <c r="C217" s="392"/>
      <c r="D217" s="114" t="s">
        <v>488</v>
      </c>
      <c r="E217" s="409"/>
      <c r="F217" s="388" t="s">
        <v>478</v>
      </c>
      <c r="G217" s="394"/>
      <c r="H217" s="88"/>
    </row>
    <row r="218" spans="1:8" ht="45" customHeight="1">
      <c r="A218" s="410" t="s">
        <v>364</v>
      </c>
      <c r="B218" s="550" t="s">
        <v>365</v>
      </c>
      <c r="C218" s="513">
        <v>2240</v>
      </c>
      <c r="D218" s="144">
        <v>193321.59</v>
      </c>
      <c r="E218" s="447" t="s">
        <v>13</v>
      </c>
      <c r="F218" s="481" t="s">
        <v>103</v>
      </c>
      <c r="G218" s="405" t="s">
        <v>61</v>
      </c>
      <c r="H218" s="88"/>
    </row>
    <row r="219" spans="1:8" ht="30.75" customHeight="1">
      <c r="A219" s="412"/>
      <c r="B219" s="551"/>
      <c r="C219" s="514"/>
      <c r="D219" s="112" t="s">
        <v>479</v>
      </c>
      <c r="E219" s="409"/>
      <c r="F219" s="482"/>
      <c r="G219" s="394"/>
      <c r="H219" s="88"/>
    </row>
    <row r="220" spans="1:8" ht="45" hidden="1" customHeight="1">
      <c r="A220" s="215" t="s">
        <v>231</v>
      </c>
      <c r="B220" s="272" t="s">
        <v>232</v>
      </c>
      <c r="C220" s="109">
        <v>2240</v>
      </c>
      <c r="D220" s="122">
        <v>0</v>
      </c>
      <c r="E220" s="408" t="s">
        <v>216</v>
      </c>
      <c r="F220" s="162" t="s">
        <v>224</v>
      </c>
      <c r="G220" s="393" t="s">
        <v>61</v>
      </c>
      <c r="H220" s="88"/>
    </row>
    <row r="221" spans="1:8" ht="45" hidden="1" customHeight="1">
      <c r="A221" s="216"/>
      <c r="B221" s="14"/>
      <c r="C221" s="69"/>
      <c r="D221" s="112" t="s">
        <v>230</v>
      </c>
      <c r="E221" s="409"/>
      <c r="F221" s="166"/>
      <c r="G221" s="394"/>
      <c r="H221" s="88"/>
    </row>
    <row r="222" spans="1:8" ht="39.75" hidden="1" customHeight="1">
      <c r="A222" s="215" t="s">
        <v>316</v>
      </c>
      <c r="B222" s="110" t="s">
        <v>297</v>
      </c>
      <c r="C222" s="109">
        <v>2240</v>
      </c>
      <c r="D222" s="122">
        <v>0</v>
      </c>
      <c r="E222" s="537" t="s">
        <v>13</v>
      </c>
      <c r="F222" s="162" t="s">
        <v>115</v>
      </c>
      <c r="G222" s="393" t="s">
        <v>61</v>
      </c>
      <c r="H222" s="88"/>
    </row>
    <row r="223" spans="1:8" ht="22.5" hidden="1" customHeight="1">
      <c r="A223" s="216"/>
      <c r="B223" s="14"/>
      <c r="C223" s="69"/>
      <c r="D223" s="112" t="s">
        <v>233</v>
      </c>
      <c r="E223" s="538"/>
      <c r="F223" s="166"/>
      <c r="G223" s="394"/>
      <c r="H223" s="88"/>
    </row>
    <row r="224" spans="1:8" ht="45" hidden="1" customHeight="1">
      <c r="A224" s="215" t="s">
        <v>287</v>
      </c>
      <c r="B224" s="110" t="s">
        <v>235</v>
      </c>
      <c r="C224" s="109">
        <v>2240</v>
      </c>
      <c r="D224" s="122">
        <v>0</v>
      </c>
      <c r="E224" s="408" t="s">
        <v>216</v>
      </c>
      <c r="F224" s="162" t="s">
        <v>103</v>
      </c>
      <c r="G224" s="393" t="s">
        <v>56</v>
      </c>
      <c r="H224" s="88"/>
    </row>
    <row r="225" spans="1:12" ht="45" hidden="1" customHeight="1">
      <c r="A225" s="216"/>
      <c r="B225" s="14"/>
      <c r="C225" s="69"/>
      <c r="D225" s="112" t="s">
        <v>288</v>
      </c>
      <c r="E225" s="409"/>
      <c r="F225" s="166"/>
      <c r="G225" s="394"/>
      <c r="H225" s="88"/>
    </row>
    <row r="226" spans="1:12" ht="42.75" hidden="1" customHeight="1">
      <c r="A226" s="215" t="s">
        <v>296</v>
      </c>
      <c r="B226" s="110" t="s">
        <v>294</v>
      </c>
      <c r="C226" s="109">
        <v>2240</v>
      </c>
      <c r="D226" s="122">
        <v>0</v>
      </c>
      <c r="E226" s="408" t="s">
        <v>182</v>
      </c>
      <c r="F226" s="162" t="s">
        <v>114</v>
      </c>
      <c r="G226" s="393" t="s">
        <v>61</v>
      </c>
      <c r="H226" s="88"/>
    </row>
    <row r="227" spans="1:12" ht="51.75" hidden="1" customHeight="1">
      <c r="A227" s="216"/>
      <c r="B227" s="14"/>
      <c r="C227" s="69"/>
      <c r="D227" s="114" t="s">
        <v>295</v>
      </c>
      <c r="E227" s="409"/>
      <c r="F227" s="166"/>
      <c r="G227" s="394"/>
      <c r="H227" s="88"/>
    </row>
    <row r="228" spans="1:12" ht="41.25" hidden="1" customHeight="1">
      <c r="A228" s="413" t="s">
        <v>126</v>
      </c>
      <c r="B228" s="78" t="s">
        <v>127</v>
      </c>
      <c r="C228" s="415">
        <v>2240</v>
      </c>
      <c r="D228" s="42">
        <v>0</v>
      </c>
      <c r="E228" s="544" t="s">
        <v>116</v>
      </c>
      <c r="F228" s="448" t="s">
        <v>114</v>
      </c>
      <c r="G228" s="276" t="s">
        <v>113</v>
      </c>
    </row>
    <row r="229" spans="1:12" ht="14.25" customHeight="1">
      <c r="A229" s="414"/>
      <c r="B229" s="73"/>
      <c r="C229" s="416"/>
      <c r="D229" s="53" t="s">
        <v>128</v>
      </c>
      <c r="E229" s="545"/>
      <c r="F229" s="449"/>
      <c r="G229" s="277"/>
    </row>
    <row r="230" spans="1:12" ht="27.75" hidden="1" customHeight="1">
      <c r="A230" s="413" t="s">
        <v>129</v>
      </c>
      <c r="B230" s="78" t="s">
        <v>117</v>
      </c>
      <c r="C230" s="513">
        <v>2240</v>
      </c>
      <c r="D230" s="42">
        <v>0</v>
      </c>
      <c r="E230" s="443" t="s">
        <v>116</v>
      </c>
      <c r="F230" s="448" t="s">
        <v>114</v>
      </c>
      <c r="G230" s="276" t="s">
        <v>113</v>
      </c>
    </row>
    <row r="231" spans="1:12" ht="49.5" customHeight="1">
      <c r="A231" s="414"/>
      <c r="B231" s="73"/>
      <c r="C231" s="514"/>
      <c r="D231" s="53"/>
      <c r="E231" s="444"/>
      <c r="F231" s="449"/>
      <c r="G231" s="277"/>
      <c r="I231" s="88"/>
      <c r="K231" s="88"/>
    </row>
    <row r="232" spans="1:12" ht="27" customHeight="1">
      <c r="A232" s="223" t="s">
        <v>15</v>
      </c>
      <c r="B232" s="11"/>
      <c r="C232" s="8"/>
      <c r="D232" s="9">
        <f>D218+D212+D182+D180+D178+D132+D126+D124+D122+D120+D112+D110+D102+D100+D96+D94+D90+D88</f>
        <v>31104057.25</v>
      </c>
      <c r="E232" s="275"/>
      <c r="F232" s="275"/>
      <c r="G232" s="190"/>
      <c r="H232" s="145"/>
      <c r="I232" s="146"/>
      <c r="K232" s="84"/>
      <c r="L232" s="74"/>
    </row>
    <row r="233" spans="1:12" ht="27" hidden="1" customHeight="1">
      <c r="A233" s="224" t="s">
        <v>93</v>
      </c>
      <c r="B233" s="67" t="s">
        <v>94</v>
      </c>
      <c r="C233" s="151">
        <v>2282</v>
      </c>
      <c r="D233" s="61">
        <v>0</v>
      </c>
      <c r="E233" s="447" t="s">
        <v>165</v>
      </c>
      <c r="F233" s="443" t="s">
        <v>115</v>
      </c>
      <c r="G233" s="552" t="s">
        <v>61</v>
      </c>
      <c r="H233" s="56"/>
      <c r="I233" s="54"/>
      <c r="K233" s="84"/>
      <c r="L233" s="123"/>
    </row>
    <row r="234" spans="1:12" ht="61.5" hidden="1" customHeight="1">
      <c r="A234" s="224"/>
      <c r="B234" s="68"/>
      <c r="C234" s="152"/>
      <c r="D234" s="15" t="s">
        <v>95</v>
      </c>
      <c r="E234" s="409"/>
      <c r="F234" s="444"/>
      <c r="G234" s="553"/>
      <c r="H234" s="90"/>
      <c r="I234" s="54"/>
      <c r="K234" s="91"/>
      <c r="L234" s="74"/>
    </row>
    <row r="235" spans="1:12" ht="39.75" hidden="1" customHeight="1">
      <c r="A235" s="225" t="s">
        <v>166</v>
      </c>
      <c r="B235" s="11"/>
      <c r="C235" s="8"/>
      <c r="D235" s="93">
        <f>D233</f>
        <v>0</v>
      </c>
      <c r="E235" s="8"/>
      <c r="F235" s="8"/>
      <c r="G235" s="190"/>
      <c r="H235" s="56"/>
      <c r="I235" s="54"/>
      <c r="K235" s="84"/>
      <c r="L235" s="74"/>
    </row>
    <row r="236" spans="1:12" ht="62.25" hidden="1" customHeight="1">
      <c r="A236" s="413" t="s">
        <v>96</v>
      </c>
      <c r="B236" s="541" t="s">
        <v>41</v>
      </c>
      <c r="C236" s="517">
        <v>3110</v>
      </c>
      <c r="D236" s="40">
        <f>6453000-6453000</f>
        <v>0</v>
      </c>
      <c r="E236" s="481" t="s">
        <v>105</v>
      </c>
      <c r="F236" s="481" t="s">
        <v>115</v>
      </c>
      <c r="G236" s="405" t="s">
        <v>150</v>
      </c>
      <c r="H236" s="56"/>
      <c r="I236" s="54"/>
    </row>
    <row r="237" spans="1:12" ht="111.75" hidden="1" customHeight="1">
      <c r="A237" s="414"/>
      <c r="B237" s="542"/>
      <c r="C237" s="487"/>
      <c r="D237" s="48" t="s">
        <v>147</v>
      </c>
      <c r="E237" s="523"/>
      <c r="F237" s="523"/>
      <c r="G237" s="393"/>
      <c r="H237" s="56"/>
      <c r="I237" s="54"/>
    </row>
    <row r="238" spans="1:12" ht="28.5" hidden="1" customHeight="1">
      <c r="A238" s="197" t="s">
        <v>97</v>
      </c>
      <c r="B238" s="542"/>
      <c r="C238" s="487"/>
      <c r="D238" s="40">
        <f>3988108.95-3988108.95</f>
        <v>0</v>
      </c>
      <c r="E238" s="523"/>
      <c r="F238" s="523"/>
      <c r="G238" s="405" t="s">
        <v>61</v>
      </c>
    </row>
    <row r="239" spans="1:12" ht="15.75" hidden="1" customHeight="1">
      <c r="A239" s="226"/>
      <c r="B239" s="542"/>
      <c r="C239" s="487"/>
      <c r="D239" s="48" t="s">
        <v>147</v>
      </c>
      <c r="E239" s="523"/>
      <c r="F239" s="523"/>
      <c r="G239" s="393"/>
    </row>
    <row r="240" spans="1:12" ht="31.5" hidden="1" customHeight="1">
      <c r="A240" s="197" t="s">
        <v>154</v>
      </c>
      <c r="B240" s="542"/>
      <c r="C240" s="487"/>
      <c r="D240" s="40">
        <v>0</v>
      </c>
      <c r="E240" s="523"/>
      <c r="F240" s="523"/>
      <c r="G240" s="393"/>
    </row>
    <row r="241" spans="1:8" ht="35.25" hidden="1" customHeight="1">
      <c r="A241" s="227"/>
      <c r="B241" s="542"/>
      <c r="C241" s="487"/>
      <c r="D241" s="48" t="s">
        <v>155</v>
      </c>
      <c r="E241" s="523"/>
      <c r="F241" s="523"/>
      <c r="G241" s="393"/>
    </row>
    <row r="242" spans="1:8" ht="30" hidden="1" customHeight="1">
      <c r="A242" s="228" t="s">
        <v>98</v>
      </c>
      <c r="B242" s="542"/>
      <c r="C242" s="487"/>
      <c r="D242" s="40">
        <f>4434672-4434672</f>
        <v>0</v>
      </c>
      <c r="E242" s="523"/>
      <c r="F242" s="523"/>
      <c r="G242" s="393"/>
    </row>
    <row r="243" spans="1:8" ht="25.5" hidden="1" customHeight="1">
      <c r="A243" s="229"/>
      <c r="B243" s="542"/>
      <c r="C243" s="487"/>
      <c r="D243" s="48" t="s">
        <v>147</v>
      </c>
      <c r="E243" s="523"/>
      <c r="F243" s="523"/>
      <c r="G243" s="393"/>
    </row>
    <row r="244" spans="1:8" ht="36.75" hidden="1" customHeight="1">
      <c r="A244" s="197" t="s">
        <v>161</v>
      </c>
      <c r="B244" s="542"/>
      <c r="C244" s="487"/>
      <c r="D244" s="40">
        <v>0</v>
      </c>
      <c r="E244" s="523"/>
      <c r="F244" s="523"/>
      <c r="G244" s="393"/>
    </row>
    <row r="245" spans="1:8" ht="36.75" hidden="1" customHeight="1">
      <c r="A245" s="230"/>
      <c r="B245" s="542"/>
      <c r="C245" s="487"/>
      <c r="D245" s="87" t="s">
        <v>156</v>
      </c>
      <c r="E245" s="523"/>
      <c r="F245" s="523"/>
      <c r="G245" s="393"/>
    </row>
    <row r="246" spans="1:8" ht="26.25" hidden="1" customHeight="1">
      <c r="A246" s="228" t="s">
        <v>99</v>
      </c>
      <c r="B246" s="542"/>
      <c r="C246" s="487"/>
      <c r="D246" s="40">
        <f>13601246.4-13601246.4</f>
        <v>0</v>
      </c>
      <c r="E246" s="523"/>
      <c r="F246" s="523"/>
      <c r="G246" s="393"/>
    </row>
    <row r="247" spans="1:8" ht="33.75" hidden="1" customHeight="1">
      <c r="A247" s="229"/>
      <c r="B247" s="542"/>
      <c r="C247" s="487"/>
      <c r="D247" s="48" t="s">
        <v>147</v>
      </c>
      <c r="E247" s="523"/>
      <c r="F247" s="523"/>
      <c r="G247" s="393"/>
    </row>
    <row r="248" spans="1:8" ht="33.75" hidden="1" customHeight="1">
      <c r="A248" s="197" t="s">
        <v>162</v>
      </c>
      <c r="B248" s="542"/>
      <c r="C248" s="487"/>
      <c r="D248" s="40">
        <v>0</v>
      </c>
      <c r="E248" s="523"/>
      <c r="F248" s="523"/>
      <c r="G248" s="393"/>
    </row>
    <row r="249" spans="1:8" ht="33.75" hidden="1" customHeight="1">
      <c r="A249" s="229"/>
      <c r="B249" s="542"/>
      <c r="C249" s="487"/>
      <c r="D249" s="87" t="s">
        <v>157</v>
      </c>
      <c r="E249" s="523"/>
      <c r="F249" s="523"/>
      <c r="G249" s="394"/>
    </row>
    <row r="250" spans="1:8" ht="48" hidden="1" customHeight="1">
      <c r="A250" s="228" t="s">
        <v>100</v>
      </c>
      <c r="B250" s="542"/>
      <c r="C250" s="487"/>
      <c r="D250" s="40">
        <f>4019652-4019652</f>
        <v>0</v>
      </c>
      <c r="E250" s="523"/>
      <c r="F250" s="523"/>
      <c r="G250" s="405" t="s">
        <v>150</v>
      </c>
    </row>
    <row r="251" spans="1:8" ht="101.25" hidden="1" customHeight="1">
      <c r="A251" s="229"/>
      <c r="B251" s="543"/>
      <c r="C251" s="488"/>
      <c r="D251" s="48" t="s">
        <v>147</v>
      </c>
      <c r="E251" s="482"/>
      <c r="F251" s="482"/>
      <c r="G251" s="393"/>
      <c r="H251" s="12"/>
    </row>
    <row r="252" spans="1:8" ht="43.5" hidden="1" customHeight="1">
      <c r="A252" s="230" t="s">
        <v>214</v>
      </c>
      <c r="B252" s="445" t="s">
        <v>215</v>
      </c>
      <c r="C252" s="49">
        <v>3110</v>
      </c>
      <c r="D252" s="40">
        <v>0</v>
      </c>
      <c r="E252" s="162" t="s">
        <v>13</v>
      </c>
      <c r="F252" s="448" t="s">
        <v>103</v>
      </c>
      <c r="G252" s="480" t="s">
        <v>56</v>
      </c>
    </row>
    <row r="253" spans="1:8" ht="61.5" hidden="1" customHeight="1">
      <c r="A253" s="229"/>
      <c r="B253" s="446"/>
      <c r="C253" s="49"/>
      <c r="D253" s="47" t="s">
        <v>83</v>
      </c>
      <c r="E253" s="162" t="s">
        <v>106</v>
      </c>
      <c r="F253" s="449"/>
      <c r="G253" s="479"/>
    </row>
    <row r="254" spans="1:8" ht="75.75" hidden="1" customHeight="1">
      <c r="A254" s="197" t="s">
        <v>44</v>
      </c>
      <c r="B254" s="445" t="s">
        <v>43</v>
      </c>
      <c r="C254" s="450">
        <v>3110</v>
      </c>
      <c r="D254" s="40">
        <f>6750000-6750000</f>
        <v>0</v>
      </c>
      <c r="E254" s="448" t="s">
        <v>107</v>
      </c>
      <c r="F254" s="448" t="s">
        <v>103</v>
      </c>
      <c r="G254" s="480" t="s">
        <v>151</v>
      </c>
    </row>
    <row r="255" spans="1:8" ht="97.5" hidden="1" customHeight="1">
      <c r="A255" s="198"/>
      <c r="B255" s="446"/>
      <c r="C255" s="451"/>
      <c r="D255" s="47" t="s">
        <v>147</v>
      </c>
      <c r="E255" s="449"/>
      <c r="F255" s="449"/>
      <c r="G255" s="479"/>
    </row>
    <row r="256" spans="1:8" ht="78.75" hidden="1" customHeight="1">
      <c r="A256" s="230" t="s">
        <v>45</v>
      </c>
      <c r="B256" s="445" t="s">
        <v>46</v>
      </c>
      <c r="C256" s="49">
        <v>3110</v>
      </c>
      <c r="D256" s="40">
        <f>3960000-3960000</f>
        <v>0</v>
      </c>
      <c r="E256" s="164" t="s">
        <v>13</v>
      </c>
      <c r="F256" s="164" t="s">
        <v>30</v>
      </c>
      <c r="G256" s="480" t="s">
        <v>151</v>
      </c>
    </row>
    <row r="257" spans="1:10" ht="93.75" hidden="1" customHeight="1">
      <c r="A257" s="229"/>
      <c r="B257" s="446"/>
      <c r="C257" s="49"/>
      <c r="D257" s="47" t="s">
        <v>148</v>
      </c>
      <c r="E257" s="165" t="s">
        <v>106</v>
      </c>
      <c r="F257" s="165"/>
      <c r="G257" s="479"/>
    </row>
    <row r="258" spans="1:10" ht="27" hidden="1" customHeight="1">
      <c r="A258" s="230" t="s">
        <v>53</v>
      </c>
      <c r="B258" s="445" t="s">
        <v>47</v>
      </c>
      <c r="C258" s="174">
        <v>3110</v>
      </c>
      <c r="D258" s="132">
        <f>6128320.65+2659727.35-8788048</f>
        <v>0</v>
      </c>
      <c r="E258" s="164" t="s">
        <v>13</v>
      </c>
      <c r="F258" s="164" t="s">
        <v>103</v>
      </c>
      <c r="G258" s="480" t="s">
        <v>61</v>
      </c>
    </row>
    <row r="259" spans="1:10" ht="60" hidden="1" customHeight="1">
      <c r="A259" s="229"/>
      <c r="B259" s="446"/>
      <c r="C259" s="175"/>
      <c r="D259" s="47" t="s">
        <v>252</v>
      </c>
      <c r="E259" s="164" t="s">
        <v>106</v>
      </c>
      <c r="F259" s="164"/>
      <c r="G259" s="479"/>
      <c r="H259" s="88"/>
    </row>
    <row r="260" spans="1:10" ht="34.5" hidden="1" customHeight="1">
      <c r="A260" s="230" t="s">
        <v>42</v>
      </c>
      <c r="B260" s="445" t="s">
        <v>55</v>
      </c>
      <c r="C260" s="49">
        <v>3110</v>
      </c>
      <c r="D260" s="76">
        <v>0</v>
      </c>
      <c r="E260" s="170" t="s">
        <v>216</v>
      </c>
      <c r="F260" s="170" t="s">
        <v>30</v>
      </c>
      <c r="G260" s="480" t="s">
        <v>61</v>
      </c>
      <c r="J260" s="88"/>
    </row>
    <row r="261" spans="1:10" ht="43.5" hidden="1" customHeight="1">
      <c r="A261" s="229"/>
      <c r="B261" s="446"/>
      <c r="C261" s="175"/>
      <c r="D261" s="47" t="s">
        <v>242</v>
      </c>
      <c r="E261" s="165"/>
      <c r="F261" s="165"/>
      <c r="G261" s="479"/>
      <c r="H261" s="88"/>
    </row>
    <row r="262" spans="1:10" ht="33.75" hidden="1" customHeight="1">
      <c r="A262" s="230" t="s">
        <v>194</v>
      </c>
      <c r="B262" s="445" t="s">
        <v>192</v>
      </c>
      <c r="C262" s="49">
        <v>3110</v>
      </c>
      <c r="D262" s="71">
        <v>0</v>
      </c>
      <c r="E262" s="164" t="s">
        <v>13</v>
      </c>
      <c r="F262" s="164" t="s">
        <v>104</v>
      </c>
      <c r="G262" s="231" t="s">
        <v>187</v>
      </c>
      <c r="H262" s="88"/>
    </row>
    <row r="263" spans="1:10" ht="43.5" hidden="1" customHeight="1">
      <c r="A263" s="230"/>
      <c r="B263" s="446"/>
      <c r="C263" s="49"/>
      <c r="D263" s="47" t="s">
        <v>193</v>
      </c>
      <c r="E263" s="164"/>
      <c r="F263" s="164"/>
      <c r="G263" s="231"/>
      <c r="H263" s="88"/>
    </row>
    <row r="264" spans="1:10" ht="26.25" hidden="1" customHeight="1">
      <c r="A264" s="452" t="s">
        <v>120</v>
      </c>
      <c r="B264" s="445" t="s">
        <v>112</v>
      </c>
      <c r="C264" s="49">
        <v>3110</v>
      </c>
      <c r="D264" s="76">
        <v>0</v>
      </c>
      <c r="E264" s="170" t="s">
        <v>13</v>
      </c>
      <c r="F264" s="170" t="s">
        <v>28</v>
      </c>
      <c r="G264" s="480" t="s">
        <v>56</v>
      </c>
    </row>
    <row r="265" spans="1:10" ht="39" hidden="1" customHeight="1">
      <c r="A265" s="453"/>
      <c r="B265" s="446"/>
      <c r="C265" s="175"/>
      <c r="D265" s="47" t="s">
        <v>209</v>
      </c>
      <c r="E265" s="165"/>
      <c r="F265" s="165"/>
      <c r="G265" s="479"/>
    </row>
    <row r="266" spans="1:10" ht="26.25" hidden="1" customHeight="1">
      <c r="A266" s="406" t="s">
        <v>211</v>
      </c>
      <c r="B266" s="103" t="s">
        <v>210</v>
      </c>
      <c r="C266" s="399">
        <v>3110</v>
      </c>
      <c r="D266" s="104">
        <v>0</v>
      </c>
      <c r="E266" s="399" t="s">
        <v>216</v>
      </c>
      <c r="F266" s="163" t="s">
        <v>224</v>
      </c>
      <c r="G266" s="232" t="s">
        <v>56</v>
      </c>
    </row>
    <row r="267" spans="1:10" ht="44.25" hidden="1" customHeight="1">
      <c r="A267" s="407"/>
      <c r="B267" s="177"/>
      <c r="C267" s="400"/>
      <c r="D267" s="115" t="s">
        <v>241</v>
      </c>
      <c r="E267" s="400"/>
      <c r="F267" s="116"/>
      <c r="G267" s="233"/>
    </row>
    <row r="268" spans="1:10" ht="37.5" customHeight="1">
      <c r="A268" s="406" t="s">
        <v>468</v>
      </c>
      <c r="B268" s="148" t="s">
        <v>467</v>
      </c>
      <c r="C268" s="399">
        <v>3110</v>
      </c>
      <c r="D268" s="104">
        <v>130000000</v>
      </c>
      <c r="E268" s="399" t="s">
        <v>255</v>
      </c>
      <c r="F268" s="399" t="s">
        <v>197</v>
      </c>
      <c r="G268" s="518" t="s">
        <v>457</v>
      </c>
    </row>
    <row r="269" spans="1:10" ht="57.75" customHeight="1">
      <c r="A269" s="407"/>
      <c r="B269" s="149"/>
      <c r="C269" s="400"/>
      <c r="D269" s="115" t="s">
        <v>458</v>
      </c>
      <c r="E269" s="400"/>
      <c r="F269" s="400"/>
      <c r="G269" s="519"/>
      <c r="H269" s="88"/>
    </row>
    <row r="270" spans="1:10" ht="34.5" hidden="1" customHeight="1">
      <c r="A270" s="228" t="s">
        <v>102</v>
      </c>
      <c r="B270" s="445" t="s">
        <v>101</v>
      </c>
      <c r="C270" s="41">
        <v>3110</v>
      </c>
      <c r="D270" s="132">
        <v>0</v>
      </c>
      <c r="E270" s="443" t="s">
        <v>182</v>
      </c>
      <c r="F270" s="164" t="s">
        <v>247</v>
      </c>
      <c r="G270" s="480" t="s">
        <v>56</v>
      </c>
    </row>
    <row r="271" spans="1:10" ht="42" hidden="1" customHeight="1">
      <c r="A271" s="229"/>
      <c r="B271" s="446"/>
      <c r="C271" s="41"/>
      <c r="D271" s="15" t="s">
        <v>246</v>
      </c>
      <c r="E271" s="444"/>
      <c r="F271" s="164"/>
      <c r="G271" s="479"/>
    </row>
    <row r="272" spans="1:10" ht="42" hidden="1" customHeight="1">
      <c r="A272" s="200" t="s">
        <v>237</v>
      </c>
      <c r="B272" s="60" t="s">
        <v>225</v>
      </c>
      <c r="C272" s="159">
        <v>3110</v>
      </c>
      <c r="D272" s="128">
        <v>0</v>
      </c>
      <c r="E272" s="515" t="s">
        <v>182</v>
      </c>
      <c r="F272" s="443" t="s">
        <v>247</v>
      </c>
      <c r="G272" s="405" t="s">
        <v>61</v>
      </c>
    </row>
    <row r="273" spans="1:13" ht="42" hidden="1" customHeight="1">
      <c r="A273" s="234"/>
      <c r="B273" s="17"/>
      <c r="C273" s="35"/>
      <c r="D273" s="120" t="s">
        <v>226</v>
      </c>
      <c r="E273" s="516"/>
      <c r="F273" s="444"/>
      <c r="G273" s="394"/>
    </row>
    <row r="274" spans="1:13" ht="42" hidden="1" customHeight="1">
      <c r="A274" s="230" t="s">
        <v>249</v>
      </c>
      <c r="B274" s="60" t="s">
        <v>248</v>
      </c>
      <c r="C274" s="41">
        <v>3110</v>
      </c>
      <c r="D274" s="133">
        <v>0</v>
      </c>
      <c r="E274" s="515" t="s">
        <v>182</v>
      </c>
      <c r="F274" s="164" t="s">
        <v>247</v>
      </c>
      <c r="G274" s="405" t="s">
        <v>56</v>
      </c>
    </row>
    <row r="275" spans="1:13" ht="42" hidden="1" customHeight="1">
      <c r="A275" s="230"/>
      <c r="B275" s="172"/>
      <c r="C275" s="41"/>
      <c r="D275" s="120" t="s">
        <v>250</v>
      </c>
      <c r="E275" s="516"/>
      <c r="F275" s="164"/>
      <c r="G275" s="394"/>
    </row>
    <row r="276" spans="1:13" ht="52.5" hidden="1" customHeight="1">
      <c r="A276" s="197" t="s">
        <v>145</v>
      </c>
      <c r="B276" s="172" t="s">
        <v>144</v>
      </c>
      <c r="C276" s="176">
        <v>3110</v>
      </c>
      <c r="D276" s="40">
        <v>0</v>
      </c>
      <c r="E276" s="156" t="s">
        <v>165</v>
      </c>
      <c r="F276" s="164" t="s">
        <v>114</v>
      </c>
      <c r="G276" s="480" t="s">
        <v>56</v>
      </c>
    </row>
    <row r="277" spans="1:13" ht="42" hidden="1" customHeight="1">
      <c r="A277" s="198"/>
      <c r="B277" s="172"/>
      <c r="C277" s="41"/>
      <c r="D277" s="15" t="s">
        <v>146</v>
      </c>
      <c r="E277" s="156"/>
      <c r="F277" s="164"/>
      <c r="G277" s="479"/>
    </row>
    <row r="278" spans="1:13" ht="70.5" hidden="1" customHeight="1">
      <c r="A278" s="413" t="s">
        <v>54</v>
      </c>
      <c r="B278" s="13" t="s">
        <v>41</v>
      </c>
      <c r="C278" s="513">
        <v>3110</v>
      </c>
      <c r="D278" s="42">
        <f>12915000-12915000</f>
        <v>0</v>
      </c>
      <c r="E278" s="443" t="s">
        <v>105</v>
      </c>
      <c r="F278" s="448" t="s">
        <v>30</v>
      </c>
      <c r="G278" s="403" t="s">
        <v>151</v>
      </c>
    </row>
    <row r="279" spans="1:13" ht="107.25" hidden="1" customHeight="1">
      <c r="A279" s="414"/>
      <c r="B279" s="43"/>
      <c r="C279" s="514"/>
      <c r="D279" s="53" t="s">
        <v>149</v>
      </c>
      <c r="E279" s="444"/>
      <c r="F279" s="449"/>
      <c r="G279" s="404"/>
    </row>
    <row r="280" spans="1:13" ht="40.5" hidden="1" customHeight="1">
      <c r="A280" s="413" t="s">
        <v>131</v>
      </c>
      <c r="B280" s="81" t="s">
        <v>132</v>
      </c>
      <c r="C280" s="513">
        <v>3110</v>
      </c>
      <c r="D280" s="42">
        <v>0</v>
      </c>
      <c r="E280" s="443" t="s">
        <v>116</v>
      </c>
      <c r="F280" s="448" t="s">
        <v>115</v>
      </c>
      <c r="G280" s="201" t="s">
        <v>113</v>
      </c>
      <c r="L280" s="75"/>
    </row>
    <row r="281" spans="1:13" ht="24" hidden="1">
      <c r="A281" s="414"/>
      <c r="B281" s="14"/>
      <c r="C281" s="514"/>
      <c r="D281" s="53" t="s">
        <v>118</v>
      </c>
      <c r="E281" s="444"/>
      <c r="F281" s="449"/>
      <c r="G281" s="202"/>
    </row>
    <row r="282" spans="1:13" ht="40.5" hidden="1" customHeight="1">
      <c r="A282" s="413" t="s">
        <v>245</v>
      </c>
      <c r="B282" s="525" t="s">
        <v>130</v>
      </c>
      <c r="C282" s="513">
        <v>3110</v>
      </c>
      <c r="D282" s="118">
        <v>0</v>
      </c>
      <c r="E282" s="443" t="s">
        <v>116</v>
      </c>
      <c r="F282" s="448" t="s">
        <v>104</v>
      </c>
      <c r="G282" s="201" t="s">
        <v>113</v>
      </c>
      <c r="L282" s="75"/>
    </row>
    <row r="283" spans="1:13" ht="40.5" hidden="1" customHeight="1">
      <c r="A283" s="414"/>
      <c r="B283" s="526"/>
      <c r="C283" s="514"/>
      <c r="D283" s="53" t="s">
        <v>217</v>
      </c>
      <c r="E283" s="444"/>
      <c r="F283" s="449"/>
      <c r="G283" s="202"/>
    </row>
    <row r="284" spans="1:13" ht="40.5" hidden="1" customHeight="1">
      <c r="A284" s="413" t="s">
        <v>133</v>
      </c>
      <c r="B284" s="445" t="s">
        <v>101</v>
      </c>
      <c r="C284" s="513">
        <v>3110</v>
      </c>
      <c r="D284" s="42">
        <v>0</v>
      </c>
      <c r="E284" s="443" t="s">
        <v>119</v>
      </c>
      <c r="F284" s="448" t="s">
        <v>115</v>
      </c>
      <c r="G284" s="201" t="s">
        <v>113</v>
      </c>
      <c r="L284" s="75"/>
    </row>
    <row r="285" spans="1:13" ht="17.25" hidden="1" customHeight="1">
      <c r="A285" s="414"/>
      <c r="B285" s="446"/>
      <c r="C285" s="514"/>
      <c r="D285" s="53" t="s">
        <v>142</v>
      </c>
      <c r="E285" s="444"/>
      <c r="F285" s="449"/>
      <c r="G285" s="219"/>
    </row>
    <row r="286" spans="1:13" ht="17.25" customHeight="1">
      <c r="A286" s="406" t="s">
        <v>456</v>
      </c>
      <c r="B286" s="148" t="s">
        <v>451</v>
      </c>
      <c r="C286" s="399">
        <v>3110</v>
      </c>
      <c r="D286" s="104">
        <v>900000</v>
      </c>
      <c r="E286" s="408" t="s">
        <v>13</v>
      </c>
      <c r="F286" s="399" t="s">
        <v>104</v>
      </c>
      <c r="G286" s="405" t="s">
        <v>56</v>
      </c>
    </row>
    <row r="287" spans="1:13" ht="34.5" customHeight="1">
      <c r="A287" s="407"/>
      <c r="B287" s="148" t="s">
        <v>453</v>
      </c>
      <c r="C287" s="400"/>
      <c r="D287" s="53" t="s">
        <v>452</v>
      </c>
      <c r="E287" s="409"/>
      <c r="F287" s="400"/>
      <c r="G287" s="394"/>
    </row>
    <row r="288" spans="1:13" ht="27.75" customHeight="1">
      <c r="A288" s="189" t="s">
        <v>14</v>
      </c>
      <c r="B288" s="10"/>
      <c r="C288" s="8"/>
      <c r="D288" s="9">
        <f>D240+D244+D248+D252+D258+D260+D262+D264+D266+D268+D270+D276+D280+D282+D284+D272+D274+D286</f>
        <v>130900000</v>
      </c>
      <c r="E288" s="8"/>
      <c r="F288" s="8"/>
      <c r="G288" s="190"/>
      <c r="H288" s="56"/>
      <c r="I288" s="54"/>
      <c r="J288" s="12"/>
      <c r="K288" s="105"/>
      <c r="L288" s="79"/>
      <c r="M288" s="80"/>
    </row>
    <row r="289" spans="1:12" ht="85.5" hidden="1" customHeight="1">
      <c r="A289" s="197" t="s">
        <v>72</v>
      </c>
      <c r="B289" s="16" t="s">
        <v>84</v>
      </c>
      <c r="C289" s="415">
        <v>3122</v>
      </c>
      <c r="D289" s="59">
        <f>1300000-1300000</f>
        <v>0</v>
      </c>
      <c r="E289" s="443" t="s">
        <v>80</v>
      </c>
      <c r="F289" s="517" t="s">
        <v>28</v>
      </c>
      <c r="G289" s="548" t="s">
        <v>150</v>
      </c>
      <c r="J289" s="89"/>
      <c r="K289" s="12"/>
    </row>
    <row r="290" spans="1:12" ht="95.25" hidden="1" customHeight="1">
      <c r="A290" s="198"/>
      <c r="B290" s="39"/>
      <c r="C290" s="416"/>
      <c r="D290" s="55" t="s">
        <v>152</v>
      </c>
      <c r="E290" s="444"/>
      <c r="F290" s="488"/>
      <c r="G290" s="549"/>
    </row>
    <row r="291" spans="1:12" ht="88.5" hidden="1" customHeight="1">
      <c r="A291" s="212" t="s">
        <v>71</v>
      </c>
      <c r="B291" s="16" t="s">
        <v>86</v>
      </c>
      <c r="C291" s="41">
        <v>3122</v>
      </c>
      <c r="D291" s="59">
        <f>20650000-20650000</f>
        <v>0</v>
      </c>
      <c r="E291" s="443" t="s">
        <v>13</v>
      </c>
      <c r="F291" s="173" t="s">
        <v>28</v>
      </c>
      <c r="G291" s="403" t="s">
        <v>150</v>
      </c>
    </row>
    <row r="292" spans="1:12" ht="82.5" hidden="1" customHeight="1">
      <c r="A292" s="235"/>
      <c r="B292" s="22"/>
      <c r="C292" s="41"/>
      <c r="D292" s="1" t="s">
        <v>152</v>
      </c>
      <c r="E292" s="444"/>
      <c r="F292" s="173"/>
      <c r="G292" s="404"/>
    </row>
    <row r="293" spans="1:12" ht="65.25" hidden="1" customHeight="1">
      <c r="A293" s="197" t="s">
        <v>73</v>
      </c>
      <c r="B293" s="16" t="s">
        <v>81</v>
      </c>
      <c r="C293" s="511">
        <v>3122</v>
      </c>
      <c r="D293" s="59">
        <f>2590000-150000-2440000</f>
        <v>0</v>
      </c>
      <c r="E293" s="443" t="s">
        <v>13</v>
      </c>
      <c r="F293" s="443" t="s">
        <v>28</v>
      </c>
      <c r="G293" s="403" t="s">
        <v>219</v>
      </c>
      <c r="K293" s="89"/>
      <c r="L293" s="12"/>
    </row>
    <row r="294" spans="1:12" ht="27.75" hidden="1" customHeight="1">
      <c r="A294" s="198"/>
      <c r="B294" s="38"/>
      <c r="C294" s="512"/>
      <c r="D294" s="55" t="s">
        <v>218</v>
      </c>
      <c r="E294" s="444"/>
      <c r="F294" s="444"/>
      <c r="G294" s="404"/>
    </row>
    <row r="295" spans="1:12" ht="93.75" hidden="1" customHeight="1">
      <c r="A295" s="197" t="s">
        <v>74</v>
      </c>
      <c r="B295" s="16" t="s">
        <v>82</v>
      </c>
      <c r="C295" s="511">
        <v>3122</v>
      </c>
      <c r="D295" s="59">
        <f>850000-850000</f>
        <v>0</v>
      </c>
      <c r="E295" s="443" t="s">
        <v>80</v>
      </c>
      <c r="F295" s="443" t="s">
        <v>28</v>
      </c>
      <c r="G295" s="403" t="s">
        <v>153</v>
      </c>
    </row>
    <row r="296" spans="1:12" ht="81" hidden="1" customHeight="1">
      <c r="A296" s="198"/>
      <c r="B296" s="17"/>
      <c r="C296" s="512"/>
      <c r="D296" s="55" t="s">
        <v>152</v>
      </c>
      <c r="E296" s="444"/>
      <c r="F296" s="444"/>
      <c r="G296" s="404"/>
    </row>
    <row r="297" spans="1:12" ht="63.75" hidden="1">
      <c r="A297" s="197" t="s">
        <v>76</v>
      </c>
      <c r="B297" s="16" t="s">
        <v>108</v>
      </c>
      <c r="C297" s="511">
        <v>3122</v>
      </c>
      <c r="D297" s="59">
        <f>27000-27000</f>
        <v>0</v>
      </c>
      <c r="E297" s="443" t="s">
        <v>85</v>
      </c>
      <c r="F297" s="443" t="s">
        <v>28</v>
      </c>
      <c r="G297" s="403" t="s">
        <v>221</v>
      </c>
    </row>
    <row r="298" spans="1:12" ht="27" hidden="1" customHeight="1">
      <c r="A298" s="198"/>
      <c r="B298" s="38"/>
      <c r="C298" s="512"/>
      <c r="D298" s="55" t="s">
        <v>220</v>
      </c>
      <c r="E298" s="444"/>
      <c r="F298" s="444"/>
      <c r="G298" s="404"/>
    </row>
    <row r="299" spans="1:12" ht="75" hidden="1" customHeight="1">
      <c r="A299" s="197" t="s">
        <v>75</v>
      </c>
      <c r="B299" s="16" t="s">
        <v>77</v>
      </c>
      <c r="C299" s="511">
        <v>3122</v>
      </c>
      <c r="D299" s="59">
        <f>67500-67500</f>
        <v>0</v>
      </c>
      <c r="E299" s="443" t="s">
        <v>85</v>
      </c>
      <c r="F299" s="443" t="s">
        <v>28</v>
      </c>
      <c r="G299" s="403" t="s">
        <v>221</v>
      </c>
    </row>
    <row r="300" spans="1:12" ht="26.25" hidden="1" customHeight="1">
      <c r="A300" s="214"/>
      <c r="B300" s="38"/>
      <c r="C300" s="512"/>
      <c r="D300" s="55" t="s">
        <v>222</v>
      </c>
      <c r="E300" s="444"/>
      <c r="F300" s="444"/>
      <c r="G300" s="404"/>
    </row>
    <row r="301" spans="1:12" ht="55.5" hidden="1" customHeight="1">
      <c r="A301" s="197" t="s">
        <v>78</v>
      </c>
      <c r="B301" s="16" t="s">
        <v>79</v>
      </c>
      <c r="C301" s="511">
        <v>3122</v>
      </c>
      <c r="D301" s="59">
        <f>15500-15500</f>
        <v>0</v>
      </c>
      <c r="E301" s="443" t="s">
        <v>160</v>
      </c>
      <c r="F301" s="443" t="s">
        <v>114</v>
      </c>
      <c r="G301" s="403" t="s">
        <v>221</v>
      </c>
    </row>
    <row r="302" spans="1:12" ht="30.75" hidden="1" customHeight="1">
      <c r="A302" s="214"/>
      <c r="B302" s="38"/>
      <c r="C302" s="512"/>
      <c r="D302" s="55" t="s">
        <v>223</v>
      </c>
      <c r="E302" s="444"/>
      <c r="F302" s="444"/>
      <c r="G302" s="404"/>
    </row>
    <row r="303" spans="1:12" ht="35.25" hidden="1" customHeight="1">
      <c r="A303" s="203" t="s">
        <v>60</v>
      </c>
      <c r="B303" s="37"/>
      <c r="C303" s="36"/>
      <c r="D303" s="31">
        <f>D289+D291+D293+D295+D297+D299+D301</f>
        <v>0</v>
      </c>
      <c r="E303" s="36"/>
      <c r="F303" s="36"/>
      <c r="G303" s="236"/>
      <c r="H303" s="119"/>
      <c r="I303" s="54"/>
      <c r="K303" s="12"/>
    </row>
    <row r="304" spans="1:12" ht="37.5" customHeight="1">
      <c r="A304" s="395" t="s">
        <v>368</v>
      </c>
      <c r="B304" s="33" t="s">
        <v>366</v>
      </c>
      <c r="C304" s="397">
        <v>3132</v>
      </c>
      <c r="D304" s="59">
        <f>123700000-37602400-48788200-362000</f>
        <v>36947400</v>
      </c>
      <c r="E304" s="399" t="s">
        <v>255</v>
      </c>
      <c r="F304" s="401" t="s">
        <v>30</v>
      </c>
      <c r="G304" s="403" t="s">
        <v>459</v>
      </c>
      <c r="H304" s="57"/>
      <c r="I304" s="54"/>
      <c r="K304" s="12"/>
    </row>
    <row r="305" spans="1:11" ht="54" customHeight="1">
      <c r="A305" s="396"/>
      <c r="B305" s="34" t="s">
        <v>367</v>
      </c>
      <c r="C305" s="398"/>
      <c r="D305" s="55" t="s">
        <v>460</v>
      </c>
      <c r="E305" s="400"/>
      <c r="F305" s="402"/>
      <c r="G305" s="404"/>
      <c r="H305" s="92"/>
      <c r="I305" s="54"/>
      <c r="K305" s="12"/>
    </row>
    <row r="306" spans="1:11" ht="54" customHeight="1">
      <c r="A306" s="366" t="s">
        <v>302</v>
      </c>
      <c r="B306" s="371"/>
      <c r="C306" s="367"/>
      <c r="D306" s="368">
        <f>D304</f>
        <v>36947400</v>
      </c>
      <c r="E306" s="367"/>
      <c r="F306" s="367"/>
      <c r="G306" s="370"/>
      <c r="H306" s="92"/>
      <c r="I306" s="54"/>
      <c r="K306" s="12"/>
    </row>
    <row r="307" spans="1:11" s="364" customFormat="1" ht="54" customHeight="1">
      <c r="A307" s="395" t="s">
        <v>425</v>
      </c>
      <c r="B307" s="33" t="s">
        <v>429</v>
      </c>
      <c r="C307" s="397">
        <v>3142</v>
      </c>
      <c r="D307" s="369">
        <v>162833951</v>
      </c>
      <c r="E307" s="399" t="s">
        <v>13</v>
      </c>
      <c r="F307" s="401" t="s">
        <v>115</v>
      </c>
      <c r="G307" s="403" t="s">
        <v>427</v>
      </c>
      <c r="H307" s="362"/>
      <c r="I307" s="363"/>
      <c r="K307" s="365"/>
    </row>
    <row r="308" spans="1:11" s="364" customFormat="1" ht="67.5" customHeight="1">
      <c r="A308" s="396"/>
      <c r="B308" s="34" t="s">
        <v>430</v>
      </c>
      <c r="C308" s="398"/>
      <c r="D308" s="372" t="s">
        <v>444</v>
      </c>
      <c r="E308" s="400"/>
      <c r="F308" s="402"/>
      <c r="G308" s="404"/>
      <c r="H308" s="362"/>
      <c r="I308" s="363"/>
      <c r="K308" s="365"/>
    </row>
    <row r="309" spans="1:11" s="364" customFormat="1" ht="42" customHeight="1">
      <c r="A309" s="395" t="s">
        <v>455</v>
      </c>
      <c r="B309" s="361" t="s">
        <v>431</v>
      </c>
      <c r="C309" s="397">
        <v>3142</v>
      </c>
      <c r="D309" s="369">
        <v>2227208</v>
      </c>
      <c r="E309" s="399" t="s">
        <v>13</v>
      </c>
      <c r="F309" s="401" t="s">
        <v>115</v>
      </c>
      <c r="G309" s="403" t="s">
        <v>427</v>
      </c>
      <c r="H309" s="362"/>
      <c r="I309" s="363"/>
      <c r="K309" s="365"/>
    </row>
    <row r="310" spans="1:11" s="364" customFormat="1" ht="56.25" customHeight="1">
      <c r="A310" s="396"/>
      <c r="B310" s="34" t="s">
        <v>430</v>
      </c>
      <c r="C310" s="398"/>
      <c r="D310" s="373" t="s">
        <v>442</v>
      </c>
      <c r="E310" s="400"/>
      <c r="F310" s="402"/>
      <c r="G310" s="404"/>
      <c r="H310" s="362"/>
      <c r="I310" s="363"/>
      <c r="K310" s="365"/>
    </row>
    <row r="311" spans="1:11" s="364" customFormat="1" ht="42" customHeight="1">
      <c r="A311" s="395" t="s">
        <v>440</v>
      </c>
      <c r="B311" s="361" t="s">
        <v>431</v>
      </c>
      <c r="C311" s="397">
        <v>3142</v>
      </c>
      <c r="D311" s="369">
        <v>473040</v>
      </c>
      <c r="E311" s="399" t="s">
        <v>85</v>
      </c>
      <c r="F311" s="401" t="s">
        <v>197</v>
      </c>
      <c r="G311" s="403" t="s">
        <v>427</v>
      </c>
      <c r="H311" s="362"/>
      <c r="I311" s="363"/>
      <c r="K311" s="365"/>
    </row>
    <row r="312" spans="1:11" s="364" customFormat="1" ht="74.25" customHeight="1">
      <c r="A312" s="396"/>
      <c r="B312" s="361" t="s">
        <v>432</v>
      </c>
      <c r="C312" s="398"/>
      <c r="D312" s="373" t="s">
        <v>443</v>
      </c>
      <c r="E312" s="400"/>
      <c r="F312" s="402"/>
      <c r="G312" s="404"/>
      <c r="H312" s="362"/>
      <c r="I312" s="363"/>
      <c r="K312" s="365"/>
    </row>
    <row r="313" spans="1:11" ht="54.75" customHeight="1">
      <c r="A313" s="395" t="s">
        <v>426</v>
      </c>
      <c r="B313" s="33" t="s">
        <v>429</v>
      </c>
      <c r="C313" s="397">
        <v>3142</v>
      </c>
      <c r="D313" s="369">
        <v>107497482</v>
      </c>
      <c r="E313" s="399" t="s">
        <v>116</v>
      </c>
      <c r="F313" s="401" t="s">
        <v>115</v>
      </c>
      <c r="G313" s="403" t="s">
        <v>427</v>
      </c>
      <c r="H313" s="57"/>
      <c r="I313" s="54"/>
      <c r="K313" s="12"/>
    </row>
    <row r="314" spans="1:11" ht="90" customHeight="1">
      <c r="A314" s="396"/>
      <c r="B314" s="34" t="s">
        <v>430</v>
      </c>
      <c r="C314" s="398"/>
      <c r="D314" s="372" t="s">
        <v>441</v>
      </c>
      <c r="E314" s="400"/>
      <c r="F314" s="402"/>
      <c r="G314" s="404"/>
      <c r="H314" s="57"/>
      <c r="I314" s="54"/>
      <c r="K314" s="12"/>
    </row>
    <row r="315" spans="1:11" ht="46.5" customHeight="1">
      <c r="A315" s="395" t="s">
        <v>454</v>
      </c>
      <c r="B315" s="361" t="s">
        <v>431</v>
      </c>
      <c r="C315" s="397">
        <v>3142</v>
      </c>
      <c r="D315" s="369">
        <v>2069756</v>
      </c>
      <c r="E315" s="399" t="s">
        <v>116</v>
      </c>
      <c r="F315" s="401" t="s">
        <v>115</v>
      </c>
      <c r="G315" s="403" t="s">
        <v>427</v>
      </c>
      <c r="H315" s="57"/>
      <c r="I315" s="54"/>
      <c r="K315" s="12"/>
    </row>
    <row r="316" spans="1:11" ht="71.25" customHeight="1">
      <c r="A316" s="396"/>
      <c r="B316" s="361" t="s">
        <v>432</v>
      </c>
      <c r="C316" s="398"/>
      <c r="D316" s="373" t="s">
        <v>445</v>
      </c>
      <c r="E316" s="400"/>
      <c r="F316" s="402"/>
      <c r="G316" s="404"/>
      <c r="H316" s="57"/>
      <c r="I316" s="54"/>
      <c r="K316" s="12"/>
    </row>
    <row r="317" spans="1:11" ht="35.25" customHeight="1">
      <c r="A317" s="395" t="s">
        <v>472</v>
      </c>
      <c r="B317" s="361" t="s">
        <v>469</v>
      </c>
      <c r="C317" s="397">
        <v>3142</v>
      </c>
      <c r="D317" s="369">
        <v>198921.45</v>
      </c>
      <c r="E317" s="399" t="s">
        <v>85</v>
      </c>
      <c r="F317" s="401" t="s">
        <v>197</v>
      </c>
      <c r="G317" s="403" t="s">
        <v>427</v>
      </c>
      <c r="H317" s="57"/>
      <c r="I317" s="54"/>
      <c r="K317" s="12"/>
    </row>
    <row r="318" spans="1:11" ht="71.25" customHeight="1">
      <c r="A318" s="396"/>
      <c r="B318" s="361" t="s">
        <v>470</v>
      </c>
      <c r="C318" s="398"/>
      <c r="D318" s="373" t="s">
        <v>471</v>
      </c>
      <c r="E318" s="400"/>
      <c r="F318" s="402"/>
      <c r="G318" s="404"/>
      <c r="H318" s="57"/>
      <c r="I318" s="54"/>
      <c r="K318" s="12"/>
    </row>
    <row r="319" spans="1:11" ht="62.25" customHeight="1">
      <c r="A319" s="395" t="s">
        <v>465</v>
      </c>
      <c r="B319" s="33" t="s">
        <v>429</v>
      </c>
      <c r="C319" s="397">
        <v>3142</v>
      </c>
      <c r="D319" s="369">
        <v>97575727</v>
      </c>
      <c r="E319" s="399" t="s">
        <v>13</v>
      </c>
      <c r="F319" s="401" t="s">
        <v>197</v>
      </c>
      <c r="G319" s="403" t="s">
        <v>427</v>
      </c>
      <c r="H319" s="57"/>
      <c r="I319" s="54"/>
      <c r="K319" s="12"/>
    </row>
    <row r="320" spans="1:11" ht="103.5" customHeight="1">
      <c r="A320" s="396"/>
      <c r="B320" s="34" t="s">
        <v>430</v>
      </c>
      <c r="C320" s="398"/>
      <c r="D320" s="373" t="s">
        <v>466</v>
      </c>
      <c r="E320" s="400"/>
      <c r="F320" s="402"/>
      <c r="G320" s="404"/>
      <c r="H320" s="57"/>
      <c r="I320" s="54"/>
      <c r="K320" s="12"/>
    </row>
    <row r="321" spans="1:11" ht="51" customHeight="1">
      <c r="A321" s="395" t="s">
        <v>464</v>
      </c>
      <c r="B321" s="33" t="s">
        <v>431</v>
      </c>
      <c r="C321" s="397">
        <v>3142</v>
      </c>
      <c r="D321" s="369">
        <v>1360683</v>
      </c>
      <c r="E321" s="399" t="s">
        <v>13</v>
      </c>
      <c r="F321" s="401" t="s">
        <v>197</v>
      </c>
      <c r="G321" s="403" t="s">
        <v>427</v>
      </c>
      <c r="H321" s="57"/>
      <c r="I321" s="54"/>
      <c r="K321" s="12"/>
    </row>
    <row r="322" spans="1:11" ht="105" customHeight="1">
      <c r="A322" s="396"/>
      <c r="B322" s="34" t="s">
        <v>432</v>
      </c>
      <c r="C322" s="398"/>
      <c r="D322" s="373" t="s">
        <v>461</v>
      </c>
      <c r="E322" s="400"/>
      <c r="F322" s="402"/>
      <c r="G322" s="404"/>
      <c r="H322" s="57"/>
      <c r="I322" s="54"/>
      <c r="K322" s="12"/>
    </row>
    <row r="323" spans="1:11" ht="35.25" customHeight="1">
      <c r="A323" s="395" t="s">
        <v>463</v>
      </c>
      <c r="B323" s="361" t="s">
        <v>433</v>
      </c>
      <c r="C323" s="397">
        <v>3142</v>
      </c>
      <c r="D323" s="369">
        <v>169224</v>
      </c>
      <c r="E323" s="399" t="s">
        <v>85</v>
      </c>
      <c r="F323" s="401" t="s">
        <v>197</v>
      </c>
      <c r="G323" s="403" t="s">
        <v>427</v>
      </c>
      <c r="H323" s="57"/>
      <c r="I323" s="54"/>
      <c r="K323" s="12"/>
    </row>
    <row r="324" spans="1:11" ht="87.75" customHeight="1">
      <c r="A324" s="396"/>
      <c r="B324" s="361" t="s">
        <v>434</v>
      </c>
      <c r="C324" s="398"/>
      <c r="D324" s="373" t="s">
        <v>462</v>
      </c>
      <c r="E324" s="400"/>
      <c r="F324" s="402"/>
      <c r="G324" s="404"/>
      <c r="H324" s="57"/>
      <c r="I324" s="54"/>
      <c r="K324" s="12"/>
    </row>
    <row r="325" spans="1:11" ht="51" customHeight="1">
      <c r="A325" s="366" t="s">
        <v>428</v>
      </c>
      <c r="B325" s="371"/>
      <c r="C325" s="367"/>
      <c r="D325" s="368">
        <f>D307+D309+D311+D313+D315+D317+D319+D321+D323</f>
        <v>374405992.44999999</v>
      </c>
      <c r="E325" s="367"/>
      <c r="F325" s="367"/>
      <c r="G325" s="370"/>
      <c r="H325" s="92"/>
      <c r="I325" s="54"/>
      <c r="K325" s="12"/>
    </row>
  </sheetData>
  <mergeCells count="439">
    <mergeCell ref="G96:G97"/>
    <mergeCell ref="G94:G95"/>
    <mergeCell ref="G90:G91"/>
    <mergeCell ref="G92:G93"/>
    <mergeCell ref="G88:G89"/>
    <mergeCell ref="G69:G70"/>
    <mergeCell ref="F108:F109"/>
    <mergeCell ref="B116:B117"/>
    <mergeCell ref="C102:C103"/>
    <mergeCell ref="G116:G117"/>
    <mergeCell ref="G66:G67"/>
    <mergeCell ref="F90:F91"/>
    <mergeCell ref="B88:B89"/>
    <mergeCell ref="C88:C89"/>
    <mergeCell ref="G84:G85"/>
    <mergeCell ref="E84:E85"/>
    <mergeCell ref="F88:F89"/>
    <mergeCell ref="F94:F95"/>
    <mergeCell ref="G77:G78"/>
    <mergeCell ref="G71:G72"/>
    <mergeCell ref="E88:E89"/>
    <mergeCell ref="E66:E67"/>
    <mergeCell ref="F66:F67"/>
    <mergeCell ref="G75:G76"/>
    <mergeCell ref="E92:E93"/>
    <mergeCell ref="E90:E91"/>
    <mergeCell ref="E94:E95"/>
    <mergeCell ref="G73:G74"/>
    <mergeCell ref="G220:G221"/>
    <mergeCell ref="G148:G149"/>
    <mergeCell ref="F160:F161"/>
    <mergeCell ref="G172:G173"/>
    <mergeCell ref="G182:G183"/>
    <mergeCell ref="F146:F147"/>
    <mergeCell ref="G226:G227"/>
    <mergeCell ref="G178:G179"/>
    <mergeCell ref="G140:G141"/>
    <mergeCell ref="G196:G197"/>
    <mergeCell ref="G222:G223"/>
    <mergeCell ref="G218:G219"/>
    <mergeCell ref="G208:G209"/>
    <mergeCell ref="G174:G175"/>
    <mergeCell ref="G150:G151"/>
    <mergeCell ref="G152:G153"/>
    <mergeCell ref="G154:G155"/>
    <mergeCell ref="G156:G157"/>
    <mergeCell ref="G158:G159"/>
    <mergeCell ref="G200:G201"/>
    <mergeCell ref="G176:G177"/>
    <mergeCell ref="G160:G161"/>
    <mergeCell ref="G162:G163"/>
    <mergeCell ref="G164:G165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64:F65"/>
    <mergeCell ref="G30:G37"/>
    <mergeCell ref="G61:G62"/>
    <mergeCell ref="E56:E57"/>
    <mergeCell ref="F56:F57"/>
    <mergeCell ref="E46:E53"/>
    <mergeCell ref="F30:F37"/>
    <mergeCell ref="G38:G45"/>
    <mergeCell ref="E38:E45"/>
    <mergeCell ref="F301:F302"/>
    <mergeCell ref="G301:G302"/>
    <mergeCell ref="F182:F183"/>
    <mergeCell ref="F299:F300"/>
    <mergeCell ref="F174:F175"/>
    <mergeCell ref="F176:F177"/>
    <mergeCell ref="G272:G273"/>
    <mergeCell ref="G274:G275"/>
    <mergeCell ref="G254:G255"/>
    <mergeCell ref="G270:G271"/>
    <mergeCell ref="F186:F187"/>
    <mergeCell ref="G264:G265"/>
    <mergeCell ref="G256:G257"/>
    <mergeCell ref="G184:G185"/>
    <mergeCell ref="G186:G187"/>
    <mergeCell ref="G188:G189"/>
    <mergeCell ref="G238:G249"/>
    <mergeCell ref="G233:G234"/>
    <mergeCell ref="F218:F219"/>
    <mergeCell ref="F268:F269"/>
    <mergeCell ref="G190:G191"/>
    <mergeCell ref="G224:G225"/>
    <mergeCell ref="G258:G259"/>
    <mergeCell ref="G260:G261"/>
    <mergeCell ref="G304:G305"/>
    <mergeCell ref="E304:E305"/>
    <mergeCell ref="F304:F305"/>
    <mergeCell ref="C304:C305"/>
    <mergeCell ref="A304:A305"/>
    <mergeCell ref="E293:E294"/>
    <mergeCell ref="C184:C185"/>
    <mergeCell ref="E291:E292"/>
    <mergeCell ref="C293:C294"/>
    <mergeCell ref="A278:A279"/>
    <mergeCell ref="F278:F279"/>
    <mergeCell ref="E284:E285"/>
    <mergeCell ref="G276:G277"/>
    <mergeCell ref="G278:G279"/>
    <mergeCell ref="G236:G237"/>
    <mergeCell ref="G250:G251"/>
    <mergeCell ref="G289:G290"/>
    <mergeCell ref="G291:G292"/>
    <mergeCell ref="C301:C302"/>
    <mergeCell ref="E301:E302"/>
    <mergeCell ref="E297:E298"/>
    <mergeCell ref="G295:G296"/>
    <mergeCell ref="A218:A219"/>
    <mergeCell ref="B218:B219"/>
    <mergeCell ref="C278:C279"/>
    <mergeCell ref="E186:E187"/>
    <mergeCell ref="C230:C231"/>
    <mergeCell ref="E230:E231"/>
    <mergeCell ref="E204:E205"/>
    <mergeCell ref="E206:E207"/>
    <mergeCell ref="E220:E221"/>
    <mergeCell ref="E190:E191"/>
    <mergeCell ref="E202:E203"/>
    <mergeCell ref="C218:C219"/>
    <mergeCell ref="E272:E273"/>
    <mergeCell ref="F254:F255"/>
    <mergeCell ref="F236:F251"/>
    <mergeCell ref="F184:F185"/>
    <mergeCell ref="F252:F253"/>
    <mergeCell ref="F230:F231"/>
    <mergeCell ref="E218:E219"/>
    <mergeCell ref="E208:E209"/>
    <mergeCell ref="E228:E229"/>
    <mergeCell ref="E278:E279"/>
    <mergeCell ref="E200:E201"/>
    <mergeCell ref="E270:E271"/>
    <mergeCell ref="E174:E175"/>
    <mergeCell ref="B162:B163"/>
    <mergeCell ref="E150:E151"/>
    <mergeCell ref="B150:B151"/>
    <mergeCell ref="C150:C151"/>
    <mergeCell ref="E162:E163"/>
    <mergeCell ref="B160:B161"/>
    <mergeCell ref="B270:B271"/>
    <mergeCell ref="E222:E223"/>
    <mergeCell ref="E224:E225"/>
    <mergeCell ref="C182:C183"/>
    <mergeCell ref="B236:B251"/>
    <mergeCell ref="E214:E215"/>
    <mergeCell ref="E216:E217"/>
    <mergeCell ref="F178:F179"/>
    <mergeCell ref="F164:F165"/>
    <mergeCell ref="F162:F163"/>
    <mergeCell ref="F126:F127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E30:E37"/>
    <mergeCell ref="C297:C298"/>
    <mergeCell ref="F297:F298"/>
    <mergeCell ref="F293:F294"/>
    <mergeCell ref="A284:A285"/>
    <mergeCell ref="C284:C285"/>
    <mergeCell ref="B282:B283"/>
    <mergeCell ref="C289:C290"/>
    <mergeCell ref="C280:C281"/>
    <mergeCell ref="C295:C296"/>
    <mergeCell ref="F284:F285"/>
    <mergeCell ref="E289:E290"/>
    <mergeCell ref="F295:F296"/>
    <mergeCell ref="E295:E296"/>
    <mergeCell ref="F289:F290"/>
    <mergeCell ref="C282:C283"/>
    <mergeCell ref="F282:F283"/>
    <mergeCell ref="E282:E283"/>
    <mergeCell ref="E280:E281"/>
    <mergeCell ref="F280:F281"/>
    <mergeCell ref="A280:A281"/>
    <mergeCell ref="G210:G211"/>
    <mergeCell ref="G268:G269"/>
    <mergeCell ref="F272:F273"/>
    <mergeCell ref="G252:G253"/>
    <mergeCell ref="F84:F85"/>
    <mergeCell ref="F120:F121"/>
    <mergeCell ref="A96:A97"/>
    <mergeCell ref="A90:A91"/>
    <mergeCell ref="F100:F101"/>
    <mergeCell ref="F136:F137"/>
    <mergeCell ref="E108:E109"/>
    <mergeCell ref="E116:E117"/>
    <mergeCell ref="F114:F115"/>
    <mergeCell ref="E118:E119"/>
    <mergeCell ref="E114:E115"/>
    <mergeCell ref="F128:F129"/>
    <mergeCell ref="E120:E121"/>
    <mergeCell ref="F132:F133"/>
    <mergeCell ref="F134:F135"/>
    <mergeCell ref="F104:F105"/>
    <mergeCell ref="E110:E111"/>
    <mergeCell ref="C236:C251"/>
    <mergeCell ref="A236:A237"/>
    <mergeCell ref="B252:B253"/>
    <mergeCell ref="E266:E267"/>
    <mergeCell ref="E226:E227"/>
    <mergeCell ref="C186:C187"/>
    <mergeCell ref="E188:E189"/>
    <mergeCell ref="C268:C269"/>
    <mergeCell ref="E274:E275"/>
    <mergeCell ref="E212:E213"/>
    <mergeCell ref="E196:E197"/>
    <mergeCell ref="E210:E211"/>
    <mergeCell ref="E236:E251"/>
    <mergeCell ref="E142:E143"/>
    <mergeCell ref="F144:F145"/>
    <mergeCell ref="F148:F149"/>
    <mergeCell ref="G146:G147"/>
    <mergeCell ref="G142:G143"/>
    <mergeCell ref="G118:G119"/>
    <mergeCell ref="G114:G115"/>
    <mergeCell ref="E140:E141"/>
    <mergeCell ref="E144:E145"/>
    <mergeCell ref="G120:G121"/>
    <mergeCell ref="G126:G127"/>
    <mergeCell ref="G132:G133"/>
    <mergeCell ref="E132:E133"/>
    <mergeCell ref="G124:G125"/>
    <mergeCell ref="G128:G129"/>
    <mergeCell ref="F116:F117"/>
    <mergeCell ref="F118:F119"/>
    <mergeCell ref="E126:E127"/>
    <mergeCell ref="G136:G137"/>
    <mergeCell ref="G138:G139"/>
    <mergeCell ref="G144:G145"/>
    <mergeCell ref="E148:E149"/>
    <mergeCell ref="G134:G135"/>
    <mergeCell ref="G130:G131"/>
    <mergeCell ref="G106:G107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B14:B19"/>
    <mergeCell ref="B8:B13"/>
    <mergeCell ref="C84:C85"/>
    <mergeCell ref="E104:E105"/>
    <mergeCell ref="B30:B35"/>
    <mergeCell ref="C30:C35"/>
    <mergeCell ref="E8:E13"/>
    <mergeCell ref="F8:F13"/>
    <mergeCell ref="G8:G13"/>
    <mergeCell ref="A144:A145"/>
    <mergeCell ref="A150:A151"/>
    <mergeCell ref="A162:A163"/>
    <mergeCell ref="G202:G203"/>
    <mergeCell ref="G198:G199"/>
    <mergeCell ref="A180:A181"/>
    <mergeCell ref="F180:F181"/>
    <mergeCell ref="G192:G193"/>
    <mergeCell ref="G194:G195"/>
    <mergeCell ref="G180:G181"/>
    <mergeCell ref="A146:A147"/>
    <mergeCell ref="A160:A161"/>
    <mergeCell ref="B148:B149"/>
    <mergeCell ref="E160:E161"/>
    <mergeCell ref="F150:F151"/>
    <mergeCell ref="C148:C149"/>
    <mergeCell ref="B178:B179"/>
    <mergeCell ref="E178:E179"/>
    <mergeCell ref="B146:B147"/>
    <mergeCell ref="C146:C147"/>
    <mergeCell ref="E154:E155"/>
    <mergeCell ref="E156:E157"/>
    <mergeCell ref="E152:E153"/>
    <mergeCell ref="E146:E147"/>
    <mergeCell ref="A136:A137"/>
    <mergeCell ref="E112:E113"/>
    <mergeCell ref="C116:C117"/>
    <mergeCell ref="C108:C109"/>
    <mergeCell ref="C104:C105"/>
    <mergeCell ref="E100:E101"/>
    <mergeCell ref="C100:C101"/>
    <mergeCell ref="C114:C115"/>
    <mergeCell ref="A126:A127"/>
    <mergeCell ref="A128:A129"/>
    <mergeCell ref="A112:A113"/>
    <mergeCell ref="A122:A123"/>
    <mergeCell ref="A102:A103"/>
    <mergeCell ref="A132:A133"/>
    <mergeCell ref="A100:A101"/>
    <mergeCell ref="A110:A111"/>
    <mergeCell ref="A124:A125"/>
    <mergeCell ref="A120:A121"/>
    <mergeCell ref="C118:C119"/>
    <mergeCell ref="F38:F45"/>
    <mergeCell ref="E299:E300"/>
    <mergeCell ref="A230:A231"/>
    <mergeCell ref="B260:B261"/>
    <mergeCell ref="E233:E234"/>
    <mergeCell ref="B262:B263"/>
    <mergeCell ref="B264:B265"/>
    <mergeCell ref="A268:A269"/>
    <mergeCell ref="B258:B259"/>
    <mergeCell ref="E254:E255"/>
    <mergeCell ref="E268:E269"/>
    <mergeCell ref="A266:A267"/>
    <mergeCell ref="C254:C255"/>
    <mergeCell ref="B254:B255"/>
    <mergeCell ref="A264:A265"/>
    <mergeCell ref="A282:A283"/>
    <mergeCell ref="F152:F153"/>
    <mergeCell ref="A174:A175"/>
    <mergeCell ref="A44:A45"/>
    <mergeCell ref="B92:B93"/>
    <mergeCell ref="A94:A95"/>
    <mergeCell ref="C61:C62"/>
    <mergeCell ref="B64:B65"/>
    <mergeCell ref="A214:A215"/>
    <mergeCell ref="C38:C43"/>
    <mergeCell ref="A38:A39"/>
    <mergeCell ref="B38:B43"/>
    <mergeCell ref="A71:A72"/>
    <mergeCell ref="B66:B67"/>
    <mergeCell ref="A80:A81"/>
    <mergeCell ref="B94:B95"/>
    <mergeCell ref="C94:C95"/>
    <mergeCell ref="A69:A70"/>
    <mergeCell ref="A56:A57"/>
    <mergeCell ref="C56:C57"/>
    <mergeCell ref="A77:A78"/>
    <mergeCell ref="A40:A41"/>
    <mergeCell ref="A42:A43"/>
    <mergeCell ref="A88:A89"/>
    <mergeCell ref="A75:A76"/>
    <mergeCell ref="A73:A74"/>
    <mergeCell ref="G311:G312"/>
    <mergeCell ref="C309:C310"/>
    <mergeCell ref="C311:C312"/>
    <mergeCell ref="A309:A310"/>
    <mergeCell ref="A311:A312"/>
    <mergeCell ref="A212:A213"/>
    <mergeCell ref="A228:A229"/>
    <mergeCell ref="C228:C229"/>
    <mergeCell ref="A182:A183"/>
    <mergeCell ref="G204:G205"/>
    <mergeCell ref="G206:G207"/>
    <mergeCell ref="G212:G213"/>
    <mergeCell ref="G293:G294"/>
    <mergeCell ref="G297:G298"/>
    <mergeCell ref="G299:G300"/>
    <mergeCell ref="B284:B285"/>
    <mergeCell ref="C299:C300"/>
    <mergeCell ref="F233:F234"/>
    <mergeCell ref="E182:E183"/>
    <mergeCell ref="E198:E199"/>
    <mergeCell ref="F228:F229"/>
    <mergeCell ref="E184:E185"/>
    <mergeCell ref="B256:B257"/>
    <mergeCell ref="C266:C267"/>
    <mergeCell ref="A216:A217"/>
    <mergeCell ref="F315:F316"/>
    <mergeCell ref="F317:F318"/>
    <mergeCell ref="E317:E318"/>
    <mergeCell ref="A315:A316"/>
    <mergeCell ref="A317:A318"/>
    <mergeCell ref="C317:C318"/>
    <mergeCell ref="G315:G316"/>
    <mergeCell ref="G317:G318"/>
    <mergeCell ref="A307:A308"/>
    <mergeCell ref="C307:C308"/>
    <mergeCell ref="E307:E308"/>
    <mergeCell ref="F307:F308"/>
    <mergeCell ref="G307:G308"/>
    <mergeCell ref="C313:C314"/>
    <mergeCell ref="A313:A314"/>
    <mergeCell ref="E313:E314"/>
    <mergeCell ref="F313:F314"/>
    <mergeCell ref="G313:G314"/>
    <mergeCell ref="E309:E310"/>
    <mergeCell ref="E311:E312"/>
    <mergeCell ref="F309:F310"/>
    <mergeCell ref="F311:F312"/>
    <mergeCell ref="G309:G310"/>
    <mergeCell ref="G216:G217"/>
    <mergeCell ref="G214:G215"/>
    <mergeCell ref="A321:A322"/>
    <mergeCell ref="C321:C322"/>
    <mergeCell ref="E321:E322"/>
    <mergeCell ref="F321:F322"/>
    <mergeCell ref="G321:G322"/>
    <mergeCell ref="A323:A324"/>
    <mergeCell ref="C323:C324"/>
    <mergeCell ref="E323:E324"/>
    <mergeCell ref="F323:F324"/>
    <mergeCell ref="G323:G324"/>
    <mergeCell ref="G286:G287"/>
    <mergeCell ref="A286:A287"/>
    <mergeCell ref="C286:C287"/>
    <mergeCell ref="E286:E287"/>
    <mergeCell ref="F286:F287"/>
    <mergeCell ref="A319:A320"/>
    <mergeCell ref="C319:C320"/>
    <mergeCell ref="E319:E320"/>
    <mergeCell ref="F319:F320"/>
    <mergeCell ref="G319:G320"/>
    <mergeCell ref="C315:C316"/>
    <mergeCell ref="E315:E316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2021-09-09T10:46:22Z</cp:lastPrinted>
  <dcterms:created xsi:type="dcterms:W3CDTF">2016-01-19T07:58:56Z</dcterms:created>
  <dcterms:modified xsi:type="dcterms:W3CDTF">2021-09-27T08:03:53Z</dcterms:modified>
</cp:coreProperties>
</file>