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УО" sheetId="8" r:id="rId1"/>
  </sheets>
  <definedNames>
    <definedName name="_xlnm.Print_Titles" localSheetId="0">УО!$7:$8</definedName>
    <definedName name="_xlnm.Print_Area" localSheetId="0">УО!$A$1:$G$208</definedName>
  </definedNames>
  <calcPr calcId="162913"/>
  <fileRecoveryPr autoRecover="0"/>
</workbook>
</file>

<file path=xl/calcChain.xml><?xml version="1.0" encoding="utf-8"?>
<calcChain xmlns="http://schemas.openxmlformats.org/spreadsheetml/2006/main">
  <c r="D208" i="8" l="1"/>
  <c r="D203" i="8"/>
  <c r="D132" i="8" l="1"/>
  <c r="D120" i="8" l="1"/>
  <c r="D100" i="8"/>
  <c r="D98" i="8"/>
  <c r="D76" i="8" l="1"/>
  <c r="D78" i="8"/>
  <c r="D74" i="8"/>
  <c r="D116" i="8"/>
  <c r="D124" i="8"/>
  <c r="D122" i="8"/>
  <c r="D70" i="8" l="1"/>
  <c r="D146" i="8" s="1"/>
  <c r="D39" i="8" l="1"/>
  <c r="D25" i="8"/>
  <c r="D21" i="8"/>
  <c r="D63" i="8" l="1"/>
  <c r="D16" i="8"/>
  <c r="D20" i="8" l="1"/>
  <c r="D15" i="8" l="1"/>
  <c r="D194" i="8"/>
  <c r="D192" i="8"/>
  <c r="D190" i="8"/>
  <c r="D188" i="8"/>
  <c r="D186" i="8"/>
  <c r="D184" i="8"/>
  <c r="D182" i="8"/>
  <c r="D172" i="8"/>
  <c r="D170" i="8"/>
  <c r="D168" i="8"/>
  <c r="D164" i="8"/>
  <c r="D160" i="8"/>
  <c r="D156" i="8"/>
  <c r="D152" i="8"/>
  <c r="D150" i="8"/>
  <c r="D149" i="8"/>
  <c r="D196" i="8" l="1"/>
  <c r="H168" i="8"/>
</calcChain>
</file>

<file path=xl/sharedStrings.xml><?xml version="1.0" encoding="utf-8"?>
<sst xmlns="http://schemas.openxmlformats.org/spreadsheetml/2006/main" count="565" uniqueCount="322">
  <si>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</si>
  <si>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</si>
  <si>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</si>
  <si>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</si>
  <si>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</si>
  <si>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</si>
  <si>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</si>
  <si>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Всього за КЕКВ 2210„Предмети, матеріали, обладнання та інвентар</t>
  </si>
  <si>
    <t>відкриті торги</t>
  </si>
  <si>
    <t>Всього за КЕКВ 2240 „Оплата послуг (крім комунальних)</t>
  </si>
  <si>
    <t>5.Код КЕКВ              (для бюджетних коштів)</t>
  </si>
  <si>
    <t>лютий</t>
  </si>
  <si>
    <t>березень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</si>
  <si>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</si>
  <si>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</si>
  <si>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</si>
  <si>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</si>
  <si>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</si>
  <si>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</si>
  <si>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</si>
  <si>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</si>
  <si>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</si>
  <si>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</si>
  <si>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</si>
  <si>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</si>
  <si>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</si>
  <si>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</si>
  <si>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</si>
  <si>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</si>
  <si>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</si>
  <si>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</si>
  <si>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</si>
  <si>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</si>
  <si>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</si>
  <si>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</si>
  <si>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</si>
  <si>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</si>
  <si>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</si>
  <si>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</si>
  <si>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</si>
  <si>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</si>
  <si>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</si>
  <si>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</si>
  <si>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</si>
  <si>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</si>
  <si>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</si>
  <si>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</si>
  <si>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</si>
  <si>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</si>
  <si>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</si>
  <si>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</si>
  <si>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</si>
  <si>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</si>
  <si>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</si>
  <si>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</si>
  <si>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</si>
  <si>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</si>
  <si>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</si>
  <si>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квітень</t>
  </si>
  <si>
    <t>червень</t>
  </si>
  <si>
    <t>Система контролю доступу (Турнікет, повнозростовий двупрохідний)</t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</si>
  <si>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</si>
  <si>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</si>
  <si>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</si>
  <si>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</si>
  <si>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</si>
  <si>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</si>
  <si>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</si>
  <si>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</si>
  <si>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</si>
  <si>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</si>
  <si>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</si>
  <si>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</si>
  <si>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</si>
  <si>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</si>
  <si>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</si>
  <si>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загальний фонд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</si>
  <si>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</si>
  <si>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</si>
  <si>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</si>
  <si>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</si>
  <si>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</si>
  <si>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</si>
  <si>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</si>
  <si>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</si>
  <si>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</si>
  <si>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</si>
  <si>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</si>
  <si>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</si>
  <si>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</si>
  <si>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</si>
  <si>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</si>
  <si>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</si>
  <si>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</si>
  <si>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</si>
  <si>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t xml:space="preserve">грн. (00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</si>
  <si>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</si>
  <si>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t xml:space="preserve">грн. (сто дев'яносто тисяч гривень 00 коп.)                            </t>
  </si>
  <si>
    <t xml:space="preserve">грн. (чотири тисячі вісімсот сорок гривень 00 коп.)                             </t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</si>
  <si>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</si>
  <si>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</si>
  <si>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</si>
  <si>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</si>
  <si>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</si>
  <si>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грн.(десять тисяч гривень 00 коп.)                            </t>
  </si>
  <si>
    <t xml:space="preserve">грн. (сто п'ятдесят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</si>
  <si>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 (додаткова угода)</t>
    </r>
  </si>
  <si>
    <t>закупівля без використання електронної системи</t>
  </si>
  <si>
    <t xml:space="preserve">грн. (п'ятнадцять тисяч сто тридцять п'ять гривень 53 коп)                         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</si>
  <si>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</si>
  <si>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</si>
  <si>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</si>
  <si>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</si>
  <si>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</si>
  <si>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</si>
  <si>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</si>
  <si>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</si>
  <si>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</si>
  <si>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</si>
  <si>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грн. (шістсот гривень 00 коп)</t>
  </si>
  <si>
    <t>грн. (одна тисяча п'ятсот гривень 00 коп)</t>
  </si>
  <si>
    <t>1. Найменування замовника Державна митна служба України (місцезнаходження: м. Київ, вул.Дегтярівська,11г)</t>
  </si>
  <si>
    <t xml:space="preserve">                                            (найменування замовника, код за ЄДРПОУ)</t>
  </si>
  <si>
    <t>Вид закупівель - спрощені та допорогові</t>
  </si>
  <si>
    <t>4.Коди та назви відповідних класифікаторів предмета закупівель (за наявності)</t>
  </si>
  <si>
    <t>грн. (дев'ять тисяч гривень 00 коп)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</si>
  <si>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</si>
  <si>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t xml:space="preserve">Придбання митного забезпечення: фарба спеціальна флуоресцентна (ДК 021:2015 - 44810000-1 Фарби) (Придбання митного забезпечення: фарба спеціальна флуоресцентна: ДК 021:2015 - 44810000-1 Фарби) </t>
  </si>
  <si>
    <r>
      <t xml:space="preserve">Код ДК 021:2015  44810000-1 Фарби </t>
    </r>
    <r>
      <rPr>
        <sz val="10"/>
        <color indexed="8"/>
        <rFont val="Times New Roman"/>
        <family val="1"/>
        <charset val="204"/>
      </rPr>
      <t>(44810000-1 Фарби)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</si>
  <si>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</si>
  <si>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</si>
  <si>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</si>
  <si>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</si>
  <si>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</si>
  <si>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</si>
  <si>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</si>
  <si>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</si>
  <si>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</si>
  <si>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</si>
  <si>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</si>
  <si>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</si>
  <si>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</si>
  <si>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</si>
  <si>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</si>
  <si>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</si>
  <si>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</si>
  <si>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</si>
  <si>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</si>
  <si>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</si>
  <si>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</si>
  <si>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</si>
  <si>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</si>
  <si>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</si>
  <si>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</si>
  <si>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</si>
  <si>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</si>
  <si>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 ДК 021: 2015 65310000-9 Розподіл електричної енергії
</t>
    </r>
    <r>
      <rPr>
        <sz val="10"/>
        <rFont val="Times New Roman"/>
        <family val="1"/>
        <charset val="204"/>
      </rPr>
      <t>(65310000-9 Розподіл електричної енергії)</t>
    </r>
  </si>
  <si>
    <t>РІЧНИЙ ПЛАН ЗАКУПІВЕЛЬ (центральний апарат)</t>
  </si>
  <si>
    <t>договір про закупівлю</t>
  </si>
  <si>
    <t>Реактивна електроенергія (за адресою
вул. Дегтярівська,11г) (ДК 021: 2015 65310000-9 Розподіл електричної енергії) (Реактивна електроенергія (за адресою вул. Дегтярівська,11г): ДК 021: 2015 65310000-9 Розподіл електричної енергії)</t>
  </si>
  <si>
    <t xml:space="preserve">Реактивна електроенергія (за адресою
вул. Дегтярівська,11а) (ДК 021: 2015 65310000-9 Розподіл електричної енергії) (Реактивна електроенергія (за адресою вул. Дегтярівська,11а): ДК 021: 2015 65310000-9 Розподіл електричної енергії) </t>
  </si>
  <si>
    <t>Реактивна електроенергія (за адресою 
вул. Саксаганського,66) (ДК 021: 2015 65310000-9 Розподіл електричної енергії) (Реактивна електроенергія (за адресою вул.Саксаганського,66): ДК 021: 2015 65310000-9 Розподіл електричної енергії)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</si>
  <si>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
ДК 021:2015 - 42991110-3 - Брошурувальні машини)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</si>
  <si>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Послуги з технічного огляду будівель)</t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</si>
  <si>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Послуги з технічного огляду будівель)</t>
    </r>
  </si>
  <si>
    <t>Поточний ремонт фасаду адмінбудівлі (ДК 021:2015  45260000-7-Покрівельні роботи та інші спеціалізовані будівельні роботи) (Поточний ремонт фасаду адмінбудівлі: ДК 021:2015 45260000-7 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</si>
  <si>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45260000-7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(45260000-7-Покрівельні роботи та інші спеціалізовані будівельні роботи)
</t>
    </r>
  </si>
  <si>
    <t xml:space="preserve">грн. (сорок дев'ять тисяч шістсот шістдесят чотири гривні 
47 коп)                         </t>
  </si>
  <si>
    <r>
      <t xml:space="preserve">                     на 2021 рік зі змінами</t>
    </r>
    <r>
      <rPr>
        <sz val="10"/>
        <color indexed="8"/>
        <rFont val="Times New Roman"/>
        <family val="1"/>
        <charset val="204"/>
      </rPr>
      <t xml:space="preserve"> </t>
    </r>
  </si>
  <si>
    <t>Послуги з вивезення відходів (ДК 021:2015  90510000-5 -Утилізація/видалення сміття та поводження зі сміттям) (Послуги з вивезення відходів: ДК 021:2015  90510000-5 -Утилізація/видалення сміття та поводження зі сміттям)</t>
  </si>
  <si>
    <t xml:space="preserve">грн. (п'ять тисяч п'ятсот сорок гривень 
00 коп)                         </t>
  </si>
  <si>
    <t>Виготовлення топоплану в М1:2000 з підземними комунікаціями» (ДК 021:2015 71350000-6 – Науково-технічні послуги в галузі інженерії) (Виготовлення топоплану в М1:2000 з підземними комунікаціями: ДК 021:2015 71355200-3 - Послуги з топографічної зйомки)</t>
  </si>
  <si>
    <r>
      <t xml:space="preserve">Код ДК 021:2015  71350000-6 – </t>
    </r>
    <r>
      <rPr>
        <sz val="10"/>
        <color indexed="8"/>
        <rFont val="Times New Roman"/>
        <family val="1"/>
        <charset val="204"/>
      </rPr>
      <t>Науково-технічні послуги в галузі інженерії
(71355200-3 - Послуги з топографічної зйомки)</t>
    </r>
  </si>
  <si>
    <t xml:space="preserve">грн. (п'ять тисяч дев'ятсот вісімдесят дев'ять гривень 
45 коп)                         </t>
  </si>
  <si>
    <t>Послуги з ремонту та технічного обслуговування багатофункціональних друкуючих пристроїв, заправки та відновлення картриджів  (ДК 021:2015 50310000-1 - Технічне обслуговування і ремонт офісної техніки) (Послуги з ремонту та технічного обслуговування багатофункціональних друкуючих пристроїв, заправки та відновлення картриджів: ДК 021:2015 50313000-2 - Технічне обслуговування і ремонт копіювально-розмножувальної техніки)</t>
  </si>
  <si>
    <r>
      <t xml:space="preserve">Код ДК 021:2015 19510000-4 Гумові вироби </t>
    </r>
    <r>
      <rPr>
        <sz val="10"/>
        <color indexed="8"/>
        <rFont val="Times New Roman"/>
        <family val="1"/>
        <charset val="204"/>
      </rPr>
      <t xml:space="preserve">
(19512000-8 Вироби з невулканізованої гуми)</t>
    </r>
  </si>
  <si>
    <t>Закупівля без використання електронної системи</t>
  </si>
  <si>
    <t xml:space="preserve">грн. (п'ять тисяч двісті сорок гривень 03 коп.)                            </t>
  </si>
  <si>
    <t>Придбання печаток та штампів (ДК 021:2015 19510000-4 Гумові вироби) (Придбання печаток та штампів: 19512000-8 Вироби з невулканізованої гуми)</t>
  </si>
  <si>
    <r>
      <t>Код ДК 021:2015 71330000-0 Інженерні послуги різні</t>
    </r>
    <r>
      <rPr>
        <sz val="10"/>
        <color indexed="8"/>
        <rFont val="Times New Roman"/>
        <family val="1"/>
        <charset val="204"/>
      </rPr>
      <t xml:space="preserve">
(71330000-0 Інженерні послуги різні)</t>
    </r>
  </si>
  <si>
    <t xml:space="preserve">грн. (три тисячі дев'ятсот двадцять одна гривня 00 коп.)                            </t>
  </si>
  <si>
    <t>Отримання технічних умов на приєднання до газопостачання об’єкту реконструкції (ДК 021:2015 71330000-0 Інженерні послуги різні) (Отримання технічних умов на приєднання до газопостачання об’єкту реконструкції:ДК 021:2015 71330000-0 Інженерні послуги різні)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</si>
  <si>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</si>
  <si>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</si>
  <si>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r>
      <t>Код ДК 021:2015 66110000-4 Банківські послуги</t>
    </r>
    <r>
      <rPr>
        <sz val="10"/>
        <color indexed="8"/>
        <rFont val="Times New Roman"/>
        <family val="1"/>
        <charset val="204"/>
      </rPr>
      <t xml:space="preserve">
(66110000-4 Банківські послуги)</t>
    </r>
  </si>
  <si>
    <t>Банківські послуги (ДК 021:2015 66110000-4 Банківські послуги) (Банківські послуги: ДК 021:2015 66110000-4 Банківські послуги)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</si>
  <si>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</si>
  <si>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r>
      <t>Код ДК 021:2015 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</si>
  <si>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Відновлення та пусконалагодження системи контролю доступу та відеоспостереження» (ДК 021:2015 35120000-1 Системи та пристрої нагляду та охорони (Відновлення та пусконалагодження системи контролю доступу та відеоспостереження: ДК 021:2015 35120000-1 Системи та пристрої нагляду та охорони)</t>
  </si>
  <si>
    <t>Придбання перепусток-карток (ДК 021:2015 - 22450000-9 Друкована продукція з елементами захисту) (Придбання перепусток-карток:ДК 021:2015 - 22457000-8 Перепустки)</t>
  </si>
  <si>
    <r>
      <t>Код ДК 021:2015 22450000-9 Друкована продукція з елементами захисту</t>
    </r>
    <r>
      <rPr>
        <sz val="10"/>
        <color indexed="8"/>
        <rFont val="Times New Roman"/>
        <family val="1"/>
        <charset val="204"/>
      </rPr>
      <t>) 
(22457000-8 Перепустки)</t>
    </r>
  </si>
  <si>
    <t xml:space="preserve">грн (три тисячі гривень 00 коп.)                            </t>
  </si>
  <si>
    <t>Знаряддя (ДК 021:2015 44510000-8 Знаряддя) (Знаряддя: ДК 021:2015 44510000-8 Знаряддя)</t>
  </si>
  <si>
    <r>
      <t xml:space="preserve">Код ДК 021:2015  44510000-8 </t>
    </r>
    <r>
      <rPr>
        <sz val="10"/>
        <rFont val="Times New Roman"/>
        <family val="1"/>
        <charset val="204"/>
      </rPr>
      <t xml:space="preserve">Знаряддя
(44510000-8 Знаряддя ) </t>
    </r>
  </si>
  <si>
    <t xml:space="preserve">грн. (одинадцять тисяч сімсот тридцятьтри гривні 00 коп.)                                                                  </t>
  </si>
  <si>
    <t>Телекомунікаційні кабелі та обладнання (ДК 021:2015 32520000-4 Телекомунікаційні кабелі та обладнання) (Телекомунікаційні кабелі та обладнання (ДК 021:2015 32520000-4 Телекомунікаційні кабелі та обладнання)</t>
  </si>
  <si>
    <r>
      <t xml:space="preserve">Код ДК 021:2015  32520000-4 </t>
    </r>
    <r>
      <rPr>
        <sz val="10"/>
        <rFont val="Times New Roman"/>
        <family val="1"/>
        <charset val="204"/>
      </rPr>
      <t>Телекомунікаційні кабелі та обладнання
(32520000-4 Телекомунікаційні кабелі та обладнання)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</si>
  <si>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УСС</t>
    </r>
  </si>
  <si>
    <t xml:space="preserve">грн. (сорок сім тисяч вісімсот вісімдесят гривень 00 коп.)                                                                  </t>
  </si>
  <si>
    <t>Телефонні кабелі та супутня продукція (ДК 021:2015 32550000-3 Телефонне обладнання ) (Телефонні кабелі та супутня продукція (ДК 021:2015 32551000-0 Телефонні кабелі та супутня продукція)</t>
  </si>
  <si>
    <r>
      <t xml:space="preserve">Код ДК 021:2015  32550000-3 </t>
    </r>
    <r>
      <rPr>
        <sz val="10"/>
        <rFont val="Times New Roman"/>
        <family val="1"/>
        <charset val="204"/>
      </rPr>
      <t>Телефонне обладнання</t>
    </r>
    <r>
      <rPr>
        <b/>
        <sz val="10"/>
        <rFont val="Times New Roman"/>
        <family val="1"/>
        <charset val="204"/>
      </rPr>
      <t xml:space="preserve"> 
</t>
    </r>
    <r>
      <rPr>
        <sz val="10"/>
        <rFont val="Times New Roman"/>
        <family val="1"/>
        <charset val="204"/>
      </rPr>
      <t>(32551000-0 Телефонні кабелі та супутня продукція)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</si>
  <si>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</si>
  <si>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(дві тисячі п'ятсот гривень 00 коп.)                                                                  </t>
  </si>
  <si>
    <t>Витратні матеріали до друкуючої техніки (картриджі) (ДК 021:2015 30120000-6 Фотокопіювальне та поліграфічне обладнання для офсетного друку) (Витратні матеріали до друкуючої техніки (картриджі: ДК 021:2015 30120000-6 Фотокопіювальне та поліграфічне обладнання для офсетного друку)</t>
  </si>
  <si>
    <r>
      <t xml:space="preserve">Код ДК 021:2015  30120000-6 </t>
    </r>
    <r>
      <rPr>
        <sz val="10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</si>
  <si>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(шістдесят тисяч гривень 00 коп.)                                                                  </t>
  </si>
  <si>
    <t xml:space="preserve">Технічне обслуговування системи контролю доступом (ДК 021:2015 – 50330000-7  Послуги з технічного обслуговування телекомунікаційного обладнання) (Технічне обслуговування системи контролю доступом: ДК 021:2015 – 50330000-7  Послуги з технічного обслуговування телекомунікаційного обладнання) </t>
  </si>
  <si>
    <r>
      <t xml:space="preserve">Код ДК 021:2015 50330000-7  </t>
    </r>
    <r>
      <rPr>
        <sz val="10"/>
        <color indexed="8"/>
        <rFont val="Times New Roman"/>
        <family val="1"/>
        <charset val="204"/>
      </rPr>
      <t>Послуги з технічного обслуговування телекомунікаційного обладнання
(50330000-7  Послуги з технічного обслуговування телекомунікаційного обладнання)</t>
    </r>
  </si>
  <si>
    <t xml:space="preserve">грн. (тридцять сім тисяч вісімсот гривень 00 коп)                         </t>
  </si>
  <si>
    <t>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 (ДК 021:2015 71330000-0 Інженерні послуги різні) (Розробка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кордоні:ДК 021:2015 71330000-0 Інженерні послуги різні)</t>
  </si>
  <si>
    <t xml:space="preserve">грн. (вісімсот шістдесят сім гривень 96 коп.)                            </t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</si>
  <si>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</si>
  <si>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</si>
  <si>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проведення діагностики та технічної експертизи стану комп’ютерного, серверного та активного мережевого обладнання (ДК 021:2015 – 50320000-4 Послуги з ремонту і технічного обслуговування персональних комп’ютерів) (Послуги з проведення діагностики та технічної експертизи стану комп’ютерного, серверного та активного мережевого обладнання:ДК 021:2015 – 50320000-4 Послуги з ремонту і технічного обслуговування персональних комп’ютерів)</t>
  </si>
  <si>
    <r>
      <t xml:space="preserve">Код ДК 021:2015   50320000-4 </t>
    </r>
    <r>
      <rPr>
        <sz val="10"/>
        <rFont val="Times New Roman"/>
        <family val="1"/>
        <charset val="204"/>
      </rPr>
      <t>Послуги з ремонту і технічного обслуговування персональних комп’ютерів
(50320000-4 Послуги з ремонту і технічного обслуговування персональних комп’ютерів)</t>
    </r>
  </si>
  <si>
    <t>Послуги з проведення незалежної оцінки майна (ДК 021:2015 – 71319000-7 Експертні послуги (Послуги з проведення незалежної оцінки майна:ДК 021:2015 – 71319000-7 Експертні послуги)</t>
  </si>
  <si>
    <r>
      <t xml:space="preserve">Код ДК 021:2015   71319000-7 </t>
    </r>
    <r>
      <rPr>
        <sz val="10"/>
        <rFont val="Times New Roman"/>
        <family val="1"/>
        <charset val="204"/>
      </rPr>
      <t>Експертні послуги 
(71319000-7 Експертні послуги)</t>
    </r>
  </si>
  <si>
    <t xml:space="preserve">грн.( десять тисяч гривень 00 коп.)                            </t>
  </si>
  <si>
    <t xml:space="preserve">Придбання канцелярських товарів з емблемою Державна митна служба України (ДК 021:2015 - 18530000-3 Подарунки та нагороди) (Придбання канцелярських товарів з емблемою Державна митна служба України^ ДК 021:2015 - 18530000-3 Подарунки та нагороди) </t>
  </si>
  <si>
    <r>
      <t xml:space="preserve">Код ДК 021:2015  18530000-3 Подарунки та нагороди </t>
    </r>
    <r>
      <rPr>
        <sz val="10"/>
        <color indexed="8"/>
        <rFont val="Times New Roman"/>
        <family val="1"/>
        <charset val="204"/>
      </rPr>
      <t>(18530000-3 Подарунки та нагороди)</t>
    </r>
  </si>
  <si>
    <t xml:space="preserve">грн (двадцять одна тисяча п'ятсот сорок гривень 00 коп.)                            </t>
  </si>
  <si>
    <t xml:space="preserve">Придбання ручок Parker з нанесенням напису Державна митна служба України в подарунковому футлярі (ДК 021:2015 - 18530000-3 Подарунки та нагороди) (Придбання ручок Parker з нанесенням напису Державна митна служба України в подарунковому футлярі: ДК 021:2015 - 18530000-3 Подарунки та нагороди) </t>
  </si>
  <si>
    <t xml:space="preserve">грн (тринадцять тисяч триста п'ятдесят гривень 00 коп.)                            </t>
  </si>
  <si>
    <t xml:space="preserve">Придбання папок з карманом з емблемою Державна митна служба України (ДК 021:2015 - 22810000-1 Паперові чи картонні реєстраційні журнали) (Придбання папок з карманом з емблемою Державна митна служба України: ДК 021:2015 - 22810000-1 Паперові чи картонні реєстраційні журнали) </t>
  </si>
  <si>
    <r>
      <t xml:space="preserve">Код ДК 021:2015  22810000-1 Паперові чи картонні реєстраційні журнали </t>
    </r>
    <r>
      <rPr>
        <sz val="10"/>
        <color indexed="8"/>
        <rFont val="Times New Roman"/>
        <family val="1"/>
        <charset val="204"/>
      </rPr>
      <t>(22810000-1 Паперові чи картонні реєстраційні журнали)</t>
    </r>
  </si>
  <si>
    <t xml:space="preserve">грн (дев'ять тисяч сімсот п'ятдесят гривень 00 коп.)                            </t>
  </si>
  <si>
    <t>Виставкове обладнання для участі у заходах (прес вол) (ДК 021:2015 – 22460000-2 Рекламні матеріали, каталоги товарів та посібники) (Виставкове обладнання для участі у заходах (прес вол): ДК 021:2015 – 22462000-6 Рекламні матеріали)</t>
  </si>
  <si>
    <r>
      <t xml:space="preserve">Код ДК 021:2015  22460000-2 Рекламні матеріали, каталоги товарів та посібники </t>
    </r>
    <r>
      <rPr>
        <sz val="10"/>
        <color indexed="8"/>
        <rFont val="Times New Roman"/>
        <family val="1"/>
        <charset val="204"/>
      </rPr>
      <t>(22462000-6 Рекламні матеріали)</t>
    </r>
  </si>
  <si>
    <t xml:space="preserve">грн (шість тисяч сто двадцять п'ять гривень 00 коп.)                            </t>
  </si>
  <si>
    <t>Придбання рамок для грамот та подяк (ДК 021:2015 – 39290000-1 Фурнітура різна) (Придбання рамок для грамот та подяк: ДК 021:2015 – 39298100-8 Рамки для фотографій)</t>
  </si>
  <si>
    <r>
      <t xml:space="preserve">Код ДК 021:2015  39290000-1 Фурнітура різна </t>
    </r>
    <r>
      <rPr>
        <sz val="10"/>
        <color indexed="8"/>
        <rFont val="Times New Roman"/>
        <family val="1"/>
        <charset val="204"/>
      </rPr>
      <t>(39298100-8 Рамки для фотографій)</t>
    </r>
  </si>
  <si>
    <t xml:space="preserve">грн (сім тисяч  гривень 00 коп.)                            </t>
  </si>
  <si>
    <t xml:space="preserve">грн. (чотири тисячі п'ятдесят гривень 00 коп.)                             </t>
  </si>
  <si>
    <t xml:space="preserve">грн (вісімдесят три тисячі чотириста тридцять п'ять  гривень 00 коп.)                            </t>
  </si>
  <si>
    <t xml:space="preserve">грн. (три тисячі триста гривень 00 коп.)                                                                  </t>
  </si>
  <si>
    <t>Придбання друкованої продукції (журнали) (ДК 021:2015 - 22210000-5 - Газети (Придбання друкованої продукції (журнали): ДК 021:2015 - 22213000-6 Журнали)</t>
  </si>
  <si>
    <r>
      <t xml:space="preserve">Код ДК 021:2015 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</si>
  <si>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 (одинадцять тисяч дев'ятсот шістдесят п'ять гривень 20 коп.)                            </t>
  </si>
  <si>
    <t>Придбання інформаційних стендів (ДК 021:2015 – 35260000-4 Поліцейські значки (Придбання інформаційних стендів: ДК 021:2015 - 35261000-1 Інформаційні дошки)</t>
  </si>
  <si>
    <r>
      <t xml:space="preserve">Код ДК 021:2015  35260000-4 Поліцейські значки </t>
    </r>
    <r>
      <rPr>
        <sz val="10"/>
        <color indexed="8"/>
        <rFont val="Times New Roman"/>
        <family val="1"/>
        <charset val="204"/>
      </rPr>
      <t>(35261000-1 Інформаційні дошки)</t>
    </r>
  </si>
  <si>
    <t xml:space="preserve">грн (вісім тисяч гривень 00 коп.)                            </t>
  </si>
  <si>
    <t>Використання програмного продукту "Easy Markets" (ДК 021:2015 – 48430000-1 Пакети програмного забезпечення для управління матеріально-технічними ресурсами (Використання програмного продукту «Easy Markets: ДК 021:2015 – 48430000-1 Пакети програмного забезпечення для управління матеріально-технічними ресурсами)</t>
  </si>
  <si>
    <t xml:space="preserve">Код ДК 021:2015  48430000-1 Пакети програмного забезпечення для управління матеріально-технічними ресурсами </t>
  </si>
  <si>
    <t xml:space="preserve">грн. (одна тисяча гривень 00 коп.)                                                                  </t>
  </si>
  <si>
    <t xml:space="preserve">грн.(сто дев'яносто три тисячі вісімсот дев'яносто три гривні 36 коп.)                           </t>
  </si>
  <si>
    <t xml:space="preserve">грн.(сорок дев'ять тисяч п'ятсот гривень 00 коп.)                           </t>
  </si>
  <si>
    <t>Послуги з обстеження зелених насаджень (аварійних та сухостійних) за адресою: вул. Дегтярівська, 11 Г» 
(ДК 021:2015 77310000-6 Послуги з озеленення території та утримання зелених насаджень)</t>
  </si>
  <si>
    <r>
      <t xml:space="preserve">Код ДК 021:2015   77310000-6 – </t>
    </r>
    <r>
      <rPr>
        <sz val="10"/>
        <color indexed="8"/>
        <rFont val="Times New Roman"/>
        <family val="1"/>
        <charset val="204"/>
      </rPr>
      <t>Послуги з озеленення території та утримання зелених насаджень
(77310000-6 – Послуги з озеленення території та утримання зелених насаджень)</t>
    </r>
  </si>
  <si>
    <t xml:space="preserve">грн.(п'ятсот шістдесят вісім гривень 64 коп.)                           </t>
  </si>
  <si>
    <t>Придбання канцелярських товарів: папір для друку, ручки кулькові, олівці (ДК 021:2015 - 30190000-7 Офісне устаткування та приладдя різне (Придбання канцелярських товарів: папір для друку, ручки кулькові, олівці: 30197630-1 - Папір для друку; 30192121-5 - ручки кулькові; 30192130-1 – олівці)</t>
  </si>
  <si>
    <r>
      <t xml:space="preserve">Код ДК 021:2015   30190000-7 Офісне устаткування та приладдя різне </t>
    </r>
    <r>
      <rPr>
        <sz val="10"/>
        <color indexed="8"/>
        <rFont val="Times New Roman"/>
        <family val="1"/>
        <charset val="204"/>
      </rPr>
      <t>(30197630-1 - папір для друку; 30192121-5 - ручки кулькові; 30192130-1 – олівці)</t>
    </r>
  </si>
  <si>
    <t>Закупівля через ЦЗО</t>
  </si>
  <si>
    <t>серпень</t>
  </si>
  <si>
    <t xml:space="preserve">грн.(сто дев'яносто три тисячі гривень 00 коп.)                           </t>
  </si>
  <si>
    <t>Придбання папок в твердій та шкіряній палітурці (ДК 021:2015 – 22850000-3 Швидкозшивачі та супутнє приладдя) (Придбання папок в твердій та шкіряній палітурці:ДК 021:2015 – 22850000-3 Швидкозшивачі та супутнє приладдя)</t>
  </si>
  <si>
    <r>
      <t>Код ДК 021:2015    22850000-3 Швидкозшивачі та супутнє приладдя)</t>
    </r>
    <r>
      <rPr>
        <sz val="10"/>
        <color indexed="8"/>
        <rFont val="Times New Roman"/>
        <family val="1"/>
        <charset val="204"/>
      </rPr>
      <t xml:space="preserve"> (22850000-3 Швидкозшивачі та супутнє приладдя)</t>
    </r>
  </si>
  <si>
    <t xml:space="preserve">грн.(сімдесят тисяч гривень 00 коп.)                           </t>
  </si>
  <si>
    <t xml:space="preserve">Послуги з отримання Технічних умов для приєднання до інженерних мереж об’єктів реконструкції (ДК 021:2015 - 71330000-0 – Інженерні послуги різні) (Послуги з отримання Технічних умов для приєднання до інженерних мереж об’єктів реконструкції: 71330000-0 – Інженерні послуги різні) </t>
  </si>
  <si>
    <r>
      <t xml:space="preserve">Код ДК 021:2015   71330000-0 – Інженерні послуги різні 
</t>
    </r>
    <r>
      <rPr>
        <sz val="10"/>
        <color indexed="8"/>
        <rFont val="Times New Roman"/>
        <family val="1"/>
        <charset val="204"/>
      </rPr>
      <t>(71330000-0 – Інженерні послуги різні)</t>
    </r>
  </si>
  <si>
    <t xml:space="preserve">Закупівля без використання електронної системи </t>
  </si>
  <si>
    <r>
      <t xml:space="preserve">Код ДК 021:2015   71250000-5-0 – Архітектурні, інженерні та геодезичні послуги
</t>
    </r>
    <r>
      <rPr>
        <sz val="10"/>
        <color indexed="8"/>
        <rFont val="Times New Roman"/>
        <family val="1"/>
        <charset val="204"/>
      </rPr>
      <t>(71250000-5-0 – Архітектурні, інженерні та геодезичні послуги)</t>
    </r>
  </si>
  <si>
    <t xml:space="preserve">грн.(дві тисячі гривень 00 коп.)                           </t>
  </si>
  <si>
    <t xml:space="preserve">Послуги із землеустрою щодо встановлення (відновлення) меж земельної ділянки та оформлення їх результатів (виготовлення обмінного файлу у форматі  XML) (ДК 021:2015 - 71250000-5-0 – Архітектурні, інженерні та геодезичні послуги) (Послуги із землеустрою щодо встановлення (відновлення) меж земельної ділянки та оформлення їх результатів (виготовлення обмінного файлу у форматі  XML): 71250000-5-0 – Архітектурні, інженерні та геодезичні послуги) </t>
  </si>
  <si>
    <t>вересень</t>
  </si>
  <si>
    <t xml:space="preserve">Послуги з видачі технічних умов на приєднання до систем централізованого питного водопостачання та централізованого водовідведення (ДК 021:2015 - 71330000-0 – Інженерні послуги різні) (Послуги з видачі технічних умов на приєднання до систем централізованого питного водопостачання та централізованого водовідведення: 71330000-0 – Інженерні послуги різні) </t>
  </si>
  <si>
    <t xml:space="preserve">грн.(одна тисяча гривень 25 коп.)                           </t>
  </si>
  <si>
    <t xml:space="preserve">Послуги з приєднання до газорозподільчої системи об'єкта  "Нове будівництво І черги комплексу будівель та споруд МПП для АС "Краківець", Львівська область, Яворівський район, смт. Краковець, вул. Вербицького М. №54, 55, 58, 61, об'єкту "Будівництво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кордоні"  (ДК 021:2015 - 71330000-0 – Інженерні послуги різні) </t>
  </si>
  <si>
    <t xml:space="preserve">грн.(дві тисячі шістсот тридцять одна гривня 10 коп.)                           </t>
  </si>
  <si>
    <t>Послуги з контролю захищеності комплексу технічного захисту інформації (ТЗІ) та контролю захищеності інформації у двох автоматизованих системах (АС) класу «1»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</si>
  <si>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</si>
  <si>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 xml:space="preserve">грн. (сто двадцять тисяч гривень 00 коп.)                            </t>
  </si>
  <si>
    <t xml:space="preserve">грн.( двадцять вісім тисяч гривень 00 коп.)                            </t>
  </si>
  <si>
    <t xml:space="preserve">грн.( двадцять дві тисячі гривень 00 коп.)                            </t>
  </si>
  <si>
    <t xml:space="preserve">грн. (одна тисяча вісімсот тридцять одна гривня 36 коп)                            </t>
  </si>
  <si>
    <t>Експертне обстеження (технічне діагностування) пасажирських ліфтів за адресою: вул. Дегтярівська, 11 Г» за кодом ДК 021:2015 –  71350000-6 – Науково - технічні послуги в галузі інженерії (Експертне обстеження (технічне діагностування) пасажирських ліфтів за адресою: вул. Дегтярівська, 11 Г»: ДК 021:2015 –  71350000-6 – Науково - технічні послуги в галузі інженерії)</t>
  </si>
  <si>
    <t xml:space="preserve">грн. (дев'ять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</si>
  <si>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 71350000-6 </t>
    </r>
    <r>
      <rPr>
        <sz val="10"/>
        <rFont val="Times New Roman"/>
        <family val="1"/>
        <charset val="204"/>
      </rPr>
      <t xml:space="preserve">Науково - технічні послуги в галузі інженерії </t>
    </r>
  </si>
  <si>
    <t>Проведення мікробіологічних досліджень в приміщеннях за адресою: вул. Саксаганського, 66</t>
  </si>
  <si>
    <r>
      <t xml:space="preserve">Код ДК 021:2015  71900000-7 </t>
    </r>
    <r>
      <rPr>
        <sz val="10"/>
        <color indexed="8"/>
        <rFont val="Times New Roman"/>
        <family val="1"/>
        <charset val="204"/>
      </rPr>
      <t>Лабораторні послуги</t>
    </r>
  </si>
  <si>
    <t>Елементи живлення (батарейки АА, ААА) (ДК 021:2015 - 31410000-3 – Гальваничні елементи) (Елементи живлення (батарейки АА, ААА):ДК 021:2015 - 31410000-3 – Гальваничні елементи)</t>
  </si>
  <si>
    <r>
      <t xml:space="preserve">Код ДК 021:2015   31410000-3 – Гальваничні елементи 
</t>
    </r>
    <r>
      <rPr>
        <sz val="10"/>
        <color indexed="8"/>
        <rFont val="Times New Roman"/>
        <family val="1"/>
        <charset val="204"/>
      </rPr>
      <t>(31410000-3 – Гальваничні елементи )</t>
    </r>
  </si>
  <si>
    <t xml:space="preserve">грн.(двадцять одна тисяча двісті гривень 00 коп.)                           </t>
  </si>
  <si>
    <t>Мінеральна вода 0,5 л (скло) (ДК 021:2015 - 15980000-1 – Безалкогольні напої) (Мінеральна вода 0,5 л (скло):ДК 021:2015 - 15981000-8 – Мінеральна вода)</t>
  </si>
  <si>
    <r>
      <t xml:space="preserve">Код ДК 021:2015   15980000-1 – Безалкогольні напої
</t>
    </r>
    <r>
      <rPr>
        <sz val="10"/>
        <color indexed="8"/>
        <rFont val="Times New Roman"/>
        <family val="1"/>
        <charset val="204"/>
      </rPr>
      <t>(15981000-8 – Мінеральна вода)</t>
    </r>
  </si>
  <si>
    <t xml:space="preserve">грн.(сорок п'ять тисяч триста шістдесят гривень 00 коп.)                           </t>
  </si>
  <si>
    <t xml:space="preserve">грн. (сто сімдесят п'ять тисяч  дванадцять гривень 00 коп.)                            </t>
  </si>
  <si>
    <t>Послуги з переоформлення дозвільних документів на використання радіочастотного ресурсу</t>
  </si>
  <si>
    <r>
      <t>Код ДК 021:2015 64220000-4 «Телекомунікаційні послуги,  крім послуг телефонного зв’язку і передачі даних</t>
    </r>
    <r>
      <rPr>
        <sz val="10"/>
        <color indexed="8"/>
        <rFont val="Times New Roman"/>
        <family val="1"/>
        <charset val="204"/>
      </rPr>
      <t xml:space="preserve">
(64220000-4 «Телекомунікаційні послуги,  крім послуг телефонного зв’язку і передачі даних)</t>
    </r>
  </si>
  <si>
    <t xml:space="preserve">грн. (три тисячі вісімсот вісімдесят вісім гривень 00 коп.)                            </t>
  </si>
  <si>
    <t>Оплата проведення дозвільних процедур у сфері використання ядерної енергії</t>
  </si>
  <si>
    <r>
      <t>Код ДК 021:2015 80340000-9 Послуги у сфері спеціальної освіти</t>
    </r>
    <r>
      <rPr>
        <sz val="10"/>
        <color indexed="8"/>
        <rFont val="Times New Roman"/>
        <family val="1"/>
        <charset val="204"/>
      </rPr>
      <t xml:space="preserve">
(80340000-9 Послуги у сфері спеціальної освіти)</t>
    </r>
  </si>
  <si>
    <t xml:space="preserve">грн. (п'ять тисяч гривень 00 коп.)                            </t>
  </si>
  <si>
    <t>Папір для друку за кодом ДК 021:2015  30190000-7 Офісне устаткування та приладдя різне (Папір для друку: ДК 021:2015 - 30197630-1 – Папір для друку))</t>
  </si>
  <si>
    <t>Код ДК 021:2015  30190000-7 Офісне устаткування та приладдя різне
(30197630-1 – Папір для друку)</t>
  </si>
  <si>
    <t>Закупівля з використанням електронного каталогу</t>
  </si>
  <si>
    <t xml:space="preserve">грн.(сто дев'яносто дев'ять тисяч дев'ятсот гривень 00 коп.)                           </t>
  </si>
  <si>
    <t>Всього за КЕКВ 3142 "Реконструкція та реставрація інших об'єктів"</t>
  </si>
  <si>
    <t xml:space="preserve">Авторський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</si>
  <si>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r>
      <rPr>
        <b/>
        <sz val="10"/>
        <color indexed="8"/>
        <rFont val="Times New Roman"/>
        <family val="1"/>
        <charset val="204"/>
      </rPr>
      <t>Код ДК 021:2015 71240000-2 Архітектурні, інженерні та планувальні послуги</t>
    </r>
    <r>
      <rPr>
        <sz val="10"/>
        <color indexed="8"/>
        <rFont val="Times New Roman"/>
        <family val="1"/>
        <charset val="204"/>
      </rPr>
      <t xml:space="preserve">
(71247000-1 Нагляд за будівельними роботами)</t>
    </r>
  </si>
  <si>
    <t>загальний фонд КПКВ 3506010  (довідка про зміни до кошторису на 2021 рік від 24.05.2021 № 67)</t>
  </si>
  <si>
    <t>очікувана вартість на 2021-2022 р.р.  (сто шістдесят дев'ять тисяч двісті двадцять чотири гривні 00 коп.), в т.ч. очікувана вартість на 2021 рік 84 522,00 грн. (вісімдесят чотири тисячі п'ятсот двадцять дві грн. 00 коп.)</t>
  </si>
  <si>
    <t xml:space="preserve">Будівництво мереж внуьрішнього постачання (ДК 021:2015 - 71330000-0 – Інженерні послуги різні) (Будівництво мереж внуьрішнього постачання: 71330000-0 – Інженерні послуги різні) </t>
  </si>
  <si>
    <t>листопад</t>
  </si>
  <si>
    <t xml:space="preserve">грн.(одна тисяча вісімсот п'ятдесят три гривні 00 коп.)                           </t>
  </si>
  <si>
    <t xml:space="preserve">грн.(сім тисяч п'ятсот п'ятнадцять гривень 65 коп.)                           </t>
  </si>
  <si>
    <r>
      <t xml:space="preserve">Код ДК 021:2015   71520000-9 Послуги з нагляду за виконанням будівельних робіт
</t>
    </r>
    <r>
      <rPr>
        <sz val="10"/>
        <color indexed="8"/>
        <rFont val="Times New Roman"/>
        <family val="1"/>
        <charset val="204"/>
      </rPr>
      <t>(71520000-9 Послуги з нагляду за виконанням будівельних робіт)</t>
    </r>
  </si>
  <si>
    <r>
      <t xml:space="preserve">загальний фонд КПКВ 3506010
</t>
    </r>
    <r>
      <rPr>
        <sz val="8"/>
        <rFont val="Times New Roman"/>
        <family val="1"/>
        <charset val="204"/>
      </rPr>
      <t>(Очікувана вартість на 2021-2022 роки складає 405000,00 грн, з них на 2021 рік - 76000,00 грн; на 2022 рік - 329000,00 грн.)</t>
    </r>
  </si>
  <si>
    <t xml:space="preserve">грн.(чотириста п'ять тисяч гривень 00 коп.)                           </t>
  </si>
  <si>
    <t>Всього за КЕКВ 3132 "Капітальний ремонт інших об'єктів"</t>
  </si>
  <si>
    <t>Технічний нагляд під час капітального ремонту за об'єктом "Капітальний ремонт асфальтобетонного покриття проїжджої частини міжніродного автомобільного пункту пропуску "Ягодин" с. Старовойтове, Любомльський район, Волинської області за кодом ДК 021:2015 - 71520000-9 Послуги з нагляду за виконанням будівельних робіт (ДСТУ Б Д.1.1-1:2013 «Правила визначення вартості будівництва»)</t>
  </si>
  <si>
    <t>Виготовлення проектно-кошторисно документації за об’єктом «Будівництво системи відеоконтролю в міжнародному пункті пропуску для автомобільного сполучення «Ягодин – Дорогуськ» Волинської митниця, що розташований за адресою: Волинська область, Ковельський район, с. Старовойтове, вул. Прикордонників, 2</t>
  </si>
  <si>
    <r>
      <t xml:space="preserve">Код ДК 021:2015   71322000-1 – Послуги з інженерного проектування в галузі цивільного будівництва 
</t>
    </r>
    <r>
      <rPr>
        <sz val="10"/>
        <color indexed="8"/>
        <rFont val="Times New Roman"/>
        <family val="1"/>
        <charset val="204"/>
      </rPr>
      <t>(71322000-1 – Послуги з інженерного проектування в галузі цивільного будівництва)</t>
    </r>
  </si>
  <si>
    <t xml:space="preserve">грн.(тридцять п'ять тисяч гривень 00 коп.)                           </t>
  </si>
  <si>
    <t>Авторський нагляд за виконанням будівельних робіт під час будівництва об’єкта: «Реконструкція автомобільного пункту пропуску «Дяківці» Чернівецької області (коригування) за адресою: Чернівецька область, Герцаївський район, село Тернавка, урочище «Таможня»</t>
  </si>
  <si>
    <r>
      <t xml:space="preserve">Код ДК 021:2015   71240000-2 – Архітектурні, інженерні та планувальні послуги
</t>
    </r>
    <r>
      <rPr>
        <sz val="10"/>
        <color indexed="8"/>
        <rFont val="Times New Roman"/>
        <family val="1"/>
        <charset val="204"/>
      </rPr>
      <t>(71240000-2 – Архітектурні, інженерні та планувальні послуги)</t>
    </r>
  </si>
  <si>
    <t xml:space="preserve">загальний фонд КПКВ 3506010
 (очікувана вартість (зведений кошторис) за об'єктом на 2021-2022 роки складає 
163 181,26 грн, них: на 2021 рік - 75 966,50 грн; на січень-листопад 2022 рік - 87 214,76 грн) </t>
  </si>
  <si>
    <t xml:space="preserve">грн.(сто шістдесят три тисячі сто вісімдесят одна гривня 26 коп.)                           </t>
  </si>
  <si>
    <t xml:space="preserve">загальний фонд КПКВ 3506010
(Довідка про зміни до кошторису  на 2021 рік від 02.11.2021 № 186)
(загальна очікувана вартість за об'єктом на 2021 складає 
24 581 000,00 грн) </t>
  </si>
  <si>
    <t>Технічне обслуговування відомчої мережі телефонного зв’язку (обслуговування ВАТС «Меридіан»)</t>
  </si>
  <si>
    <r>
      <t xml:space="preserve">Код ДК 021:2015 50330000-7  Послуги з технічного обслуговування телекомунікаційного обладнання
</t>
    </r>
    <r>
      <rPr>
        <sz val="10"/>
        <color indexed="8"/>
        <rFont val="Times New Roman"/>
        <family val="1"/>
        <charset val="204"/>
      </rPr>
      <t>(50330000-7  Послуги з технічного обслуговування телекомунікаційного обладнання)</t>
    </r>
  </si>
  <si>
    <t xml:space="preserve">загальний фонд КПКВ 3506010
</t>
  </si>
  <si>
    <t xml:space="preserve">грн.(сто двадцять чотири тисячі дев'ятсот тридцять гривень 74 коп.)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</si>
</sst>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8" fillId="0" borderId="2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" fontId="0" fillId="0" borderId="0" xfId="0" applyNumberFormat="1"/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" fontId="12" fillId="4" borderId="4" xfId="0" applyNumberFormat="1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top" wrapText="1"/>
    </xf>
    <xf numFmtId="4" fontId="22" fillId="0" borderId="0" xfId="0" applyNumberFormat="1" applyFont="1"/>
    <xf numFmtId="0" fontId="4" fillId="4" borderId="8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top" wrapText="1"/>
    </xf>
    <xf numFmtId="4" fontId="23" fillId="0" borderId="0" xfId="0" applyNumberFormat="1" applyFont="1"/>
    <xf numFmtId="0" fontId="2" fillId="4" borderId="15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vertical="top" wrapText="1"/>
    </xf>
    <xf numFmtId="4" fontId="12" fillId="0" borderId="4" xfId="0" applyNumberFormat="1" applyFont="1" applyFill="1" applyBorder="1" applyAlignment="1">
      <alignment horizontal="center" vertical="top" wrapText="1"/>
    </xf>
    <xf numFmtId="0" fontId="24" fillId="0" borderId="0" xfId="0" applyFont="1"/>
    <xf numFmtId="4" fontId="12" fillId="5" borderId="4" xfId="0" applyNumberFormat="1" applyFont="1" applyFill="1" applyBorder="1" applyAlignment="1">
      <alignment horizontal="center"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26" fillId="0" borderId="0" xfId="0" applyFont="1"/>
    <xf numFmtId="4" fontId="27" fillId="0" borderId="0" xfId="0" applyNumberFormat="1" applyFont="1"/>
    <xf numFmtId="0" fontId="0" fillId="4" borderId="10" xfId="0" applyFill="1" applyBorder="1" applyAlignment="1">
      <alignment vertical="center"/>
    </xf>
    <xf numFmtId="0" fontId="14" fillId="0" borderId="2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7" fillId="0" borderId="0" xfId="0" applyFont="1"/>
    <xf numFmtId="0" fontId="0" fillId="0" borderId="0" xfId="0" applyAlignment="1">
      <alignment vertical="top"/>
    </xf>
    <xf numFmtId="0" fontId="4" fillId="2" borderId="16" xfId="0" applyFont="1" applyFill="1" applyBorder="1" applyAlignment="1">
      <alignment horizontal="left" vertical="center" wrapText="1"/>
    </xf>
    <xf numFmtId="4" fontId="28" fillId="0" borderId="0" xfId="0" applyNumberFormat="1" applyFont="1"/>
    <xf numFmtId="4" fontId="30" fillId="0" borderId="0" xfId="0" applyNumberFormat="1" applyFont="1" applyAlignment="1">
      <alignment horizontal="left" vertical="top"/>
    </xf>
    <xf numFmtId="0" fontId="13" fillId="5" borderId="10" xfId="0" applyFont="1" applyFill="1" applyBorder="1" applyAlignment="1">
      <alignment horizontal="left" vertical="top" wrapText="1"/>
    </xf>
    <xf numFmtId="4" fontId="31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vertical="center" wrapText="1"/>
    </xf>
    <xf numFmtId="4" fontId="32" fillId="0" borderId="0" xfId="0" applyNumberFormat="1" applyFont="1"/>
    <xf numFmtId="0" fontId="29" fillId="5" borderId="2" xfId="0" applyFont="1" applyFill="1" applyBorder="1" applyAlignment="1">
      <alignment horizontal="center" vertical="top" wrapText="1"/>
    </xf>
    <xf numFmtId="0" fontId="25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center" wrapText="1"/>
    </xf>
    <xf numFmtId="4" fontId="16" fillId="5" borderId="4" xfId="0" applyNumberFormat="1" applyFont="1" applyFill="1" applyBorder="1" applyAlignment="1">
      <alignment horizontal="center" vertical="top" wrapText="1"/>
    </xf>
    <xf numFmtId="4" fontId="31" fillId="5" borderId="10" xfId="0" applyNumberFormat="1" applyFont="1" applyFill="1" applyBorder="1" applyAlignment="1">
      <alignment horizontal="center" vertical="top" wrapText="1"/>
    </xf>
    <xf numFmtId="0" fontId="34" fillId="0" borderId="0" xfId="0" applyFont="1"/>
    <xf numFmtId="4" fontId="31" fillId="5" borderId="2" xfId="0" applyNumberFormat="1" applyFont="1" applyFill="1" applyBorder="1" applyAlignment="1">
      <alignment horizontal="center" vertical="top" wrapText="1"/>
    </xf>
    <xf numFmtId="4" fontId="36" fillId="4" borderId="4" xfId="0" applyNumberFormat="1" applyFont="1" applyFill="1" applyBorder="1" applyAlignment="1">
      <alignment horizontal="center" vertical="top" wrapText="1"/>
    </xf>
    <xf numFmtId="4" fontId="31" fillId="5" borderId="4" xfId="0" applyNumberFormat="1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3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4" fontId="16" fillId="5" borderId="10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top" wrapText="1"/>
    </xf>
    <xf numFmtId="4" fontId="7" fillId="2" borderId="2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" fontId="16" fillId="0" borderId="2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0" xfId="0" applyBorder="1"/>
    <xf numFmtId="0" fontId="4" fillId="2" borderId="27" xfId="0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vertical="top" wrapText="1"/>
    </xf>
    <xf numFmtId="4" fontId="16" fillId="5" borderId="14" xfId="0" applyNumberFormat="1" applyFont="1" applyFill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 wrapText="1"/>
    </xf>
    <xf numFmtId="4" fontId="16" fillId="0" borderId="14" xfId="0" applyNumberFormat="1" applyFont="1" applyFill="1" applyBorder="1" applyAlignment="1">
      <alignment horizontal="center" vertical="top" wrapText="1"/>
    </xf>
    <xf numFmtId="0" fontId="27" fillId="0" borderId="0" xfId="0" applyFont="1" applyFill="1"/>
    <xf numFmtId="0" fontId="0" fillId="0" borderId="0" xfId="0" applyFill="1"/>
    <xf numFmtId="0" fontId="14" fillId="0" borderId="6" xfId="0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33" fillId="0" borderId="0" xfId="0" applyFont="1" applyFill="1"/>
    <xf numFmtId="0" fontId="14" fillId="5" borderId="6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horizontal="center" vertical="top" wrapText="1"/>
    </xf>
    <xf numFmtId="4" fontId="5" fillId="2" borderId="28" xfId="0" applyNumberFormat="1" applyFont="1" applyFill="1" applyBorder="1" applyAlignment="1">
      <alignment vertical="top" wrapText="1"/>
    </xf>
    <xf numFmtId="0" fontId="6" fillId="4" borderId="3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vertical="top" wrapText="1"/>
    </xf>
    <xf numFmtId="0" fontId="6" fillId="4" borderId="20" xfId="0" applyFont="1" applyFill="1" applyBorder="1" applyAlignment="1">
      <alignment horizontal="center" vertical="center" wrapText="1"/>
    </xf>
    <xf numFmtId="4" fontId="16" fillId="4" borderId="40" xfId="0" applyNumberFormat="1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4" fontId="16" fillId="0" borderId="10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14" fillId="0" borderId="44" xfId="0" applyFont="1" applyFill="1" applyBorder="1" applyAlignment="1">
      <alignment horizontal="center" vertical="top" wrapText="1"/>
    </xf>
    <xf numFmtId="0" fontId="4" fillId="2" borderId="45" xfId="0" applyFont="1" applyFill="1" applyBorder="1" applyAlignment="1">
      <alignment vertical="center" wrapText="1"/>
    </xf>
    <xf numFmtId="0" fontId="18" fillId="6" borderId="44" xfId="0" applyFont="1" applyFill="1" applyBorder="1" applyAlignment="1">
      <alignment vertical="center" wrapText="1"/>
    </xf>
    <xf numFmtId="0" fontId="17" fillId="6" borderId="44" xfId="0" applyFont="1" applyFill="1" applyBorder="1" applyAlignment="1">
      <alignment vertical="top" wrapText="1"/>
    </xf>
    <xf numFmtId="4" fontId="15" fillId="6" borderId="44" xfId="0" applyNumberFormat="1" applyFont="1" applyFill="1" applyBorder="1" applyAlignment="1">
      <alignment horizontal="center" vertical="center" wrapText="1"/>
    </xf>
    <xf numFmtId="0" fontId="17" fillId="6" borderId="46" xfId="0" applyFont="1" applyFill="1" applyBorder="1" applyAlignment="1">
      <alignment vertical="top" wrapText="1"/>
    </xf>
    <xf numFmtId="4" fontId="15" fillId="5" borderId="3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37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39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4" fontId="2" fillId="0" borderId="0" xfId="0" applyNumberFormat="1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49" fontId="2" fillId="0" borderId="36" xfId="0" applyNumberFormat="1" applyFont="1" applyBorder="1" applyAlignment="1">
      <alignment horizontal="center" vertical="top" wrapText="1"/>
    </xf>
    <xf numFmtId="0" fontId="25" fillId="5" borderId="4" xfId="0" applyFont="1" applyFill="1" applyBorder="1" applyAlignment="1">
      <alignment horizontal="left" vertical="top" wrapText="1"/>
    </xf>
    <xf numFmtId="0" fontId="25" fillId="5" borderId="14" xfId="0" applyFont="1" applyFill="1" applyBorder="1" applyAlignment="1">
      <alignment horizontal="left" vertical="top" wrapText="1"/>
    </xf>
    <xf numFmtId="0" fontId="2" fillId="4" borderId="4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5" borderId="26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8"/>
  <sheetViews>
    <sheetView tabSelected="1" view="pageBreakPreview" zoomScaleSheetLayoutView="100" workbookViewId="0">
      <selection activeCell="L205" sqref="L205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9.5703125" customWidth="1"/>
    <col min="11" max="11" width="12.28515625" customWidth="1"/>
    <col min="12" max="12" width="11.85546875" customWidth="1"/>
  </cols>
  <sheetData>
    <row r="1" spans="1:11" ht="20.25">
      <c r="A1" s="234" t="s">
        <v>157</v>
      </c>
      <c r="B1" s="234"/>
      <c r="C1" s="234"/>
      <c r="D1" s="234"/>
      <c r="E1" s="234"/>
      <c r="F1" s="234"/>
      <c r="G1" s="234"/>
    </row>
    <row r="2" spans="1:11" ht="20.25">
      <c r="A2" s="234" t="s">
        <v>168</v>
      </c>
      <c r="B2" s="234"/>
      <c r="C2" s="234"/>
      <c r="D2" s="234"/>
      <c r="E2" s="234"/>
      <c r="F2" s="234"/>
      <c r="G2" s="48"/>
    </row>
    <row r="3" spans="1:11" ht="18.75">
      <c r="A3" s="235" t="s">
        <v>121</v>
      </c>
      <c r="B3" s="235"/>
      <c r="C3" s="235"/>
      <c r="D3" s="235"/>
      <c r="E3" s="235"/>
      <c r="F3" s="235"/>
      <c r="G3" s="235"/>
    </row>
    <row r="4" spans="1:11" ht="18.75">
      <c r="A4" s="101"/>
      <c r="B4" s="235" t="s">
        <v>0</v>
      </c>
      <c r="C4" s="235"/>
      <c r="D4" s="235"/>
      <c r="E4" s="235"/>
      <c r="F4" s="101"/>
      <c r="G4" s="101"/>
    </row>
    <row r="5" spans="1:11">
      <c r="A5" s="236" t="s">
        <v>122</v>
      </c>
      <c r="B5" s="236"/>
      <c r="C5" s="236"/>
      <c r="D5" s="236"/>
      <c r="E5" s="236"/>
      <c r="F5" s="236"/>
      <c r="G5" s="236"/>
    </row>
    <row r="6" spans="1:11" ht="15.75" thickBot="1">
      <c r="A6" s="102" t="s">
        <v>123</v>
      </c>
      <c r="B6" s="103"/>
      <c r="C6" s="103"/>
      <c r="D6" s="103"/>
      <c r="E6" s="103"/>
      <c r="F6" s="103"/>
      <c r="G6" s="115">
        <v>24</v>
      </c>
    </row>
    <row r="7" spans="1:11" ht="66" customHeight="1" thickBot="1">
      <c r="A7" s="12" t="s">
        <v>1</v>
      </c>
      <c r="B7" s="13" t="s">
        <v>124</v>
      </c>
      <c r="C7" s="13" t="s">
        <v>10</v>
      </c>
      <c r="D7" s="13" t="s">
        <v>2</v>
      </c>
      <c r="E7" s="13" t="s">
        <v>3</v>
      </c>
      <c r="F7" s="13" t="s">
        <v>4</v>
      </c>
      <c r="G7" s="14" t="s">
        <v>5</v>
      </c>
    </row>
    <row r="8" spans="1:11" ht="19.5" customHeight="1" thickBot="1">
      <c r="A8" s="104">
        <v>1</v>
      </c>
      <c r="B8" s="105">
        <v>2</v>
      </c>
      <c r="C8" s="105">
        <v>3</v>
      </c>
      <c r="D8" s="106">
        <v>4</v>
      </c>
      <c r="E8" s="105">
        <v>5</v>
      </c>
      <c r="F8" s="107">
        <v>6</v>
      </c>
      <c r="G8" s="106">
        <v>7</v>
      </c>
    </row>
    <row r="9" spans="1:11" ht="58.5" customHeight="1">
      <c r="A9" s="237" t="s">
        <v>159</v>
      </c>
      <c r="B9" s="239" t="s">
        <v>156</v>
      </c>
      <c r="C9" s="242">
        <v>2273</v>
      </c>
      <c r="D9" s="97">
        <v>9000</v>
      </c>
      <c r="E9" s="244" t="s">
        <v>107</v>
      </c>
      <c r="F9" s="111" t="s">
        <v>11</v>
      </c>
      <c r="G9" s="110" t="s">
        <v>22</v>
      </c>
      <c r="H9" s="34"/>
      <c r="K9" s="7"/>
    </row>
    <row r="10" spans="1:11" ht="39.75" customHeight="1">
      <c r="A10" s="238"/>
      <c r="B10" s="240"/>
      <c r="C10" s="243"/>
      <c r="D10" s="98" t="s">
        <v>125</v>
      </c>
      <c r="E10" s="164"/>
      <c r="F10" s="111"/>
      <c r="G10" s="110"/>
      <c r="H10" s="34"/>
      <c r="K10" s="7"/>
    </row>
    <row r="11" spans="1:11" ht="41.25" customHeight="1">
      <c r="A11" s="245" t="s">
        <v>160</v>
      </c>
      <c r="B11" s="240"/>
      <c r="C11" s="247">
        <v>2273</v>
      </c>
      <c r="D11" s="99">
        <v>600</v>
      </c>
      <c r="E11" s="173" t="s">
        <v>107</v>
      </c>
      <c r="F11" s="173" t="s">
        <v>11</v>
      </c>
      <c r="G11" s="156" t="s">
        <v>22</v>
      </c>
      <c r="H11" s="34"/>
      <c r="K11" s="7"/>
    </row>
    <row r="12" spans="1:11" ht="51.75" customHeight="1">
      <c r="A12" s="238"/>
      <c r="B12" s="240"/>
      <c r="C12" s="243"/>
      <c r="D12" s="98" t="s">
        <v>119</v>
      </c>
      <c r="E12" s="164"/>
      <c r="F12" s="164"/>
      <c r="G12" s="157"/>
      <c r="H12" s="34"/>
      <c r="K12" s="7"/>
    </row>
    <row r="13" spans="1:11" ht="51.75" customHeight="1">
      <c r="A13" s="245" t="s">
        <v>161</v>
      </c>
      <c r="B13" s="240"/>
      <c r="C13" s="247">
        <v>2273</v>
      </c>
      <c r="D13" s="100">
        <v>1500</v>
      </c>
      <c r="E13" s="173" t="s">
        <v>107</v>
      </c>
      <c r="F13" s="111" t="s">
        <v>11</v>
      </c>
      <c r="G13" s="110" t="s">
        <v>22</v>
      </c>
      <c r="H13" s="34"/>
      <c r="K13" s="7"/>
    </row>
    <row r="14" spans="1:11" ht="24.75" thickBot="1">
      <c r="A14" s="246"/>
      <c r="B14" s="241"/>
      <c r="C14" s="243"/>
      <c r="D14" s="32" t="s">
        <v>120</v>
      </c>
      <c r="E14" s="164"/>
      <c r="F14" s="111"/>
      <c r="G14" s="110"/>
      <c r="H14" s="34"/>
      <c r="K14" s="7"/>
    </row>
    <row r="15" spans="1:11" ht="19.5" thickBot="1">
      <c r="A15" s="72" t="s">
        <v>6</v>
      </c>
      <c r="B15" s="73"/>
      <c r="C15" s="74"/>
      <c r="D15" s="84">
        <f>D9+D11+D13</f>
        <v>11100</v>
      </c>
      <c r="E15" s="74"/>
      <c r="F15" s="74"/>
      <c r="G15" s="75"/>
      <c r="H15" s="34"/>
      <c r="K15" s="7"/>
    </row>
    <row r="16" spans="1:11" ht="28.5" customHeight="1">
      <c r="A16" s="254" t="s">
        <v>169</v>
      </c>
      <c r="B16" s="228" t="s">
        <v>153</v>
      </c>
      <c r="C16" s="249">
        <v>2275</v>
      </c>
      <c r="D16" s="41">
        <f>199664.47-150000</f>
        <v>49664.47</v>
      </c>
      <c r="E16" s="163" t="s">
        <v>107</v>
      </c>
      <c r="F16" s="230" t="s">
        <v>11</v>
      </c>
      <c r="G16" s="207" t="s">
        <v>22</v>
      </c>
      <c r="H16" s="34"/>
    </row>
    <row r="17" spans="1:13" ht="54.75" customHeight="1" thickBot="1">
      <c r="A17" s="255"/>
      <c r="B17" s="248"/>
      <c r="C17" s="250"/>
      <c r="D17" s="114" t="s">
        <v>167</v>
      </c>
      <c r="E17" s="251"/>
      <c r="F17" s="252"/>
      <c r="G17" s="253"/>
      <c r="H17" s="34"/>
    </row>
    <row r="18" spans="1:13" ht="54.75" customHeight="1">
      <c r="A18" s="226" t="s">
        <v>155</v>
      </c>
      <c r="B18" s="228" t="s">
        <v>154</v>
      </c>
      <c r="C18" s="40"/>
      <c r="D18" s="41">
        <v>15135.53</v>
      </c>
      <c r="E18" s="163" t="s">
        <v>107</v>
      </c>
      <c r="F18" s="230" t="s">
        <v>11</v>
      </c>
      <c r="G18" s="207" t="s">
        <v>106</v>
      </c>
      <c r="H18" s="34"/>
    </row>
    <row r="19" spans="1:13" ht="54.75" customHeight="1" thickBot="1">
      <c r="A19" s="227"/>
      <c r="B19" s="229"/>
      <c r="C19" s="42">
        <v>2275</v>
      </c>
      <c r="D19" s="28" t="s">
        <v>108</v>
      </c>
      <c r="E19" s="163"/>
      <c r="F19" s="231"/>
      <c r="G19" s="232"/>
      <c r="H19" s="34"/>
    </row>
    <row r="20" spans="1:13" ht="26.25" thickBot="1">
      <c r="A20" s="77" t="s">
        <v>42</v>
      </c>
      <c r="B20" s="73"/>
      <c r="C20" s="74"/>
      <c r="D20" s="84">
        <f>D18+D16</f>
        <v>64800</v>
      </c>
      <c r="E20" s="112"/>
      <c r="F20" s="74"/>
      <c r="G20" s="85"/>
      <c r="H20" s="34"/>
    </row>
    <row r="21" spans="1:13" ht="30" customHeight="1">
      <c r="A21" s="202" t="s">
        <v>126</v>
      </c>
      <c r="B21" s="167" t="s">
        <v>109</v>
      </c>
      <c r="C21" s="233">
        <v>2210</v>
      </c>
      <c r="D21" s="113">
        <f>5400-1350</f>
        <v>4050</v>
      </c>
      <c r="E21" s="163" t="s">
        <v>107</v>
      </c>
      <c r="F21" s="194" t="s">
        <v>11</v>
      </c>
      <c r="G21" s="195" t="s">
        <v>22</v>
      </c>
    </row>
    <row r="22" spans="1:13" ht="28.5" customHeight="1">
      <c r="A22" s="159"/>
      <c r="B22" s="160"/>
      <c r="C22" s="218"/>
      <c r="D22" s="76" t="s">
        <v>232</v>
      </c>
      <c r="E22" s="164"/>
      <c r="F22" s="175"/>
      <c r="G22" s="196"/>
    </row>
    <row r="23" spans="1:13" ht="29.25" customHeight="1">
      <c r="A23" s="193" t="s">
        <v>178</v>
      </c>
      <c r="B23" s="167" t="s">
        <v>175</v>
      </c>
      <c r="C23" s="161">
        <v>2210</v>
      </c>
      <c r="D23" s="82">
        <v>5240.03</v>
      </c>
      <c r="E23" s="163" t="s">
        <v>176</v>
      </c>
      <c r="F23" s="194" t="s">
        <v>58</v>
      </c>
      <c r="G23" s="195" t="s">
        <v>22</v>
      </c>
      <c r="H23" s="223"/>
      <c r="I23" s="223"/>
      <c r="J23" s="223"/>
      <c r="K23" s="223"/>
      <c r="L23" s="223"/>
      <c r="M23" s="108"/>
    </row>
    <row r="24" spans="1:13" ht="24">
      <c r="A24" s="166"/>
      <c r="B24" s="160"/>
      <c r="C24" s="162"/>
      <c r="D24" s="122" t="s">
        <v>177</v>
      </c>
      <c r="E24" s="164"/>
      <c r="F24" s="175"/>
      <c r="G24" s="196"/>
      <c r="H24" s="223"/>
      <c r="I24" s="223"/>
      <c r="J24" s="223"/>
      <c r="K24" s="223"/>
      <c r="L24" s="223"/>
      <c r="M24" s="108"/>
    </row>
    <row r="25" spans="1:13" ht="33.75" customHeight="1">
      <c r="A25" s="158" t="s">
        <v>127</v>
      </c>
      <c r="B25" s="215" t="s">
        <v>128</v>
      </c>
      <c r="C25" s="217">
        <v>2210</v>
      </c>
      <c r="D25" s="71">
        <f>74200-3000-21540-13350-9750-6125-7000+70000</f>
        <v>83435</v>
      </c>
      <c r="E25" s="173" t="s">
        <v>71</v>
      </c>
      <c r="F25" s="174" t="s">
        <v>52</v>
      </c>
      <c r="G25" s="219" t="s">
        <v>96</v>
      </c>
      <c r="H25" s="225"/>
      <c r="I25" s="223"/>
      <c r="J25" s="223"/>
      <c r="K25" s="223"/>
      <c r="L25" s="223"/>
      <c r="M25" s="108"/>
    </row>
    <row r="26" spans="1:13" ht="27.75" customHeight="1">
      <c r="A26" s="159"/>
      <c r="B26" s="216"/>
      <c r="C26" s="218"/>
      <c r="D26" s="33" t="s">
        <v>233</v>
      </c>
      <c r="E26" s="164"/>
      <c r="F26" s="175"/>
      <c r="G26" s="220"/>
      <c r="H26" s="223"/>
      <c r="I26" s="223"/>
      <c r="J26" s="223"/>
      <c r="K26" s="223"/>
      <c r="L26" s="223"/>
      <c r="M26" s="108"/>
    </row>
    <row r="27" spans="1:13" ht="39.75" customHeight="1">
      <c r="A27" s="158" t="s">
        <v>189</v>
      </c>
      <c r="B27" s="215" t="s">
        <v>190</v>
      </c>
      <c r="C27" s="217">
        <v>2210</v>
      </c>
      <c r="D27" s="71">
        <v>3000</v>
      </c>
      <c r="E27" s="173" t="s">
        <v>107</v>
      </c>
      <c r="F27" s="174" t="s">
        <v>59</v>
      </c>
      <c r="G27" s="219" t="s">
        <v>96</v>
      </c>
      <c r="H27" s="131"/>
      <c r="I27" s="131"/>
      <c r="J27" s="131"/>
      <c r="K27" s="131"/>
      <c r="L27" s="131"/>
      <c r="M27" s="108"/>
    </row>
    <row r="28" spans="1:13" ht="34.5" customHeight="1">
      <c r="A28" s="159"/>
      <c r="B28" s="216"/>
      <c r="C28" s="218"/>
      <c r="D28" s="33" t="s">
        <v>191</v>
      </c>
      <c r="E28" s="164"/>
      <c r="F28" s="175"/>
      <c r="G28" s="220"/>
      <c r="H28" s="131"/>
      <c r="I28" s="131"/>
      <c r="J28" s="131"/>
      <c r="K28" s="131"/>
      <c r="L28" s="131"/>
      <c r="M28" s="108"/>
    </row>
    <row r="29" spans="1:13" ht="34.5" customHeight="1">
      <c r="A29" s="158" t="s">
        <v>218</v>
      </c>
      <c r="B29" s="215" t="s">
        <v>219</v>
      </c>
      <c r="C29" s="217">
        <v>2210</v>
      </c>
      <c r="D29" s="71">
        <v>21540</v>
      </c>
      <c r="E29" s="173" t="s">
        <v>176</v>
      </c>
      <c r="F29" s="174" t="s">
        <v>59</v>
      </c>
      <c r="G29" s="219" t="s">
        <v>96</v>
      </c>
      <c r="H29" s="132"/>
      <c r="I29" s="132"/>
      <c r="J29" s="132"/>
      <c r="K29" s="132"/>
      <c r="L29" s="132"/>
      <c r="M29" s="108"/>
    </row>
    <row r="30" spans="1:13" ht="34.5" customHeight="1">
      <c r="A30" s="159"/>
      <c r="B30" s="216"/>
      <c r="C30" s="218"/>
      <c r="D30" s="33" t="s">
        <v>220</v>
      </c>
      <c r="E30" s="164"/>
      <c r="F30" s="175"/>
      <c r="G30" s="220"/>
      <c r="H30" s="132"/>
      <c r="I30" s="132"/>
      <c r="J30" s="132"/>
      <c r="K30" s="132"/>
      <c r="L30" s="132"/>
      <c r="M30" s="108"/>
    </row>
    <row r="31" spans="1:13" ht="44.25" customHeight="1">
      <c r="A31" s="145" t="s">
        <v>221</v>
      </c>
      <c r="B31" s="215" t="s">
        <v>219</v>
      </c>
      <c r="C31" s="217">
        <v>2210</v>
      </c>
      <c r="D31" s="71">
        <v>13350</v>
      </c>
      <c r="E31" s="173" t="s">
        <v>176</v>
      </c>
      <c r="F31" s="174" t="s">
        <v>59</v>
      </c>
      <c r="G31" s="219" t="s">
        <v>96</v>
      </c>
      <c r="H31" s="132"/>
      <c r="I31" s="132"/>
      <c r="J31" s="132"/>
      <c r="K31" s="132"/>
      <c r="L31" s="132"/>
      <c r="M31" s="108"/>
    </row>
    <row r="32" spans="1:13" ht="34.5" customHeight="1">
      <c r="A32" s="166"/>
      <c r="B32" s="216"/>
      <c r="C32" s="218"/>
      <c r="D32" s="33" t="s">
        <v>222</v>
      </c>
      <c r="E32" s="164"/>
      <c r="F32" s="175"/>
      <c r="G32" s="220"/>
      <c r="H32" s="132"/>
      <c r="I32" s="132"/>
      <c r="J32" s="132"/>
      <c r="K32" s="132"/>
      <c r="L32" s="132"/>
      <c r="M32" s="108"/>
    </row>
    <row r="33" spans="1:13" ht="43.5" customHeight="1">
      <c r="A33" s="145" t="s">
        <v>223</v>
      </c>
      <c r="B33" s="215" t="s">
        <v>224</v>
      </c>
      <c r="C33" s="217">
        <v>2210</v>
      </c>
      <c r="D33" s="71">
        <v>9750</v>
      </c>
      <c r="E33" s="173" t="s">
        <v>176</v>
      </c>
      <c r="F33" s="174" t="s">
        <v>59</v>
      </c>
      <c r="G33" s="219" t="s">
        <v>96</v>
      </c>
      <c r="H33" s="132"/>
      <c r="I33" s="132"/>
      <c r="J33" s="132"/>
      <c r="K33" s="132"/>
      <c r="L33" s="132"/>
      <c r="M33" s="108"/>
    </row>
    <row r="34" spans="1:13" ht="43.5" customHeight="1">
      <c r="A34" s="166"/>
      <c r="B34" s="216"/>
      <c r="C34" s="218"/>
      <c r="D34" s="33" t="s">
        <v>225</v>
      </c>
      <c r="E34" s="164"/>
      <c r="F34" s="175"/>
      <c r="G34" s="220"/>
      <c r="H34" s="132"/>
      <c r="I34" s="132"/>
      <c r="J34" s="132"/>
      <c r="K34" s="132"/>
      <c r="L34" s="132"/>
      <c r="M34" s="108"/>
    </row>
    <row r="35" spans="1:13" ht="34.5" customHeight="1">
      <c r="A35" s="145" t="s">
        <v>226</v>
      </c>
      <c r="B35" s="215" t="s">
        <v>227</v>
      </c>
      <c r="C35" s="217">
        <v>2210</v>
      </c>
      <c r="D35" s="71">
        <v>6125</v>
      </c>
      <c r="E35" s="173" t="s">
        <v>176</v>
      </c>
      <c r="F35" s="174" t="s">
        <v>59</v>
      </c>
      <c r="G35" s="219" t="s">
        <v>96</v>
      </c>
      <c r="H35" s="132"/>
      <c r="I35" s="132"/>
      <c r="J35" s="132"/>
      <c r="K35" s="132"/>
      <c r="L35" s="132"/>
      <c r="M35" s="108"/>
    </row>
    <row r="36" spans="1:13" ht="34.5" customHeight="1">
      <c r="A36" s="166"/>
      <c r="B36" s="216"/>
      <c r="C36" s="218"/>
      <c r="D36" s="33" t="s">
        <v>228</v>
      </c>
      <c r="E36" s="164"/>
      <c r="F36" s="175"/>
      <c r="G36" s="220"/>
      <c r="H36" s="132"/>
      <c r="I36" s="132"/>
      <c r="J36" s="132"/>
      <c r="K36" s="132"/>
      <c r="L36" s="132"/>
      <c r="M36" s="108"/>
    </row>
    <row r="37" spans="1:13" ht="34.5" customHeight="1">
      <c r="A37" s="145" t="s">
        <v>229</v>
      </c>
      <c r="B37" s="215" t="s">
        <v>230</v>
      </c>
      <c r="C37" s="217">
        <v>2210</v>
      </c>
      <c r="D37" s="71">
        <v>7000</v>
      </c>
      <c r="E37" s="173" t="s">
        <v>176</v>
      </c>
      <c r="F37" s="174" t="s">
        <v>59</v>
      </c>
      <c r="G37" s="219" t="s">
        <v>96</v>
      </c>
      <c r="H37" s="132"/>
      <c r="I37" s="132"/>
      <c r="J37" s="132"/>
      <c r="K37" s="132"/>
      <c r="L37" s="132"/>
      <c r="M37" s="108"/>
    </row>
    <row r="38" spans="1:13" ht="44.25" customHeight="1">
      <c r="A38" s="166"/>
      <c r="B38" s="216"/>
      <c r="C38" s="218"/>
      <c r="D38" s="33" t="s">
        <v>231</v>
      </c>
      <c r="E38" s="164"/>
      <c r="F38" s="175"/>
      <c r="G38" s="220"/>
      <c r="H38" s="132"/>
      <c r="I38" s="132"/>
      <c r="J38" s="132"/>
      <c r="K38" s="132"/>
      <c r="L38" s="132"/>
      <c r="M38" s="108"/>
    </row>
    <row r="39" spans="1:13" ht="35.25" customHeight="1">
      <c r="A39" s="158" t="s">
        <v>162</v>
      </c>
      <c r="B39" s="192" t="s">
        <v>110</v>
      </c>
      <c r="C39" s="173">
        <v>2210</v>
      </c>
      <c r="D39" s="71">
        <f>1980+1350</f>
        <v>3330</v>
      </c>
      <c r="E39" s="163" t="s">
        <v>107</v>
      </c>
      <c r="F39" s="174" t="s">
        <v>52</v>
      </c>
      <c r="G39" s="222" t="s">
        <v>96</v>
      </c>
      <c r="H39" s="224"/>
      <c r="I39" s="224"/>
      <c r="J39" s="224"/>
      <c r="K39" s="224"/>
      <c r="L39" s="224"/>
      <c r="M39" s="108"/>
    </row>
    <row r="40" spans="1:13" ht="46.5" customHeight="1">
      <c r="A40" s="159"/>
      <c r="B40" s="221"/>
      <c r="C40" s="164"/>
      <c r="D40" s="33" t="s">
        <v>234</v>
      </c>
      <c r="E40" s="164"/>
      <c r="F40" s="175"/>
      <c r="G40" s="220"/>
      <c r="H40" s="223"/>
      <c r="I40" s="223"/>
      <c r="J40" s="223"/>
      <c r="K40" s="223"/>
      <c r="L40" s="223"/>
      <c r="M40" s="108"/>
    </row>
    <row r="41" spans="1:13" ht="33.75" customHeight="1">
      <c r="A41" s="158" t="s">
        <v>192</v>
      </c>
      <c r="B41" s="192" t="s">
        <v>193</v>
      </c>
      <c r="C41" s="173">
        <v>2210</v>
      </c>
      <c r="D41" s="71">
        <v>11733</v>
      </c>
      <c r="E41" s="163" t="s">
        <v>107</v>
      </c>
      <c r="F41" s="174" t="s">
        <v>59</v>
      </c>
      <c r="G41" s="222" t="s">
        <v>96</v>
      </c>
      <c r="H41" s="131"/>
      <c r="I41" s="131"/>
      <c r="J41" s="131"/>
      <c r="K41" s="131"/>
      <c r="L41" s="131"/>
      <c r="M41" s="108"/>
    </row>
    <row r="42" spans="1:13" ht="33.75" customHeight="1">
      <c r="A42" s="159"/>
      <c r="B42" s="221"/>
      <c r="C42" s="164"/>
      <c r="D42" s="33" t="s">
        <v>194</v>
      </c>
      <c r="E42" s="164"/>
      <c r="F42" s="175"/>
      <c r="G42" s="220"/>
      <c r="H42" s="131"/>
      <c r="I42" s="131"/>
      <c r="J42" s="131"/>
      <c r="K42" s="131"/>
      <c r="L42" s="131"/>
      <c r="M42" s="108"/>
    </row>
    <row r="43" spans="1:13" ht="33.75" customHeight="1">
      <c r="A43" s="158" t="s">
        <v>195</v>
      </c>
      <c r="B43" s="192" t="s">
        <v>196</v>
      </c>
      <c r="C43" s="173">
        <v>2210</v>
      </c>
      <c r="D43" s="71">
        <v>47880</v>
      </c>
      <c r="E43" s="163" t="s">
        <v>107</v>
      </c>
      <c r="F43" s="174" t="s">
        <v>59</v>
      </c>
      <c r="G43" s="222" t="s">
        <v>197</v>
      </c>
      <c r="H43" s="131"/>
      <c r="I43" s="131"/>
      <c r="J43" s="131"/>
      <c r="K43" s="131"/>
      <c r="L43" s="131"/>
      <c r="M43" s="108"/>
    </row>
    <row r="44" spans="1:13" ht="33.75" customHeight="1">
      <c r="A44" s="159"/>
      <c r="B44" s="221"/>
      <c r="C44" s="164"/>
      <c r="D44" s="33" t="s">
        <v>198</v>
      </c>
      <c r="E44" s="164"/>
      <c r="F44" s="175"/>
      <c r="G44" s="220"/>
      <c r="H44" s="131"/>
      <c r="I44" s="131"/>
      <c r="J44" s="131"/>
      <c r="K44" s="131"/>
      <c r="L44" s="131"/>
      <c r="M44" s="108"/>
    </row>
    <row r="45" spans="1:13" ht="33.75" customHeight="1">
      <c r="A45" s="158" t="s">
        <v>199</v>
      </c>
      <c r="B45" s="192" t="s">
        <v>200</v>
      </c>
      <c r="C45" s="173">
        <v>2210</v>
      </c>
      <c r="D45" s="71">
        <v>2500</v>
      </c>
      <c r="E45" s="163" t="s">
        <v>107</v>
      </c>
      <c r="F45" s="174" t="s">
        <v>59</v>
      </c>
      <c r="G45" s="222" t="s">
        <v>201</v>
      </c>
      <c r="H45" s="131"/>
      <c r="I45" s="131"/>
      <c r="J45" s="131"/>
      <c r="K45" s="131"/>
      <c r="L45" s="131"/>
      <c r="M45" s="108"/>
    </row>
    <row r="46" spans="1:13" ht="33.75" customHeight="1">
      <c r="A46" s="159"/>
      <c r="B46" s="221"/>
      <c r="C46" s="164"/>
      <c r="D46" s="33" t="s">
        <v>202</v>
      </c>
      <c r="E46" s="164"/>
      <c r="F46" s="175"/>
      <c r="G46" s="220"/>
      <c r="H46" s="131"/>
      <c r="I46" s="131"/>
      <c r="J46" s="131"/>
      <c r="K46" s="131"/>
      <c r="L46" s="131"/>
      <c r="M46" s="108"/>
    </row>
    <row r="47" spans="1:13" ht="33.75" customHeight="1">
      <c r="A47" s="158" t="s">
        <v>203</v>
      </c>
      <c r="B47" s="192" t="s">
        <v>204</v>
      </c>
      <c r="C47" s="173">
        <v>2210</v>
      </c>
      <c r="D47" s="71">
        <v>60000</v>
      </c>
      <c r="E47" s="163" t="s">
        <v>85</v>
      </c>
      <c r="F47" s="174" t="s">
        <v>59</v>
      </c>
      <c r="G47" s="222" t="s">
        <v>197</v>
      </c>
      <c r="H47" s="131"/>
      <c r="I47" s="131"/>
      <c r="J47" s="131"/>
      <c r="K47" s="131"/>
      <c r="L47" s="131"/>
      <c r="M47" s="108"/>
    </row>
    <row r="48" spans="1:13" ht="51.75" customHeight="1">
      <c r="A48" s="159"/>
      <c r="B48" s="221"/>
      <c r="C48" s="164"/>
      <c r="D48" s="33" t="s">
        <v>205</v>
      </c>
      <c r="E48" s="164"/>
      <c r="F48" s="175"/>
      <c r="G48" s="220"/>
      <c r="H48" s="131"/>
      <c r="I48" s="131"/>
      <c r="J48" s="131"/>
      <c r="K48" s="131"/>
      <c r="L48" s="131"/>
      <c r="M48" s="108"/>
    </row>
    <row r="49" spans="1:13" ht="33.75" customHeight="1">
      <c r="A49" s="158" t="s">
        <v>235</v>
      </c>
      <c r="B49" s="215" t="s">
        <v>236</v>
      </c>
      <c r="C49" s="217">
        <v>2210</v>
      </c>
      <c r="D49" s="71">
        <v>11965.2</v>
      </c>
      <c r="E49" s="173" t="s">
        <v>176</v>
      </c>
      <c r="F49" s="174" t="s">
        <v>52</v>
      </c>
      <c r="G49" s="219" t="s">
        <v>96</v>
      </c>
      <c r="H49" s="133"/>
      <c r="I49" s="133"/>
      <c r="J49" s="133"/>
      <c r="K49" s="133"/>
      <c r="L49" s="133"/>
      <c r="M49" s="108"/>
    </row>
    <row r="50" spans="1:13" ht="33.75" customHeight="1">
      <c r="A50" s="159"/>
      <c r="B50" s="216"/>
      <c r="C50" s="218"/>
      <c r="D50" s="33" t="s">
        <v>237</v>
      </c>
      <c r="E50" s="164"/>
      <c r="F50" s="175"/>
      <c r="G50" s="220"/>
      <c r="H50" s="133"/>
      <c r="I50" s="133"/>
      <c r="J50" s="133"/>
      <c r="K50" s="133"/>
      <c r="L50" s="133"/>
      <c r="M50" s="108"/>
    </row>
    <row r="51" spans="1:13" ht="33.75" customHeight="1">
      <c r="A51" s="158" t="s">
        <v>238</v>
      </c>
      <c r="B51" s="215" t="s">
        <v>239</v>
      </c>
      <c r="C51" s="217">
        <v>2210</v>
      </c>
      <c r="D51" s="71">
        <v>8000</v>
      </c>
      <c r="E51" s="173" t="s">
        <v>176</v>
      </c>
      <c r="F51" s="174" t="s">
        <v>52</v>
      </c>
      <c r="G51" s="219" t="s">
        <v>96</v>
      </c>
      <c r="H51" s="133"/>
      <c r="I51" s="133"/>
      <c r="J51" s="133"/>
      <c r="K51" s="133"/>
      <c r="L51" s="133"/>
      <c r="M51" s="108"/>
    </row>
    <row r="52" spans="1:13" ht="33.75" customHeight="1">
      <c r="A52" s="159"/>
      <c r="B52" s="216"/>
      <c r="C52" s="218"/>
      <c r="D52" s="33" t="s">
        <v>240</v>
      </c>
      <c r="E52" s="164"/>
      <c r="F52" s="175"/>
      <c r="G52" s="220"/>
      <c r="H52" s="133"/>
      <c r="I52" s="133"/>
      <c r="J52" s="133"/>
      <c r="K52" s="133"/>
      <c r="L52" s="133"/>
      <c r="M52" s="108"/>
    </row>
    <row r="53" spans="1:13" ht="42.75" customHeight="1">
      <c r="A53" s="145" t="s">
        <v>249</v>
      </c>
      <c r="B53" s="147" t="s">
        <v>250</v>
      </c>
      <c r="C53" s="149">
        <v>2210</v>
      </c>
      <c r="D53" s="120">
        <v>193000</v>
      </c>
      <c r="E53" s="151" t="s">
        <v>251</v>
      </c>
      <c r="F53" s="151" t="s">
        <v>252</v>
      </c>
      <c r="G53" s="153" t="s">
        <v>22</v>
      </c>
      <c r="H53" s="134"/>
      <c r="I53" s="134"/>
      <c r="J53" s="134"/>
      <c r="K53" s="134"/>
      <c r="L53" s="134"/>
      <c r="M53" s="108"/>
    </row>
    <row r="54" spans="1:13" ht="45.75" customHeight="1">
      <c r="A54" s="166"/>
      <c r="B54" s="160"/>
      <c r="C54" s="162"/>
      <c r="D54" s="52" t="s">
        <v>253</v>
      </c>
      <c r="E54" s="155"/>
      <c r="F54" s="155"/>
      <c r="G54" s="168"/>
      <c r="H54" s="134"/>
      <c r="I54" s="134"/>
      <c r="J54" s="134"/>
      <c r="K54" s="134"/>
      <c r="L54" s="134"/>
      <c r="M54" s="108"/>
    </row>
    <row r="55" spans="1:13" ht="39.75" customHeight="1">
      <c r="A55" s="158" t="s">
        <v>254</v>
      </c>
      <c r="B55" s="147" t="s">
        <v>255</v>
      </c>
      <c r="C55" s="149">
        <v>2210</v>
      </c>
      <c r="D55" s="120">
        <v>70000</v>
      </c>
      <c r="E55" s="151" t="s">
        <v>251</v>
      </c>
      <c r="F55" s="151" t="s">
        <v>252</v>
      </c>
      <c r="G55" s="153" t="s">
        <v>22</v>
      </c>
      <c r="H55" s="134"/>
      <c r="I55" s="134"/>
      <c r="J55" s="134"/>
      <c r="K55" s="134"/>
      <c r="L55" s="134"/>
      <c r="M55" s="108"/>
    </row>
    <row r="56" spans="1:13" ht="41.25" customHeight="1">
      <c r="A56" s="159"/>
      <c r="B56" s="160"/>
      <c r="C56" s="162"/>
      <c r="D56" s="52" t="s">
        <v>256</v>
      </c>
      <c r="E56" s="155"/>
      <c r="F56" s="155"/>
      <c r="G56" s="168"/>
      <c r="H56" s="134"/>
      <c r="I56" s="134"/>
      <c r="J56" s="134"/>
      <c r="K56" s="134"/>
      <c r="L56" s="134"/>
      <c r="M56" s="108"/>
    </row>
    <row r="57" spans="1:13" ht="15.75">
      <c r="A57" s="158" t="s">
        <v>279</v>
      </c>
      <c r="B57" s="147" t="s">
        <v>280</v>
      </c>
      <c r="C57" s="149">
        <v>2210</v>
      </c>
      <c r="D57" s="120">
        <v>21200</v>
      </c>
      <c r="E57" s="151" t="s">
        <v>259</v>
      </c>
      <c r="F57" s="151" t="s">
        <v>92</v>
      </c>
      <c r="G57" s="153" t="s">
        <v>22</v>
      </c>
    </row>
    <row r="58" spans="1:13" ht="63.75" customHeight="1">
      <c r="A58" s="159"/>
      <c r="B58" s="160"/>
      <c r="C58" s="162"/>
      <c r="D58" s="52" t="s">
        <v>281</v>
      </c>
      <c r="E58" s="155"/>
      <c r="F58" s="155"/>
      <c r="G58" s="168"/>
    </row>
    <row r="59" spans="1:13" s="118" customFormat="1" ht="24.75" customHeight="1">
      <c r="A59" s="158" t="s">
        <v>282</v>
      </c>
      <c r="B59" s="147" t="s">
        <v>283</v>
      </c>
      <c r="C59" s="149">
        <v>2210</v>
      </c>
      <c r="D59" s="120">
        <v>45360</v>
      </c>
      <c r="E59" s="151" t="s">
        <v>259</v>
      </c>
      <c r="F59" s="151" t="s">
        <v>92</v>
      </c>
      <c r="G59" s="153" t="s">
        <v>22</v>
      </c>
    </row>
    <row r="60" spans="1:13" s="118" customFormat="1" ht="62.25" customHeight="1">
      <c r="A60" s="159"/>
      <c r="B60" s="160"/>
      <c r="C60" s="162"/>
      <c r="D60" s="52" t="s">
        <v>284</v>
      </c>
      <c r="E60" s="155"/>
      <c r="F60" s="155"/>
      <c r="G60" s="168"/>
    </row>
    <row r="61" spans="1:13" ht="15.75">
      <c r="A61" s="158" t="s">
        <v>292</v>
      </c>
      <c r="B61" s="147" t="s">
        <v>293</v>
      </c>
      <c r="C61" s="149">
        <v>2210</v>
      </c>
      <c r="D61" s="120">
        <v>199900</v>
      </c>
      <c r="E61" s="151" t="s">
        <v>294</v>
      </c>
      <c r="F61" s="151" t="s">
        <v>92</v>
      </c>
      <c r="G61" s="153" t="s">
        <v>22</v>
      </c>
    </row>
    <row r="62" spans="1:13" ht="63.75" customHeight="1" thickBot="1">
      <c r="A62" s="258"/>
      <c r="B62" s="148"/>
      <c r="C62" s="150"/>
      <c r="D62" s="137" t="s">
        <v>295</v>
      </c>
      <c r="E62" s="152"/>
      <c r="F62" s="152"/>
      <c r="G62" s="154"/>
    </row>
    <row r="63" spans="1:13" ht="25.5" customHeight="1" thickBot="1">
      <c r="A63" s="77" t="s">
        <v>7</v>
      </c>
      <c r="B63" s="78"/>
      <c r="C63" s="79"/>
      <c r="D63" s="86">
        <f>D55+D53+D51+D49+D47+D45+D43+D41+D39+D37+D35+D33+D31+D29+D27+D25+D23+D21+D57+D59+D61</f>
        <v>828358.23</v>
      </c>
      <c r="E63" s="124"/>
      <c r="F63" s="80"/>
      <c r="G63" s="81"/>
      <c r="H63" s="7"/>
    </row>
    <row r="64" spans="1:13" ht="48.75" customHeight="1">
      <c r="A64" s="158" t="s">
        <v>129</v>
      </c>
      <c r="B64" s="147" t="s">
        <v>111</v>
      </c>
      <c r="C64" s="212">
        <v>2240</v>
      </c>
      <c r="D64" s="69">
        <v>21200</v>
      </c>
      <c r="E64" s="163" t="s">
        <v>158</v>
      </c>
      <c r="F64" s="174" t="s">
        <v>12</v>
      </c>
      <c r="G64" s="207" t="s">
        <v>24</v>
      </c>
    </row>
    <row r="65" spans="1:8" ht="29.25" customHeight="1">
      <c r="A65" s="159"/>
      <c r="B65" s="160"/>
      <c r="C65" s="213"/>
      <c r="D65" s="29" t="s">
        <v>99</v>
      </c>
      <c r="E65" s="164"/>
      <c r="F65" s="175"/>
      <c r="G65" s="208"/>
    </row>
    <row r="66" spans="1:8" ht="51" customHeight="1">
      <c r="A66" s="158" t="s">
        <v>130</v>
      </c>
      <c r="B66" s="190" t="s">
        <v>111</v>
      </c>
      <c r="C66" s="212">
        <v>2240</v>
      </c>
      <c r="D66" s="47">
        <v>28600</v>
      </c>
      <c r="E66" s="163" t="s">
        <v>158</v>
      </c>
      <c r="F66" s="174" t="s">
        <v>12</v>
      </c>
      <c r="G66" s="207" t="s">
        <v>25</v>
      </c>
      <c r="H66" s="7"/>
    </row>
    <row r="67" spans="1:8" ht="30.75" customHeight="1">
      <c r="A67" s="159"/>
      <c r="B67" s="191"/>
      <c r="C67" s="213"/>
      <c r="D67" s="29" t="s">
        <v>100</v>
      </c>
      <c r="E67" s="164"/>
      <c r="F67" s="175"/>
      <c r="G67" s="208"/>
    </row>
    <row r="68" spans="1:8" ht="60.75" customHeight="1">
      <c r="A68" s="158" t="s">
        <v>131</v>
      </c>
      <c r="B68" s="147" t="s">
        <v>112</v>
      </c>
      <c r="C68" s="212">
        <v>2240</v>
      </c>
      <c r="D68" s="69">
        <v>1152</v>
      </c>
      <c r="E68" s="163" t="s">
        <v>158</v>
      </c>
      <c r="F68" s="174" t="s">
        <v>12</v>
      </c>
      <c r="G68" s="206" t="s">
        <v>22</v>
      </c>
    </row>
    <row r="69" spans="1:8" ht="53.25" customHeight="1">
      <c r="A69" s="159"/>
      <c r="B69" s="160"/>
      <c r="C69" s="213"/>
      <c r="D69" s="76" t="s">
        <v>113</v>
      </c>
      <c r="E69" s="164"/>
      <c r="F69" s="175"/>
      <c r="G69" s="196"/>
    </row>
    <row r="70" spans="1:8" ht="66" customHeight="1">
      <c r="A70" s="209" t="s">
        <v>133</v>
      </c>
      <c r="B70" s="211" t="s">
        <v>132</v>
      </c>
      <c r="C70" s="161">
        <v>2240</v>
      </c>
      <c r="D70" s="135">
        <f>75000-5540-10000-9960</f>
        <v>49500</v>
      </c>
      <c r="E70" s="163" t="s">
        <v>107</v>
      </c>
      <c r="F70" s="176" t="s">
        <v>11</v>
      </c>
      <c r="G70" s="214" t="s">
        <v>22</v>
      </c>
    </row>
    <row r="71" spans="1:8" ht="44.25" customHeight="1">
      <c r="A71" s="210"/>
      <c r="B71" s="191"/>
      <c r="C71" s="162"/>
      <c r="D71" s="52" t="s">
        <v>245</v>
      </c>
      <c r="E71" s="164"/>
      <c r="F71" s="155"/>
      <c r="G71" s="168"/>
    </row>
    <row r="72" spans="1:8" ht="36" customHeight="1">
      <c r="A72" s="202" t="s">
        <v>188</v>
      </c>
      <c r="B72" s="167" t="s">
        <v>187</v>
      </c>
      <c r="C72" s="203">
        <v>2240</v>
      </c>
      <c r="D72" s="116">
        <v>5540</v>
      </c>
      <c r="E72" s="163" t="s">
        <v>107</v>
      </c>
      <c r="F72" s="163" t="s">
        <v>58</v>
      </c>
      <c r="G72" s="169" t="s">
        <v>22</v>
      </c>
      <c r="H72" s="54"/>
    </row>
    <row r="73" spans="1:8" ht="48.75" customHeight="1">
      <c r="A73" s="159"/>
      <c r="B73" s="160"/>
      <c r="C73" s="172"/>
      <c r="D73" s="119" t="s">
        <v>170</v>
      </c>
      <c r="E73" s="164"/>
      <c r="F73" s="164"/>
      <c r="G73" s="170"/>
      <c r="H73" s="54"/>
    </row>
    <row r="74" spans="1:8" s="118" customFormat="1" ht="42.75" customHeight="1">
      <c r="A74" s="145" t="s">
        <v>134</v>
      </c>
      <c r="B74" s="147" t="s">
        <v>135</v>
      </c>
      <c r="C74" s="149">
        <v>2240</v>
      </c>
      <c r="D74" s="120">
        <f>200000-7920-37800+7920+21733.36+9960-9000</f>
        <v>184893.36</v>
      </c>
      <c r="E74" s="151" t="s">
        <v>85</v>
      </c>
      <c r="F74" s="151" t="s">
        <v>52</v>
      </c>
      <c r="G74" s="153" t="s">
        <v>22</v>
      </c>
      <c r="H74" s="117"/>
    </row>
    <row r="75" spans="1:8" s="118" customFormat="1" ht="51" customHeight="1">
      <c r="A75" s="166"/>
      <c r="B75" s="160"/>
      <c r="C75" s="162"/>
      <c r="D75" s="52" t="s">
        <v>244</v>
      </c>
      <c r="E75" s="155"/>
      <c r="F75" s="155"/>
      <c r="G75" s="168"/>
      <c r="H75" s="117"/>
    </row>
    <row r="76" spans="1:8" s="118" customFormat="1" ht="45.75" customHeight="1">
      <c r="A76" s="158" t="s">
        <v>206</v>
      </c>
      <c r="B76" s="147" t="s">
        <v>207</v>
      </c>
      <c r="C76" s="171">
        <v>2240</v>
      </c>
      <c r="D76" s="41">
        <f>37800-18880</f>
        <v>18920</v>
      </c>
      <c r="E76" s="173" t="s">
        <v>107</v>
      </c>
      <c r="F76" s="174" t="s">
        <v>59</v>
      </c>
      <c r="G76" s="169" t="s">
        <v>22</v>
      </c>
      <c r="H76" s="121"/>
    </row>
    <row r="77" spans="1:8" s="118" customFormat="1" ht="46.5" customHeight="1">
      <c r="A77" s="159"/>
      <c r="B77" s="160"/>
      <c r="C77" s="172"/>
      <c r="D77" s="119" t="s">
        <v>208</v>
      </c>
      <c r="E77" s="164"/>
      <c r="F77" s="175"/>
      <c r="G77" s="170"/>
      <c r="H77" s="121"/>
    </row>
    <row r="78" spans="1:8" s="118" customFormat="1" ht="60" customHeight="1">
      <c r="A78" s="158" t="s">
        <v>274</v>
      </c>
      <c r="B78" s="201" t="s">
        <v>276</v>
      </c>
      <c r="C78" s="171">
        <v>2240</v>
      </c>
      <c r="D78" s="41">
        <f>7920-7920+9000</f>
        <v>9000</v>
      </c>
      <c r="E78" s="173" t="s">
        <v>107</v>
      </c>
      <c r="F78" s="173" t="s">
        <v>11</v>
      </c>
      <c r="G78" s="169" t="s">
        <v>22</v>
      </c>
      <c r="H78" s="121"/>
    </row>
    <row r="79" spans="1:8" s="118" customFormat="1" ht="56.25" customHeight="1">
      <c r="A79" s="159"/>
      <c r="B79" s="160"/>
      <c r="C79" s="172"/>
      <c r="D79" s="136" t="s">
        <v>275</v>
      </c>
      <c r="E79" s="164"/>
      <c r="F79" s="164"/>
      <c r="G79" s="170"/>
      <c r="H79" s="121"/>
    </row>
    <row r="80" spans="1:8" s="118" customFormat="1" ht="45.75" customHeight="1">
      <c r="A80" s="158" t="s">
        <v>277</v>
      </c>
      <c r="B80" s="147" t="s">
        <v>278</v>
      </c>
      <c r="C80" s="171">
        <v>2240</v>
      </c>
      <c r="D80" s="41">
        <v>18880</v>
      </c>
      <c r="E80" s="173" t="s">
        <v>107</v>
      </c>
      <c r="F80" s="174" t="s">
        <v>263</v>
      </c>
      <c r="G80" s="169" t="s">
        <v>22</v>
      </c>
      <c r="H80" s="121"/>
    </row>
    <row r="81" spans="1:8" s="118" customFormat="1" ht="46.5" customHeight="1">
      <c r="A81" s="159"/>
      <c r="B81" s="160"/>
      <c r="C81" s="172"/>
      <c r="D81" s="119"/>
      <c r="E81" s="164"/>
      <c r="F81" s="175"/>
      <c r="G81" s="170"/>
      <c r="H81" s="121"/>
    </row>
    <row r="82" spans="1:8" s="118" customFormat="1" ht="46.5" customHeight="1">
      <c r="A82" s="202" t="s">
        <v>171</v>
      </c>
      <c r="B82" s="167" t="s">
        <v>172</v>
      </c>
      <c r="C82" s="203">
        <v>2240</v>
      </c>
      <c r="D82" s="116">
        <v>5989.45</v>
      </c>
      <c r="E82" s="163" t="s">
        <v>107</v>
      </c>
      <c r="F82" s="163" t="s">
        <v>11</v>
      </c>
      <c r="G82" s="204" t="s">
        <v>22</v>
      </c>
      <c r="H82" s="121"/>
    </row>
    <row r="83" spans="1:8" s="118" customFormat="1" ht="69.75" customHeight="1" thickBot="1">
      <c r="A83" s="159"/>
      <c r="B83" s="160"/>
      <c r="C83" s="172"/>
      <c r="D83" s="119" t="s">
        <v>173</v>
      </c>
      <c r="E83" s="164"/>
      <c r="F83" s="164"/>
      <c r="G83" s="205"/>
      <c r="H83" s="121"/>
    </row>
    <row r="84" spans="1:8" s="118" customFormat="1" ht="54.75" customHeight="1">
      <c r="A84" s="256" t="s">
        <v>137</v>
      </c>
      <c r="B84" s="240" t="s">
        <v>136</v>
      </c>
      <c r="C84" s="149">
        <v>2240</v>
      </c>
      <c r="D84" s="82">
        <v>200000</v>
      </c>
      <c r="E84" s="151" t="s">
        <v>85</v>
      </c>
      <c r="F84" s="151" t="s">
        <v>11</v>
      </c>
      <c r="G84" s="259" t="s">
        <v>22</v>
      </c>
      <c r="H84" s="121"/>
    </row>
    <row r="85" spans="1:8" s="118" customFormat="1" ht="54.75" customHeight="1">
      <c r="A85" s="257"/>
      <c r="B85" s="221"/>
      <c r="C85" s="162"/>
      <c r="D85" s="29" t="s">
        <v>117</v>
      </c>
      <c r="E85" s="155"/>
      <c r="F85" s="155"/>
      <c r="G85" s="259"/>
      <c r="H85" s="121"/>
    </row>
    <row r="86" spans="1:8" ht="75.75" customHeight="1">
      <c r="A86" s="158" t="s">
        <v>146</v>
      </c>
      <c r="B86" s="147" t="s">
        <v>118</v>
      </c>
      <c r="C86" s="149">
        <v>2240</v>
      </c>
      <c r="D86" s="66">
        <v>150000</v>
      </c>
      <c r="E86" s="151" t="s">
        <v>85</v>
      </c>
      <c r="F86" s="173" t="s">
        <v>11</v>
      </c>
      <c r="G86" s="206" t="s">
        <v>22</v>
      </c>
    </row>
    <row r="87" spans="1:8" ht="36" customHeight="1">
      <c r="A87" s="159"/>
      <c r="B87" s="160"/>
      <c r="C87" s="162"/>
      <c r="D87" s="52" t="s">
        <v>105</v>
      </c>
      <c r="E87" s="155"/>
      <c r="F87" s="164"/>
      <c r="G87" s="196"/>
    </row>
    <row r="88" spans="1:8" ht="58.5" customHeight="1">
      <c r="A88" s="145" t="s">
        <v>139</v>
      </c>
      <c r="B88" s="147" t="s">
        <v>138</v>
      </c>
      <c r="C88" s="149">
        <v>2240</v>
      </c>
      <c r="D88" s="47">
        <v>4840</v>
      </c>
      <c r="E88" s="163" t="s">
        <v>107</v>
      </c>
      <c r="F88" s="174" t="s">
        <v>11</v>
      </c>
      <c r="G88" s="207" t="s">
        <v>24</v>
      </c>
    </row>
    <row r="89" spans="1:8" ht="64.5" customHeight="1">
      <c r="A89" s="166"/>
      <c r="B89" s="160"/>
      <c r="C89" s="162"/>
      <c r="D89" s="29" t="s">
        <v>98</v>
      </c>
      <c r="E89" s="164"/>
      <c r="F89" s="175"/>
      <c r="G89" s="208"/>
    </row>
    <row r="90" spans="1:8" ht="15.75">
      <c r="A90" s="145" t="s">
        <v>141</v>
      </c>
      <c r="B90" s="147" t="s">
        <v>140</v>
      </c>
      <c r="C90" s="149">
        <v>2240</v>
      </c>
      <c r="D90" s="47">
        <v>2400</v>
      </c>
      <c r="E90" s="163" t="s">
        <v>107</v>
      </c>
      <c r="F90" s="174" t="s">
        <v>11</v>
      </c>
      <c r="G90" s="207" t="s">
        <v>22</v>
      </c>
    </row>
    <row r="91" spans="1:8" ht="24">
      <c r="A91" s="166"/>
      <c r="B91" s="160"/>
      <c r="C91" s="162"/>
      <c r="D91" s="29" t="s">
        <v>114</v>
      </c>
      <c r="E91" s="164"/>
      <c r="F91" s="175"/>
      <c r="G91" s="208"/>
    </row>
    <row r="92" spans="1:8" ht="47.25" customHeight="1">
      <c r="A92" s="145" t="s">
        <v>147</v>
      </c>
      <c r="B92" s="147" t="s">
        <v>142</v>
      </c>
      <c r="C92" s="149">
        <v>2240</v>
      </c>
      <c r="D92" s="47">
        <v>3220</v>
      </c>
      <c r="E92" s="163" t="s">
        <v>107</v>
      </c>
      <c r="F92" s="174" t="s">
        <v>11</v>
      </c>
      <c r="G92" s="207" t="s">
        <v>22</v>
      </c>
    </row>
    <row r="93" spans="1:8" ht="29.25" customHeight="1">
      <c r="A93" s="166"/>
      <c r="B93" s="160"/>
      <c r="C93" s="162"/>
      <c r="D93" s="29" t="s">
        <v>115</v>
      </c>
      <c r="E93" s="164"/>
      <c r="F93" s="175"/>
      <c r="G93" s="208"/>
    </row>
    <row r="94" spans="1:8" ht="15.75">
      <c r="A94" s="145" t="s">
        <v>148</v>
      </c>
      <c r="B94" s="147" t="s">
        <v>142</v>
      </c>
      <c r="C94" s="149">
        <v>2240</v>
      </c>
      <c r="D94" s="69">
        <v>45500</v>
      </c>
      <c r="E94" s="163" t="s">
        <v>107</v>
      </c>
      <c r="F94" s="174" t="s">
        <v>11</v>
      </c>
      <c r="G94" s="207" t="s">
        <v>22</v>
      </c>
    </row>
    <row r="95" spans="1:8" ht="73.5" customHeight="1">
      <c r="A95" s="166"/>
      <c r="B95" s="160"/>
      <c r="C95" s="162"/>
      <c r="D95" s="29" t="s">
        <v>101</v>
      </c>
      <c r="E95" s="164"/>
      <c r="F95" s="175"/>
      <c r="G95" s="208"/>
    </row>
    <row r="96" spans="1:8" ht="67.5" customHeight="1">
      <c r="A96" s="145" t="s">
        <v>174</v>
      </c>
      <c r="B96" s="147" t="s">
        <v>143</v>
      </c>
      <c r="C96" s="149">
        <v>2240</v>
      </c>
      <c r="D96" s="66">
        <v>190000</v>
      </c>
      <c r="E96" s="173" t="s">
        <v>85</v>
      </c>
      <c r="F96" s="174" t="s">
        <v>58</v>
      </c>
      <c r="G96" s="206" t="s">
        <v>22</v>
      </c>
    </row>
    <row r="97" spans="1:8" ht="48.75" customHeight="1">
      <c r="A97" s="166"/>
      <c r="B97" s="160"/>
      <c r="C97" s="162"/>
      <c r="D97" s="122" t="s">
        <v>97</v>
      </c>
      <c r="E97" s="164"/>
      <c r="F97" s="175"/>
      <c r="G97" s="196"/>
    </row>
    <row r="98" spans="1:8" ht="74.25" customHeight="1">
      <c r="A98" s="145" t="s">
        <v>149</v>
      </c>
      <c r="B98" s="192" t="s">
        <v>144</v>
      </c>
      <c r="C98" s="149">
        <v>2240</v>
      </c>
      <c r="D98" s="69">
        <f>50000-46100-3900</f>
        <v>0</v>
      </c>
      <c r="E98" s="163" t="s">
        <v>107</v>
      </c>
      <c r="F98" s="174" t="s">
        <v>59</v>
      </c>
      <c r="G98" s="195" t="s">
        <v>22</v>
      </c>
    </row>
    <row r="99" spans="1:8">
      <c r="A99" s="166"/>
      <c r="B99" s="160"/>
      <c r="C99" s="162"/>
      <c r="D99" s="63"/>
      <c r="E99" s="164"/>
      <c r="F99" s="175"/>
      <c r="G99" s="196"/>
      <c r="H99" s="54"/>
    </row>
    <row r="100" spans="1:8" ht="31.5" customHeight="1">
      <c r="A100" s="145" t="s">
        <v>163</v>
      </c>
      <c r="B100" s="192" t="s">
        <v>164</v>
      </c>
      <c r="C100" s="149">
        <v>2240</v>
      </c>
      <c r="D100" s="67">
        <f>200000-16100-8888</f>
        <v>175012</v>
      </c>
      <c r="E100" s="163" t="s">
        <v>85</v>
      </c>
      <c r="F100" s="174" t="s">
        <v>51</v>
      </c>
      <c r="G100" s="195" t="s">
        <v>22</v>
      </c>
      <c r="H100" s="54"/>
    </row>
    <row r="101" spans="1:8" ht="45" customHeight="1">
      <c r="A101" s="166"/>
      <c r="B101" s="160"/>
      <c r="C101" s="162"/>
      <c r="D101" s="63" t="s">
        <v>285</v>
      </c>
      <c r="E101" s="164"/>
      <c r="F101" s="175"/>
      <c r="G101" s="196"/>
      <c r="H101" s="54"/>
    </row>
    <row r="102" spans="1:8" s="118" customFormat="1" ht="15.75">
      <c r="A102" s="145" t="s">
        <v>286</v>
      </c>
      <c r="B102" s="167" t="s">
        <v>287</v>
      </c>
      <c r="C102" s="161">
        <v>2240</v>
      </c>
      <c r="D102" s="82">
        <v>3888</v>
      </c>
      <c r="E102" s="163" t="s">
        <v>176</v>
      </c>
      <c r="F102" s="151" t="s">
        <v>92</v>
      </c>
      <c r="G102" s="165" t="s">
        <v>22</v>
      </c>
    </row>
    <row r="103" spans="1:8" s="118" customFormat="1" ht="85.5" customHeight="1">
      <c r="A103" s="166"/>
      <c r="B103" s="160"/>
      <c r="C103" s="162"/>
      <c r="D103" s="122" t="s">
        <v>288</v>
      </c>
      <c r="E103" s="164"/>
      <c r="F103" s="155"/>
      <c r="G103" s="157"/>
    </row>
    <row r="104" spans="1:8" s="118" customFormat="1" ht="15.75">
      <c r="A104" s="145" t="s">
        <v>289</v>
      </c>
      <c r="B104" s="167" t="s">
        <v>290</v>
      </c>
      <c r="C104" s="161">
        <v>2240</v>
      </c>
      <c r="D104" s="82">
        <v>5000</v>
      </c>
      <c r="E104" s="163" t="s">
        <v>176</v>
      </c>
      <c r="F104" s="151" t="s">
        <v>92</v>
      </c>
      <c r="G104" s="165" t="s">
        <v>22</v>
      </c>
    </row>
    <row r="105" spans="1:8" s="118" customFormat="1" ht="93.75" customHeight="1">
      <c r="A105" s="166"/>
      <c r="B105" s="160"/>
      <c r="C105" s="162"/>
      <c r="D105" s="122" t="s">
        <v>291</v>
      </c>
      <c r="E105" s="164"/>
      <c r="F105" s="155"/>
      <c r="G105" s="157"/>
    </row>
    <row r="106" spans="1:8" ht="40.5" customHeight="1">
      <c r="A106" s="145" t="s">
        <v>150</v>
      </c>
      <c r="B106" s="197" t="s">
        <v>145</v>
      </c>
      <c r="C106" s="149">
        <v>2240</v>
      </c>
      <c r="D106" s="67">
        <v>84310</v>
      </c>
      <c r="E106" s="199" t="s">
        <v>85</v>
      </c>
      <c r="F106" s="174" t="s">
        <v>58</v>
      </c>
      <c r="G106" s="195" t="s">
        <v>24</v>
      </c>
      <c r="H106" s="54"/>
    </row>
    <row r="107" spans="1:8" ht="49.5" customHeight="1">
      <c r="A107" s="166"/>
      <c r="B107" s="198"/>
      <c r="C107" s="162"/>
      <c r="D107" s="63" t="s">
        <v>102</v>
      </c>
      <c r="E107" s="200"/>
      <c r="F107" s="175"/>
      <c r="G107" s="196"/>
      <c r="H107" s="54"/>
    </row>
    <row r="108" spans="1:8" ht="49.5" customHeight="1">
      <c r="A108" s="145" t="s">
        <v>165</v>
      </c>
      <c r="B108" s="197" t="s">
        <v>166</v>
      </c>
      <c r="C108" s="149">
        <v>2240</v>
      </c>
      <c r="D108" s="67">
        <v>105000</v>
      </c>
      <c r="E108" s="199" t="s">
        <v>85</v>
      </c>
      <c r="F108" s="174" t="s">
        <v>51</v>
      </c>
      <c r="G108" s="195" t="s">
        <v>22</v>
      </c>
      <c r="H108" s="54"/>
    </row>
    <row r="109" spans="1:8" ht="45" customHeight="1">
      <c r="A109" s="166"/>
      <c r="B109" s="198"/>
      <c r="C109" s="162"/>
      <c r="D109" s="63" t="s">
        <v>103</v>
      </c>
      <c r="E109" s="200"/>
      <c r="F109" s="175"/>
      <c r="G109" s="196"/>
      <c r="H109" s="54"/>
    </row>
    <row r="110" spans="1:8" ht="54.75" customHeight="1">
      <c r="A110" s="145" t="s">
        <v>152</v>
      </c>
      <c r="B110" s="197" t="s">
        <v>151</v>
      </c>
      <c r="C110" s="149">
        <v>2240</v>
      </c>
      <c r="D110" s="71">
        <v>10000</v>
      </c>
      <c r="E110" s="173" t="s">
        <v>107</v>
      </c>
      <c r="F110" s="174" t="s">
        <v>58</v>
      </c>
      <c r="G110" s="206" t="s">
        <v>24</v>
      </c>
      <c r="H110" s="54"/>
    </row>
    <row r="111" spans="1:8" ht="45" customHeight="1">
      <c r="A111" s="166"/>
      <c r="B111" s="198"/>
      <c r="C111" s="162"/>
      <c r="D111" s="123" t="s">
        <v>104</v>
      </c>
      <c r="E111" s="164"/>
      <c r="F111" s="175"/>
      <c r="G111" s="196"/>
      <c r="H111" s="54"/>
    </row>
    <row r="112" spans="1:8" ht="58.5" customHeight="1">
      <c r="A112" s="193" t="s">
        <v>181</v>
      </c>
      <c r="B112" s="167" t="s">
        <v>179</v>
      </c>
      <c r="C112" s="161">
        <v>2240</v>
      </c>
      <c r="D112" s="82">
        <v>3921</v>
      </c>
      <c r="E112" s="163" t="s">
        <v>176</v>
      </c>
      <c r="F112" s="194" t="s">
        <v>58</v>
      </c>
      <c r="G112" s="195" t="s">
        <v>22</v>
      </c>
      <c r="H112" s="54"/>
    </row>
    <row r="113" spans="1:8" ht="31.5" customHeight="1">
      <c r="A113" s="166"/>
      <c r="B113" s="160"/>
      <c r="C113" s="162"/>
      <c r="D113" s="122" t="s">
        <v>180</v>
      </c>
      <c r="E113" s="164"/>
      <c r="F113" s="175"/>
      <c r="G113" s="196"/>
      <c r="H113" s="54"/>
    </row>
    <row r="114" spans="1:8" ht="57.75" customHeight="1">
      <c r="A114" s="145" t="s">
        <v>209</v>
      </c>
      <c r="B114" s="147" t="s">
        <v>179</v>
      </c>
      <c r="C114" s="149">
        <v>2240</v>
      </c>
      <c r="D114" s="120">
        <v>867.96</v>
      </c>
      <c r="E114" s="173" t="s">
        <v>176</v>
      </c>
      <c r="F114" s="173" t="s">
        <v>59</v>
      </c>
      <c r="G114" s="156" t="s">
        <v>22</v>
      </c>
      <c r="H114" s="54"/>
    </row>
    <row r="115" spans="1:8" ht="102" customHeight="1">
      <c r="A115" s="166"/>
      <c r="B115" s="160"/>
      <c r="C115" s="162"/>
      <c r="D115" s="119" t="s">
        <v>210</v>
      </c>
      <c r="E115" s="164"/>
      <c r="F115" s="164"/>
      <c r="G115" s="157"/>
      <c r="H115" s="54"/>
    </row>
    <row r="116" spans="1:8" ht="38.25" customHeight="1">
      <c r="A116" s="193" t="s">
        <v>182</v>
      </c>
      <c r="B116" s="167" t="s">
        <v>183</v>
      </c>
      <c r="C116" s="161">
        <v>2240</v>
      </c>
      <c r="D116" s="82">
        <f>2400-568.64</f>
        <v>1831.3600000000001</v>
      </c>
      <c r="E116" s="163" t="s">
        <v>176</v>
      </c>
      <c r="F116" s="194" t="s">
        <v>58</v>
      </c>
      <c r="G116" s="195" t="s">
        <v>22</v>
      </c>
      <c r="H116" s="54"/>
    </row>
    <row r="117" spans="1:8" ht="38.25" customHeight="1">
      <c r="A117" s="166"/>
      <c r="B117" s="160"/>
      <c r="C117" s="162"/>
      <c r="D117" s="122" t="s">
        <v>273</v>
      </c>
      <c r="E117" s="164"/>
      <c r="F117" s="175"/>
      <c r="G117" s="196"/>
      <c r="H117" s="54"/>
    </row>
    <row r="118" spans="1:8" ht="15.75">
      <c r="A118" s="158" t="s">
        <v>246</v>
      </c>
      <c r="B118" s="147" t="s">
        <v>247</v>
      </c>
      <c r="C118" s="149">
        <v>2240</v>
      </c>
      <c r="D118" s="120">
        <v>568.64</v>
      </c>
      <c r="E118" s="163" t="s">
        <v>107</v>
      </c>
      <c r="F118" s="151" t="s">
        <v>263</v>
      </c>
      <c r="G118" s="153" t="s">
        <v>22</v>
      </c>
      <c r="H118" s="54"/>
    </row>
    <row r="119" spans="1:8" ht="91.5" customHeight="1">
      <c r="A119" s="159"/>
      <c r="B119" s="160"/>
      <c r="C119" s="162"/>
      <c r="D119" s="52" t="s">
        <v>248</v>
      </c>
      <c r="E119" s="164"/>
      <c r="F119" s="155"/>
      <c r="G119" s="168"/>
      <c r="H119" s="54"/>
    </row>
    <row r="120" spans="1:8" ht="38.25" customHeight="1">
      <c r="A120" s="193" t="s">
        <v>185</v>
      </c>
      <c r="B120" s="167" t="s">
        <v>184</v>
      </c>
      <c r="C120" s="161">
        <v>2240</v>
      </c>
      <c r="D120" s="82">
        <f>30000+20000</f>
        <v>50000</v>
      </c>
      <c r="E120" s="163" t="s">
        <v>176</v>
      </c>
      <c r="F120" s="194" t="s">
        <v>58</v>
      </c>
      <c r="G120" s="195" t="s">
        <v>22</v>
      </c>
      <c r="H120" s="54"/>
    </row>
    <row r="121" spans="1:8" ht="59.25" customHeight="1">
      <c r="A121" s="166"/>
      <c r="B121" s="160"/>
      <c r="C121" s="162"/>
      <c r="D121" s="122" t="s">
        <v>116</v>
      </c>
      <c r="E121" s="164"/>
      <c r="F121" s="175"/>
      <c r="G121" s="196"/>
      <c r="H121" s="54"/>
    </row>
    <row r="122" spans="1:8" ht="56.25" customHeight="1">
      <c r="A122" s="145" t="s">
        <v>211</v>
      </c>
      <c r="B122" s="192" t="s">
        <v>212</v>
      </c>
      <c r="C122" s="149">
        <v>2240</v>
      </c>
      <c r="D122" s="120">
        <f>30000-2000</f>
        <v>28000</v>
      </c>
      <c r="E122" s="173" t="s">
        <v>71</v>
      </c>
      <c r="F122" s="173" t="s">
        <v>59</v>
      </c>
      <c r="G122" s="156" t="s">
        <v>24</v>
      </c>
      <c r="H122" s="54"/>
    </row>
    <row r="123" spans="1:8" ht="49.5" customHeight="1">
      <c r="A123" s="166"/>
      <c r="B123" s="160"/>
      <c r="C123" s="162"/>
      <c r="D123" s="119" t="s">
        <v>271</v>
      </c>
      <c r="E123" s="164"/>
      <c r="F123" s="164"/>
      <c r="G123" s="157"/>
      <c r="H123" s="54"/>
    </row>
    <row r="124" spans="1:8" ht="54" customHeight="1">
      <c r="A124" s="145" t="s">
        <v>213</v>
      </c>
      <c r="B124" s="192" t="s">
        <v>214</v>
      </c>
      <c r="C124" s="149">
        <v>2240</v>
      </c>
      <c r="D124" s="120">
        <f>20000+2000</f>
        <v>22000</v>
      </c>
      <c r="E124" s="173" t="s">
        <v>176</v>
      </c>
      <c r="F124" s="173" t="s">
        <v>59</v>
      </c>
      <c r="G124" s="156" t="s">
        <v>24</v>
      </c>
      <c r="H124" s="54"/>
    </row>
    <row r="125" spans="1:8" ht="60.75" customHeight="1">
      <c r="A125" s="166"/>
      <c r="B125" s="160"/>
      <c r="C125" s="162"/>
      <c r="D125" s="119" t="s">
        <v>272</v>
      </c>
      <c r="E125" s="164"/>
      <c r="F125" s="164"/>
      <c r="G125" s="157"/>
      <c r="H125" s="54"/>
    </row>
    <row r="126" spans="1:8" ht="15.75">
      <c r="A126" s="145" t="s">
        <v>215</v>
      </c>
      <c r="B126" s="192" t="s">
        <v>216</v>
      </c>
      <c r="C126" s="149">
        <v>2240</v>
      </c>
      <c r="D126" s="120">
        <v>10000</v>
      </c>
      <c r="E126" s="173" t="s">
        <v>176</v>
      </c>
      <c r="F126" s="173" t="s">
        <v>59</v>
      </c>
      <c r="G126" s="156" t="s">
        <v>24</v>
      </c>
      <c r="H126" s="54"/>
    </row>
    <row r="127" spans="1:8" ht="60.75" customHeight="1">
      <c r="A127" s="166"/>
      <c r="B127" s="160"/>
      <c r="C127" s="162"/>
      <c r="D127" s="119" t="s">
        <v>217</v>
      </c>
      <c r="E127" s="164"/>
      <c r="F127" s="164"/>
      <c r="G127" s="157"/>
      <c r="H127" s="54"/>
    </row>
    <row r="128" spans="1:8" ht="15.75">
      <c r="A128" s="158" t="s">
        <v>241</v>
      </c>
      <c r="B128" s="192" t="s">
        <v>242</v>
      </c>
      <c r="C128" s="173">
        <v>2240</v>
      </c>
      <c r="D128" s="71">
        <v>1000</v>
      </c>
      <c r="E128" s="163" t="s">
        <v>107</v>
      </c>
      <c r="F128" s="174" t="s">
        <v>52</v>
      </c>
      <c r="G128" s="222" t="s">
        <v>96</v>
      </c>
      <c r="H128" s="54"/>
    </row>
    <row r="129" spans="1:8" ht="79.5" customHeight="1">
      <c r="A129" s="159"/>
      <c r="B129" s="221"/>
      <c r="C129" s="164"/>
      <c r="D129" s="33" t="s">
        <v>243</v>
      </c>
      <c r="E129" s="164"/>
      <c r="F129" s="175"/>
      <c r="G129" s="220"/>
      <c r="H129" s="54"/>
    </row>
    <row r="130" spans="1:8" ht="34.5" customHeight="1">
      <c r="A130" s="158" t="s">
        <v>246</v>
      </c>
      <c r="B130" s="147" t="s">
        <v>247</v>
      </c>
      <c r="C130" s="149">
        <v>2240</v>
      </c>
      <c r="D130" s="120">
        <v>568.64</v>
      </c>
      <c r="E130" s="163" t="s">
        <v>107</v>
      </c>
      <c r="F130" s="151" t="s">
        <v>52</v>
      </c>
      <c r="G130" s="153" t="s">
        <v>22</v>
      </c>
      <c r="H130" s="54"/>
    </row>
    <row r="131" spans="1:8" ht="74.25" customHeight="1">
      <c r="A131" s="159"/>
      <c r="B131" s="160"/>
      <c r="C131" s="162"/>
      <c r="D131" s="52" t="s">
        <v>248</v>
      </c>
      <c r="E131" s="164"/>
      <c r="F131" s="155"/>
      <c r="G131" s="168"/>
      <c r="H131" s="54"/>
    </row>
    <row r="132" spans="1:8" s="118" customFormat="1" ht="15.75" customHeight="1">
      <c r="A132" s="145" t="s">
        <v>257</v>
      </c>
      <c r="B132" s="147" t="s">
        <v>258</v>
      </c>
      <c r="C132" s="149">
        <v>2240</v>
      </c>
      <c r="D132" s="120">
        <f>13000-1000.25-2631.1-1853</f>
        <v>7515.65</v>
      </c>
      <c r="E132" s="151" t="s">
        <v>259</v>
      </c>
      <c r="F132" s="151" t="s">
        <v>252</v>
      </c>
      <c r="G132" s="153" t="s">
        <v>22</v>
      </c>
    </row>
    <row r="133" spans="1:8" s="118" customFormat="1" ht="87" customHeight="1">
      <c r="A133" s="166"/>
      <c r="B133" s="160"/>
      <c r="C133" s="162"/>
      <c r="D133" s="52" t="s">
        <v>304</v>
      </c>
      <c r="E133" s="155"/>
      <c r="F133" s="155"/>
      <c r="G133" s="168"/>
    </row>
    <row r="134" spans="1:8" s="118" customFormat="1" ht="15.75">
      <c r="A134" s="145" t="s">
        <v>264</v>
      </c>
      <c r="B134" s="147" t="s">
        <v>258</v>
      </c>
      <c r="C134" s="149">
        <v>2240</v>
      </c>
      <c r="D134" s="120">
        <v>1000.25</v>
      </c>
      <c r="E134" s="151" t="s">
        <v>259</v>
      </c>
      <c r="F134" s="151" t="s">
        <v>263</v>
      </c>
      <c r="G134" s="153" t="s">
        <v>22</v>
      </c>
    </row>
    <row r="135" spans="1:8" s="118" customFormat="1" ht="87" customHeight="1">
      <c r="A135" s="166"/>
      <c r="B135" s="160"/>
      <c r="C135" s="162"/>
      <c r="D135" s="52" t="s">
        <v>265</v>
      </c>
      <c r="E135" s="155"/>
      <c r="F135" s="155"/>
      <c r="G135" s="168"/>
    </row>
    <row r="136" spans="1:8" s="118" customFormat="1" ht="15.75">
      <c r="A136" s="145" t="s">
        <v>266</v>
      </c>
      <c r="B136" s="147" t="s">
        <v>258</v>
      </c>
      <c r="C136" s="149">
        <v>2240</v>
      </c>
      <c r="D136" s="120">
        <v>2631.1</v>
      </c>
      <c r="E136" s="151" t="s">
        <v>259</v>
      </c>
      <c r="F136" s="151" t="s">
        <v>263</v>
      </c>
      <c r="G136" s="153" t="s">
        <v>22</v>
      </c>
    </row>
    <row r="137" spans="1:8" s="118" customFormat="1" ht="138.75" customHeight="1">
      <c r="A137" s="166"/>
      <c r="B137" s="160"/>
      <c r="C137" s="162"/>
      <c r="D137" s="52" t="s">
        <v>267</v>
      </c>
      <c r="E137" s="155"/>
      <c r="F137" s="155"/>
      <c r="G137" s="168"/>
    </row>
    <row r="138" spans="1:8" s="118" customFormat="1" ht="29.25" customHeight="1">
      <c r="A138" s="145" t="s">
        <v>301</v>
      </c>
      <c r="B138" s="147" t="s">
        <v>258</v>
      </c>
      <c r="C138" s="149">
        <v>2240</v>
      </c>
      <c r="D138" s="120">
        <v>1853</v>
      </c>
      <c r="E138" s="151" t="s">
        <v>259</v>
      </c>
      <c r="F138" s="151" t="s">
        <v>302</v>
      </c>
      <c r="G138" s="153" t="s">
        <v>22</v>
      </c>
    </row>
    <row r="139" spans="1:8" s="118" customFormat="1" ht="85.5" customHeight="1">
      <c r="A139" s="166"/>
      <c r="B139" s="160"/>
      <c r="C139" s="162"/>
      <c r="D139" s="52" t="s">
        <v>303</v>
      </c>
      <c r="E139" s="155"/>
      <c r="F139" s="155"/>
      <c r="G139" s="168"/>
    </row>
    <row r="140" spans="1:8" s="118" customFormat="1" ht="15.75" customHeight="1">
      <c r="A140" s="202" t="s">
        <v>262</v>
      </c>
      <c r="B140" s="167" t="s">
        <v>260</v>
      </c>
      <c r="C140" s="161">
        <v>2240</v>
      </c>
      <c r="D140" s="135">
        <v>2000</v>
      </c>
      <c r="E140" s="176" t="s">
        <v>259</v>
      </c>
      <c r="F140" s="176" t="s">
        <v>263</v>
      </c>
      <c r="G140" s="214" t="s">
        <v>22</v>
      </c>
    </row>
    <row r="141" spans="1:8" s="118" customFormat="1" ht="112.5" customHeight="1">
      <c r="A141" s="159"/>
      <c r="B141" s="160"/>
      <c r="C141" s="162"/>
      <c r="D141" s="52" t="s">
        <v>261</v>
      </c>
      <c r="E141" s="155"/>
      <c r="F141" s="155"/>
      <c r="G141" s="168"/>
    </row>
    <row r="142" spans="1:8" s="118" customFormat="1" ht="48" customHeight="1">
      <c r="A142" s="158" t="s">
        <v>268</v>
      </c>
      <c r="B142" s="190" t="s">
        <v>269</v>
      </c>
      <c r="C142" s="149">
        <v>2240</v>
      </c>
      <c r="D142" s="44">
        <v>120000</v>
      </c>
      <c r="E142" s="151" t="s">
        <v>259</v>
      </c>
      <c r="F142" s="151" t="s">
        <v>263</v>
      </c>
      <c r="G142" s="156" t="s">
        <v>22</v>
      </c>
    </row>
    <row r="143" spans="1:8" s="118" customFormat="1" ht="25.5">
      <c r="A143" s="159"/>
      <c r="B143" s="191"/>
      <c r="C143" s="162"/>
      <c r="D143" s="136" t="s">
        <v>270</v>
      </c>
      <c r="E143" s="155"/>
      <c r="F143" s="155"/>
      <c r="G143" s="157"/>
    </row>
    <row r="144" spans="1:8" s="118" customFormat="1" ht="29.25" customHeight="1">
      <c r="A144" s="145" t="s">
        <v>318</v>
      </c>
      <c r="B144" s="147" t="s">
        <v>319</v>
      </c>
      <c r="C144" s="149">
        <v>2240</v>
      </c>
      <c r="D144" s="120">
        <v>124930.74</v>
      </c>
      <c r="E144" s="151" t="s">
        <v>71</v>
      </c>
      <c r="F144" s="151" t="s">
        <v>302</v>
      </c>
      <c r="G144" s="153" t="s">
        <v>320</v>
      </c>
    </row>
    <row r="145" spans="1:12" s="118" customFormat="1" ht="85.5" customHeight="1" thickBot="1">
      <c r="A145" s="146"/>
      <c r="B145" s="148"/>
      <c r="C145" s="150"/>
      <c r="D145" s="137" t="s">
        <v>321</v>
      </c>
      <c r="E145" s="152"/>
      <c r="F145" s="152"/>
      <c r="G145" s="154"/>
    </row>
    <row r="146" spans="1:12" ht="38.25" customHeight="1" thickBot="1">
      <c r="A146" s="109" t="s">
        <v>9</v>
      </c>
      <c r="B146" s="73"/>
      <c r="C146" s="74"/>
      <c r="D146" s="84">
        <f>D142+D140+D136+D134+D132+D130+D128+D126+D124+D122+D120+D118+D116+D114+D112+D110+D108+D106+D100+D98+D96+D94+D92++D90+D88+D86+D84+D82+D80+D78+D76+D74+D72+D70+D68+D66+D64+D104+D102+D144</f>
        <v>1699680.1500000001</v>
      </c>
      <c r="E146" s="74"/>
      <c r="F146" s="74"/>
      <c r="G146" s="85"/>
      <c r="H146" s="54"/>
    </row>
    <row r="147" spans="1:12" ht="38.25" hidden="1" customHeight="1">
      <c r="A147" s="126" t="s">
        <v>43</v>
      </c>
      <c r="B147" s="127" t="s">
        <v>44</v>
      </c>
      <c r="C147" s="128">
        <v>2282</v>
      </c>
      <c r="D147" s="129">
        <v>0</v>
      </c>
      <c r="E147" s="262" t="s">
        <v>74</v>
      </c>
      <c r="F147" s="263" t="s">
        <v>59</v>
      </c>
      <c r="G147" s="264" t="s">
        <v>24</v>
      </c>
      <c r="H147" s="54"/>
    </row>
    <row r="148" spans="1:12" ht="27" hidden="1" customHeight="1">
      <c r="A148" s="38"/>
      <c r="B148" s="43"/>
      <c r="C148" s="125"/>
      <c r="D148" s="130" t="s">
        <v>45</v>
      </c>
      <c r="E148" s="200"/>
      <c r="F148" s="175"/>
      <c r="G148" s="265"/>
      <c r="I148" s="54"/>
      <c r="K148" s="54"/>
    </row>
    <row r="149" spans="1:12" ht="27" hidden="1" customHeight="1">
      <c r="A149" s="56" t="s">
        <v>75</v>
      </c>
      <c r="B149" s="4"/>
      <c r="C149" s="3"/>
      <c r="D149" s="83">
        <f>D147</f>
        <v>0</v>
      </c>
      <c r="E149" s="3"/>
      <c r="F149" s="3"/>
      <c r="G149" s="3"/>
      <c r="H149" s="37"/>
      <c r="I149" s="34"/>
      <c r="K149" s="50"/>
      <c r="L149" s="45"/>
    </row>
    <row r="150" spans="1:12" ht="61.5" hidden="1" customHeight="1">
      <c r="A150" s="266" t="s">
        <v>46</v>
      </c>
      <c r="B150" s="268" t="s">
        <v>13</v>
      </c>
      <c r="C150" s="230">
        <v>3110</v>
      </c>
      <c r="D150" s="21">
        <f>6453000-6453000</f>
        <v>0</v>
      </c>
      <c r="E150" s="173" t="s">
        <v>53</v>
      </c>
      <c r="F150" s="173" t="s">
        <v>59</v>
      </c>
      <c r="G150" s="272" t="s">
        <v>63</v>
      </c>
      <c r="H150" s="37"/>
      <c r="I150" s="34"/>
      <c r="K150" s="50"/>
      <c r="L150" s="68"/>
    </row>
    <row r="151" spans="1:12" ht="39.75" hidden="1" customHeight="1">
      <c r="A151" s="267"/>
      <c r="B151" s="269"/>
      <c r="C151" s="231"/>
      <c r="D151" s="30" t="s">
        <v>61</v>
      </c>
      <c r="E151" s="163"/>
      <c r="F151" s="163"/>
      <c r="G151" s="273"/>
      <c r="H151" s="57"/>
      <c r="I151" s="34"/>
      <c r="K151" s="58"/>
      <c r="L151" s="45"/>
    </row>
    <row r="152" spans="1:12" ht="62.25" hidden="1" customHeight="1">
      <c r="A152" s="20" t="s">
        <v>47</v>
      </c>
      <c r="B152" s="269"/>
      <c r="C152" s="231"/>
      <c r="D152" s="21">
        <f>3988108.95-3988108.95</f>
        <v>0</v>
      </c>
      <c r="E152" s="163"/>
      <c r="F152" s="163"/>
      <c r="G152" s="272" t="s">
        <v>24</v>
      </c>
      <c r="H152" s="37"/>
      <c r="I152" s="34"/>
      <c r="K152" s="50"/>
      <c r="L152" s="45"/>
    </row>
    <row r="153" spans="1:12" ht="111.75" hidden="1" customHeight="1">
      <c r="A153" s="22"/>
      <c r="B153" s="269"/>
      <c r="C153" s="231"/>
      <c r="D153" s="30" t="s">
        <v>61</v>
      </c>
      <c r="E153" s="163"/>
      <c r="F153" s="163"/>
      <c r="G153" s="273"/>
      <c r="H153" s="37"/>
      <c r="I153" s="34"/>
    </row>
    <row r="154" spans="1:12" ht="28.5" hidden="1" customHeight="1">
      <c r="A154" s="20" t="s">
        <v>67</v>
      </c>
      <c r="B154" s="269"/>
      <c r="C154" s="231"/>
      <c r="D154" s="21">
        <v>0</v>
      </c>
      <c r="E154" s="163"/>
      <c r="F154" s="163"/>
      <c r="G154" s="273"/>
      <c r="H154" s="37"/>
      <c r="I154" s="34"/>
    </row>
    <row r="155" spans="1:12" ht="15.75" hidden="1" customHeight="1">
      <c r="A155" s="51"/>
      <c r="B155" s="269"/>
      <c r="C155" s="231"/>
      <c r="D155" s="30" t="s">
        <v>68</v>
      </c>
      <c r="E155" s="163"/>
      <c r="F155" s="163"/>
      <c r="G155" s="273"/>
    </row>
    <row r="156" spans="1:12" ht="31.5" hidden="1" customHeight="1">
      <c r="A156" s="23" t="s">
        <v>48</v>
      </c>
      <c r="B156" s="269"/>
      <c r="C156" s="231"/>
      <c r="D156" s="21">
        <f>4434672-4434672</f>
        <v>0</v>
      </c>
      <c r="E156" s="163"/>
      <c r="F156" s="163"/>
      <c r="G156" s="273"/>
    </row>
    <row r="157" spans="1:12" ht="35.25" hidden="1" customHeight="1">
      <c r="A157" s="24"/>
      <c r="B157" s="269"/>
      <c r="C157" s="231"/>
      <c r="D157" s="30" t="s">
        <v>61</v>
      </c>
      <c r="E157" s="163"/>
      <c r="F157" s="163"/>
      <c r="G157" s="273"/>
    </row>
    <row r="158" spans="1:12" ht="30" hidden="1" customHeight="1">
      <c r="A158" s="20" t="s">
        <v>72</v>
      </c>
      <c r="B158" s="269"/>
      <c r="C158" s="231"/>
      <c r="D158" s="21">
        <v>0</v>
      </c>
      <c r="E158" s="163"/>
      <c r="F158" s="163"/>
      <c r="G158" s="273"/>
    </row>
    <row r="159" spans="1:12" ht="25.5" hidden="1" customHeight="1">
      <c r="A159" s="25"/>
      <c r="B159" s="269"/>
      <c r="C159" s="231"/>
      <c r="D159" s="53" t="s">
        <v>69</v>
      </c>
      <c r="E159" s="163"/>
      <c r="F159" s="163"/>
      <c r="G159" s="273"/>
    </row>
    <row r="160" spans="1:12" ht="36.75" hidden="1" customHeight="1">
      <c r="A160" s="23" t="s">
        <v>49</v>
      </c>
      <c r="B160" s="269"/>
      <c r="C160" s="231"/>
      <c r="D160" s="21">
        <f>13601246.4-13601246.4</f>
        <v>0</v>
      </c>
      <c r="E160" s="163"/>
      <c r="F160" s="163"/>
      <c r="G160" s="273"/>
    </row>
    <row r="161" spans="1:8" ht="36.75" hidden="1" customHeight="1">
      <c r="A161" s="24"/>
      <c r="B161" s="269"/>
      <c r="C161" s="231"/>
      <c r="D161" s="30" t="s">
        <v>61</v>
      </c>
      <c r="E161" s="163"/>
      <c r="F161" s="163"/>
      <c r="G161" s="273"/>
    </row>
    <row r="162" spans="1:8" ht="26.25" hidden="1" customHeight="1">
      <c r="A162" s="20" t="s">
        <v>73</v>
      </c>
      <c r="B162" s="269"/>
      <c r="C162" s="231"/>
      <c r="D162" s="21">
        <v>0</v>
      </c>
      <c r="E162" s="163"/>
      <c r="F162" s="163"/>
      <c r="G162" s="273"/>
    </row>
    <row r="163" spans="1:8" ht="33.75" hidden="1" customHeight="1">
      <c r="A163" s="24"/>
      <c r="B163" s="269"/>
      <c r="C163" s="231"/>
      <c r="D163" s="53" t="s">
        <v>70</v>
      </c>
      <c r="E163" s="163"/>
      <c r="F163" s="163"/>
      <c r="G163" s="274"/>
    </row>
    <row r="164" spans="1:8" ht="33.75" hidden="1" customHeight="1">
      <c r="A164" s="23" t="s">
        <v>50</v>
      </c>
      <c r="B164" s="269"/>
      <c r="C164" s="231"/>
      <c r="D164" s="21">
        <f>4019652-4019652</f>
        <v>0</v>
      </c>
      <c r="E164" s="163"/>
      <c r="F164" s="163"/>
      <c r="G164" s="272" t="s">
        <v>63</v>
      </c>
    </row>
    <row r="165" spans="1:8" ht="33.75" hidden="1" customHeight="1">
      <c r="A165" s="24"/>
      <c r="B165" s="270"/>
      <c r="C165" s="271"/>
      <c r="D165" s="30" t="s">
        <v>61</v>
      </c>
      <c r="E165" s="164"/>
      <c r="F165" s="164"/>
      <c r="G165" s="273"/>
    </row>
    <row r="166" spans="1:8" ht="48" hidden="1" customHeight="1">
      <c r="A166" s="25" t="s">
        <v>83</v>
      </c>
      <c r="B166" s="182" t="s">
        <v>84</v>
      </c>
      <c r="C166" s="31">
        <v>3110</v>
      </c>
      <c r="D166" s="21">
        <v>0</v>
      </c>
      <c r="E166" s="87" t="s">
        <v>8</v>
      </c>
      <c r="F166" s="275" t="s">
        <v>51</v>
      </c>
      <c r="G166" s="184" t="s">
        <v>22</v>
      </c>
    </row>
    <row r="167" spans="1:8" ht="101.25" hidden="1" customHeight="1">
      <c r="A167" s="24"/>
      <c r="B167" s="183"/>
      <c r="C167" s="31"/>
      <c r="D167" s="29" t="s">
        <v>38</v>
      </c>
      <c r="E167" s="87" t="s">
        <v>54</v>
      </c>
      <c r="F167" s="276"/>
      <c r="G167" s="185"/>
    </row>
    <row r="168" spans="1:8" ht="43.5" hidden="1" customHeight="1">
      <c r="A168" s="20" t="s">
        <v>16</v>
      </c>
      <c r="B168" s="182" t="s">
        <v>15</v>
      </c>
      <c r="C168" s="286">
        <v>3110</v>
      </c>
      <c r="D168" s="21">
        <f>6750000-6750000</f>
        <v>0</v>
      </c>
      <c r="E168" s="275" t="s">
        <v>55</v>
      </c>
      <c r="F168" s="275" t="s">
        <v>51</v>
      </c>
      <c r="G168" s="184" t="s">
        <v>64</v>
      </c>
      <c r="H168" s="7">
        <f>D150+D152+D156+D160+D164</f>
        <v>0</v>
      </c>
    </row>
    <row r="169" spans="1:8" ht="61.5" hidden="1" customHeight="1">
      <c r="A169" s="27"/>
      <c r="B169" s="183"/>
      <c r="C169" s="287"/>
      <c r="D169" s="29" t="s">
        <v>61</v>
      </c>
      <c r="E169" s="276"/>
      <c r="F169" s="276"/>
      <c r="G169" s="185"/>
    </row>
    <row r="170" spans="1:8" ht="75.75" hidden="1" customHeight="1">
      <c r="A170" s="25" t="s">
        <v>17</v>
      </c>
      <c r="B170" s="182" t="s">
        <v>18</v>
      </c>
      <c r="C170" s="31">
        <v>3110</v>
      </c>
      <c r="D170" s="21">
        <f>3960000-3960000</f>
        <v>0</v>
      </c>
      <c r="E170" s="90" t="s">
        <v>8</v>
      </c>
      <c r="F170" s="90" t="s">
        <v>12</v>
      </c>
      <c r="G170" s="184" t="s">
        <v>64</v>
      </c>
    </row>
    <row r="171" spans="1:8" ht="97.5" hidden="1" customHeight="1">
      <c r="A171" s="24"/>
      <c r="B171" s="183"/>
      <c r="C171" s="31"/>
      <c r="D171" s="29" t="s">
        <v>62</v>
      </c>
      <c r="E171" s="89" t="s">
        <v>54</v>
      </c>
      <c r="F171" s="89"/>
      <c r="G171" s="185"/>
    </row>
    <row r="172" spans="1:8" ht="78.75" hidden="1" customHeight="1">
      <c r="A172" s="25" t="s">
        <v>20</v>
      </c>
      <c r="B172" s="182" t="s">
        <v>19</v>
      </c>
      <c r="C172" s="93">
        <v>3110</v>
      </c>
      <c r="D172" s="70">
        <f>6128320.65+2659727.35-8788048</f>
        <v>0</v>
      </c>
      <c r="E172" s="90" t="s">
        <v>8</v>
      </c>
      <c r="F172" s="90" t="s">
        <v>51</v>
      </c>
      <c r="G172" s="184" t="s">
        <v>24</v>
      </c>
    </row>
    <row r="173" spans="1:8" ht="93.75" hidden="1" customHeight="1">
      <c r="A173" s="24"/>
      <c r="B173" s="183"/>
      <c r="C173" s="94"/>
      <c r="D173" s="29" t="s">
        <v>95</v>
      </c>
      <c r="E173" s="90" t="s">
        <v>54</v>
      </c>
      <c r="F173" s="90"/>
      <c r="G173" s="185"/>
    </row>
    <row r="174" spans="1:8" ht="27" hidden="1" customHeight="1">
      <c r="A174" s="25" t="s">
        <v>14</v>
      </c>
      <c r="B174" s="182" t="s">
        <v>21</v>
      </c>
      <c r="C174" s="31">
        <v>3110</v>
      </c>
      <c r="D174" s="46">
        <v>0</v>
      </c>
      <c r="E174" s="88" t="s">
        <v>85</v>
      </c>
      <c r="F174" s="88" t="s">
        <v>12</v>
      </c>
      <c r="G174" s="184" t="s">
        <v>24</v>
      </c>
    </row>
    <row r="175" spans="1:8" ht="60" hidden="1" customHeight="1">
      <c r="A175" s="24"/>
      <c r="B175" s="183"/>
      <c r="C175" s="94"/>
      <c r="D175" s="29" t="s">
        <v>94</v>
      </c>
      <c r="E175" s="89"/>
      <c r="F175" s="89"/>
      <c r="G175" s="185"/>
    </row>
    <row r="176" spans="1:8" ht="34.5" hidden="1" customHeight="1">
      <c r="A176" s="25" t="s">
        <v>79</v>
      </c>
      <c r="B176" s="182" t="s">
        <v>77</v>
      </c>
      <c r="C176" s="31">
        <v>3110</v>
      </c>
      <c r="D176" s="44">
        <v>0</v>
      </c>
      <c r="E176" s="90" t="s">
        <v>8</v>
      </c>
      <c r="F176" s="90" t="s">
        <v>52</v>
      </c>
      <c r="G176" s="96" t="s">
        <v>76</v>
      </c>
      <c r="H176" s="54"/>
    </row>
    <row r="177" spans="1:12" ht="43.5" hidden="1" customHeight="1">
      <c r="A177" s="25"/>
      <c r="B177" s="183"/>
      <c r="C177" s="31"/>
      <c r="D177" s="29" t="s">
        <v>78</v>
      </c>
      <c r="E177" s="90"/>
      <c r="F177" s="90"/>
      <c r="G177" s="96"/>
      <c r="J177" s="54"/>
    </row>
    <row r="178" spans="1:12" ht="33.75" hidden="1" customHeight="1">
      <c r="A178" s="260" t="s">
        <v>60</v>
      </c>
      <c r="B178" s="182" t="s">
        <v>57</v>
      </c>
      <c r="C178" s="31">
        <v>3110</v>
      </c>
      <c r="D178" s="46">
        <v>0</v>
      </c>
      <c r="E178" s="88" t="s">
        <v>8</v>
      </c>
      <c r="F178" s="88" t="s">
        <v>11</v>
      </c>
      <c r="G178" s="184" t="s">
        <v>22</v>
      </c>
      <c r="H178" s="54"/>
    </row>
    <row r="179" spans="1:12" ht="43.5" hidden="1" customHeight="1">
      <c r="A179" s="261"/>
      <c r="B179" s="183"/>
      <c r="C179" s="94"/>
      <c r="D179" s="29" t="s">
        <v>80</v>
      </c>
      <c r="E179" s="89"/>
      <c r="F179" s="89"/>
      <c r="G179" s="185"/>
      <c r="H179" s="54"/>
    </row>
    <row r="180" spans="1:12" ht="26.25" hidden="1" customHeight="1">
      <c r="A180" s="178" t="s">
        <v>82</v>
      </c>
      <c r="B180" s="59" t="s">
        <v>81</v>
      </c>
      <c r="C180" s="180">
        <v>3110</v>
      </c>
      <c r="D180" s="60">
        <v>0</v>
      </c>
      <c r="E180" s="180" t="s">
        <v>85</v>
      </c>
      <c r="F180" s="91" t="s">
        <v>92</v>
      </c>
      <c r="G180" s="91" t="s">
        <v>22</v>
      </c>
      <c r="H180" s="54"/>
    </row>
    <row r="181" spans="1:12" ht="39" hidden="1" customHeight="1">
      <c r="A181" s="179"/>
      <c r="B181" s="92"/>
      <c r="C181" s="181"/>
      <c r="D181" s="64" t="s">
        <v>93</v>
      </c>
      <c r="E181" s="181"/>
      <c r="F181" s="65"/>
      <c r="G181" s="61"/>
    </row>
    <row r="182" spans="1:12" ht="26.25" hidden="1" customHeight="1">
      <c r="A182" s="5" t="s">
        <v>27</v>
      </c>
      <c r="B182" s="8" t="s">
        <v>39</v>
      </c>
      <c r="C182" s="188">
        <v>3122</v>
      </c>
      <c r="D182" s="39">
        <f>1300000-1300000</f>
        <v>0</v>
      </c>
      <c r="E182" s="174" t="s">
        <v>35</v>
      </c>
      <c r="F182" s="230" t="s">
        <v>11</v>
      </c>
      <c r="G182" s="173" t="s">
        <v>63</v>
      </c>
    </row>
    <row r="183" spans="1:12" ht="44.25" hidden="1" customHeight="1">
      <c r="A183" s="6"/>
      <c r="B183" s="19"/>
      <c r="C183" s="189"/>
      <c r="D183" s="36" t="s">
        <v>65</v>
      </c>
      <c r="E183" s="175"/>
      <c r="F183" s="271"/>
      <c r="G183" s="164"/>
    </row>
    <row r="184" spans="1:12" ht="85.5" hidden="1" customHeight="1">
      <c r="A184" s="10" t="s">
        <v>26</v>
      </c>
      <c r="B184" s="8" t="s">
        <v>41</v>
      </c>
      <c r="C184" s="26">
        <v>3122</v>
      </c>
      <c r="D184" s="39">
        <f>20650000-20650000</f>
        <v>0</v>
      </c>
      <c r="E184" s="174" t="s">
        <v>8</v>
      </c>
      <c r="F184" s="95" t="s">
        <v>11</v>
      </c>
      <c r="G184" s="174" t="s">
        <v>63</v>
      </c>
      <c r="H184" s="37"/>
      <c r="I184" s="34"/>
      <c r="J184" s="7"/>
      <c r="K184" s="62"/>
      <c r="L184" s="49"/>
    </row>
    <row r="185" spans="1:12" ht="95.25" hidden="1" customHeight="1">
      <c r="A185" s="35"/>
      <c r="B185" s="11"/>
      <c r="C185" s="26"/>
      <c r="D185" s="1" t="s">
        <v>65</v>
      </c>
      <c r="E185" s="175"/>
      <c r="F185" s="95"/>
      <c r="G185" s="175"/>
      <c r="J185" s="55"/>
      <c r="K185" s="7"/>
    </row>
    <row r="186" spans="1:12" ht="88.5" hidden="1" customHeight="1">
      <c r="A186" s="5" t="s">
        <v>28</v>
      </c>
      <c r="B186" s="8" t="s">
        <v>36</v>
      </c>
      <c r="C186" s="186">
        <v>3122</v>
      </c>
      <c r="D186" s="39">
        <f>2590000-150000-2440000</f>
        <v>0</v>
      </c>
      <c r="E186" s="174" t="s">
        <v>8</v>
      </c>
      <c r="F186" s="174" t="s">
        <v>11</v>
      </c>
      <c r="G186" s="174" t="s">
        <v>87</v>
      </c>
    </row>
    <row r="187" spans="1:12" ht="82.5" hidden="1" customHeight="1">
      <c r="A187" s="6"/>
      <c r="B187" s="18"/>
      <c r="C187" s="187"/>
      <c r="D187" s="36" t="s">
        <v>86</v>
      </c>
      <c r="E187" s="175"/>
      <c r="F187" s="175"/>
      <c r="G187" s="175"/>
    </row>
    <row r="188" spans="1:12" ht="65.25" hidden="1" customHeight="1">
      <c r="A188" s="20" t="s">
        <v>29</v>
      </c>
      <c r="B188" s="8" t="s">
        <v>37</v>
      </c>
      <c r="C188" s="186">
        <v>3122</v>
      </c>
      <c r="D188" s="39">
        <f>850000-850000</f>
        <v>0</v>
      </c>
      <c r="E188" s="174" t="s">
        <v>35</v>
      </c>
      <c r="F188" s="174" t="s">
        <v>11</v>
      </c>
      <c r="G188" s="174" t="s">
        <v>66</v>
      </c>
    </row>
    <row r="189" spans="1:12" ht="27.75" hidden="1" customHeight="1">
      <c r="A189" s="27"/>
      <c r="B189" s="9"/>
      <c r="C189" s="187"/>
      <c r="D189" s="36" t="s">
        <v>65</v>
      </c>
      <c r="E189" s="175"/>
      <c r="F189" s="175"/>
      <c r="G189" s="175"/>
      <c r="K189" s="55"/>
      <c r="L189" s="7"/>
    </row>
    <row r="190" spans="1:12" ht="93.75" hidden="1" customHeight="1">
      <c r="A190" s="20" t="s">
        <v>31</v>
      </c>
      <c r="B190" s="8" t="s">
        <v>56</v>
      </c>
      <c r="C190" s="186">
        <v>3122</v>
      </c>
      <c r="D190" s="39">
        <f>27000-27000</f>
        <v>0</v>
      </c>
      <c r="E190" s="174" t="s">
        <v>40</v>
      </c>
      <c r="F190" s="174" t="s">
        <v>11</v>
      </c>
      <c r="G190" s="174" t="s">
        <v>89</v>
      </c>
    </row>
    <row r="191" spans="1:12" ht="81" hidden="1" customHeight="1">
      <c r="A191" s="27"/>
      <c r="B191" s="18"/>
      <c r="C191" s="187"/>
      <c r="D191" s="36" t="s">
        <v>88</v>
      </c>
      <c r="E191" s="175"/>
      <c r="F191" s="175"/>
      <c r="G191" s="175"/>
    </row>
    <row r="192" spans="1:12" ht="63.75" hidden="1">
      <c r="A192" s="20" t="s">
        <v>30</v>
      </c>
      <c r="B192" s="8" t="s">
        <v>32</v>
      </c>
      <c r="C192" s="186">
        <v>3122</v>
      </c>
      <c r="D192" s="39">
        <f>67500-67500</f>
        <v>0</v>
      </c>
      <c r="E192" s="174" t="s">
        <v>40</v>
      </c>
      <c r="F192" s="174" t="s">
        <v>11</v>
      </c>
      <c r="G192" s="174" t="s">
        <v>89</v>
      </c>
    </row>
    <row r="193" spans="1:7" ht="27" hidden="1" customHeight="1">
      <c r="A193" s="38"/>
      <c r="B193" s="18"/>
      <c r="C193" s="187"/>
      <c r="D193" s="36" t="s">
        <v>90</v>
      </c>
      <c r="E193" s="175"/>
      <c r="F193" s="175"/>
      <c r="G193" s="175"/>
    </row>
    <row r="194" spans="1:7" ht="75" hidden="1" customHeight="1">
      <c r="A194" s="20" t="s">
        <v>33</v>
      </c>
      <c r="B194" s="8" t="s">
        <v>34</v>
      </c>
      <c r="C194" s="186">
        <v>3122</v>
      </c>
      <c r="D194" s="39">
        <f>15500-15500</f>
        <v>0</v>
      </c>
      <c r="E194" s="174" t="s">
        <v>71</v>
      </c>
      <c r="F194" s="174" t="s">
        <v>58</v>
      </c>
      <c r="G194" s="174" t="s">
        <v>89</v>
      </c>
    </row>
    <row r="195" spans="1:7" ht="26.25" hidden="1" customHeight="1">
      <c r="A195" s="38"/>
      <c r="B195" s="18"/>
      <c r="C195" s="187"/>
      <c r="D195" s="36" t="s">
        <v>91</v>
      </c>
      <c r="E195" s="175"/>
      <c r="F195" s="175"/>
      <c r="G195" s="175"/>
    </row>
    <row r="196" spans="1:7" ht="55.5" hidden="1" customHeight="1">
      <c r="A196" s="2" t="s">
        <v>23</v>
      </c>
      <c r="B196" s="17"/>
      <c r="C196" s="16"/>
      <c r="D196" s="15">
        <f>D182+D184+D186+D188+D190+D192+D194</f>
        <v>0</v>
      </c>
      <c r="E196" s="16"/>
      <c r="F196" s="16"/>
      <c r="G196" s="16"/>
    </row>
    <row r="197" spans="1:7" ht="30.75" hidden="1" customHeight="1"/>
    <row r="198" spans="1:7" ht="35.25" hidden="1" customHeight="1">
      <c r="A198" s="177" t="s">
        <v>186</v>
      </c>
      <c r="B198" s="177"/>
      <c r="C198" s="177"/>
      <c r="D198" s="177"/>
      <c r="E198" s="177"/>
      <c r="F198" s="177"/>
      <c r="G198" s="177"/>
    </row>
    <row r="199" spans="1:7" s="118" customFormat="1" ht="29.25" customHeight="1">
      <c r="A199" s="145" t="s">
        <v>309</v>
      </c>
      <c r="B199" s="147" t="s">
        <v>305</v>
      </c>
      <c r="C199" s="149">
        <v>3132</v>
      </c>
      <c r="D199" s="120">
        <v>405000</v>
      </c>
      <c r="E199" s="151" t="s">
        <v>71</v>
      </c>
      <c r="F199" s="151" t="s">
        <v>302</v>
      </c>
      <c r="G199" s="153" t="s">
        <v>306</v>
      </c>
    </row>
    <row r="200" spans="1:7" s="118" customFormat="1" ht="85.5" customHeight="1">
      <c r="A200" s="166"/>
      <c r="B200" s="160"/>
      <c r="C200" s="162"/>
      <c r="D200" s="52" t="s">
        <v>307</v>
      </c>
      <c r="E200" s="155"/>
      <c r="F200" s="155"/>
      <c r="G200" s="168"/>
    </row>
    <row r="201" spans="1:7" s="118" customFormat="1" ht="29.25" customHeight="1">
      <c r="A201" s="145" t="s">
        <v>310</v>
      </c>
      <c r="B201" s="147" t="s">
        <v>311</v>
      </c>
      <c r="C201" s="149">
        <v>3122</v>
      </c>
      <c r="D201" s="120">
        <v>35000</v>
      </c>
      <c r="E201" s="151" t="s">
        <v>259</v>
      </c>
      <c r="F201" s="151" t="s">
        <v>302</v>
      </c>
      <c r="G201" s="153" t="s">
        <v>317</v>
      </c>
    </row>
    <row r="202" spans="1:7" s="118" customFormat="1" ht="124.5" customHeight="1">
      <c r="A202" s="166"/>
      <c r="B202" s="160"/>
      <c r="C202" s="162"/>
      <c r="D202" s="52" t="s">
        <v>312</v>
      </c>
      <c r="E202" s="155"/>
      <c r="F202" s="155"/>
      <c r="G202" s="168"/>
    </row>
    <row r="203" spans="1:7" ht="35.25" customHeight="1" thickBot="1">
      <c r="A203" s="138" t="s">
        <v>308</v>
      </c>
      <c r="B203" s="139"/>
      <c r="C203" s="140"/>
      <c r="D203" s="141">
        <f>D199+D201</f>
        <v>440000</v>
      </c>
      <c r="E203" s="140"/>
      <c r="F203" s="140"/>
      <c r="G203" s="142"/>
    </row>
    <row r="204" spans="1:7" ht="29.25" customHeight="1">
      <c r="A204" s="277" t="s">
        <v>297</v>
      </c>
      <c r="B204" s="279" t="s">
        <v>298</v>
      </c>
      <c r="C204" s="281">
        <v>3142</v>
      </c>
      <c r="D204" s="143">
        <v>169224</v>
      </c>
      <c r="E204" s="283" t="s">
        <v>176</v>
      </c>
      <c r="F204" s="284" t="s">
        <v>92</v>
      </c>
      <c r="G204" s="222" t="s">
        <v>299</v>
      </c>
    </row>
    <row r="205" spans="1:7" ht="72.75" customHeight="1">
      <c r="A205" s="278"/>
      <c r="B205" s="280"/>
      <c r="C205" s="282"/>
      <c r="D205" s="144" t="s">
        <v>300</v>
      </c>
      <c r="E205" s="181"/>
      <c r="F205" s="285"/>
      <c r="G205" s="220"/>
    </row>
    <row r="206" spans="1:7" s="118" customFormat="1" ht="29.25" customHeight="1">
      <c r="A206" s="145" t="s">
        <v>313</v>
      </c>
      <c r="B206" s="147" t="s">
        <v>314</v>
      </c>
      <c r="C206" s="149">
        <v>3142</v>
      </c>
      <c r="D206" s="120">
        <v>163181.26</v>
      </c>
      <c r="E206" s="151" t="s">
        <v>259</v>
      </c>
      <c r="F206" s="151" t="s">
        <v>302</v>
      </c>
      <c r="G206" s="153" t="s">
        <v>315</v>
      </c>
    </row>
    <row r="207" spans="1:7" s="118" customFormat="1" ht="84.75" customHeight="1">
      <c r="A207" s="166"/>
      <c r="B207" s="160"/>
      <c r="C207" s="162"/>
      <c r="D207" s="52" t="s">
        <v>316</v>
      </c>
      <c r="E207" s="155"/>
      <c r="F207" s="155"/>
      <c r="G207" s="168"/>
    </row>
    <row r="208" spans="1:7" ht="35.25" customHeight="1" thickBot="1">
      <c r="A208" s="138" t="s">
        <v>296</v>
      </c>
      <c r="B208" s="139"/>
      <c r="C208" s="140"/>
      <c r="D208" s="141">
        <f>D204+D206</f>
        <v>332405.26</v>
      </c>
      <c r="E208" s="140"/>
      <c r="F208" s="140"/>
      <c r="G208" s="142"/>
    </row>
  </sheetData>
  <mergeCells count="495">
    <mergeCell ref="G174:G175"/>
    <mergeCell ref="B176:B177"/>
    <mergeCell ref="F194:F195"/>
    <mergeCell ref="G194:G195"/>
    <mergeCell ref="C168:C169"/>
    <mergeCell ref="E168:E169"/>
    <mergeCell ref="F168:F169"/>
    <mergeCell ref="G168:G169"/>
    <mergeCell ref="F182:F183"/>
    <mergeCell ref="G182:G183"/>
    <mergeCell ref="E184:E185"/>
    <mergeCell ref="G184:G185"/>
    <mergeCell ref="C186:C187"/>
    <mergeCell ref="E186:E187"/>
    <mergeCell ref="F186:F187"/>
    <mergeCell ref="G186:G187"/>
    <mergeCell ref="C190:C191"/>
    <mergeCell ref="E190:E191"/>
    <mergeCell ref="F190:F191"/>
    <mergeCell ref="G190:G191"/>
    <mergeCell ref="E182:E183"/>
    <mergeCell ref="C192:C193"/>
    <mergeCell ref="E192:E193"/>
    <mergeCell ref="F192:F193"/>
    <mergeCell ref="E206:E207"/>
    <mergeCell ref="F206:F207"/>
    <mergeCell ref="G206:G207"/>
    <mergeCell ref="A199:A200"/>
    <mergeCell ref="B199:B200"/>
    <mergeCell ref="C199:C200"/>
    <mergeCell ref="E199:E200"/>
    <mergeCell ref="F199:F200"/>
    <mergeCell ref="G199:G200"/>
    <mergeCell ref="A204:A205"/>
    <mergeCell ref="B204:B205"/>
    <mergeCell ref="C204:C205"/>
    <mergeCell ref="E204:E205"/>
    <mergeCell ref="F204:F205"/>
    <mergeCell ref="G204:G205"/>
    <mergeCell ref="A201:A202"/>
    <mergeCell ref="B201:B202"/>
    <mergeCell ref="C201:C202"/>
    <mergeCell ref="E201:E202"/>
    <mergeCell ref="F201:F202"/>
    <mergeCell ref="G201:G202"/>
    <mergeCell ref="A140:A141"/>
    <mergeCell ref="B140:B141"/>
    <mergeCell ref="C140:C141"/>
    <mergeCell ref="E140:E141"/>
    <mergeCell ref="F140:F141"/>
    <mergeCell ref="G140:G141"/>
    <mergeCell ref="A178:A179"/>
    <mergeCell ref="B178:B179"/>
    <mergeCell ref="G178:G179"/>
    <mergeCell ref="E147:E148"/>
    <mergeCell ref="F147:F148"/>
    <mergeCell ref="G147:G148"/>
    <mergeCell ref="A150:A151"/>
    <mergeCell ref="B150:B165"/>
    <mergeCell ref="C150:C165"/>
    <mergeCell ref="E150:E165"/>
    <mergeCell ref="F150:F165"/>
    <mergeCell ref="G150:G151"/>
    <mergeCell ref="G152:G163"/>
    <mergeCell ref="G164:G165"/>
    <mergeCell ref="B166:B167"/>
    <mergeCell ref="F166:F167"/>
    <mergeCell ref="G166:G167"/>
    <mergeCell ref="B168:B169"/>
    <mergeCell ref="B134:B135"/>
    <mergeCell ref="C134:C135"/>
    <mergeCell ref="E134:E135"/>
    <mergeCell ref="F134:F135"/>
    <mergeCell ref="G134:G135"/>
    <mergeCell ref="A134:A135"/>
    <mergeCell ref="A136:A137"/>
    <mergeCell ref="B136:B137"/>
    <mergeCell ref="C136:C137"/>
    <mergeCell ref="E136:E137"/>
    <mergeCell ref="F136:F137"/>
    <mergeCell ref="G136:G137"/>
    <mergeCell ref="A138:A139"/>
    <mergeCell ref="B138:B139"/>
    <mergeCell ref="C138:C139"/>
    <mergeCell ref="E138:E139"/>
    <mergeCell ref="F138:F139"/>
    <mergeCell ref="G138:G139"/>
    <mergeCell ref="G132:G133"/>
    <mergeCell ref="A61:A62"/>
    <mergeCell ref="B61:B62"/>
    <mergeCell ref="C61:C62"/>
    <mergeCell ref="E61:E62"/>
    <mergeCell ref="F61:F62"/>
    <mergeCell ref="G61:G62"/>
    <mergeCell ref="G128:G129"/>
    <mergeCell ref="A74:A75"/>
    <mergeCell ref="B74:B75"/>
    <mergeCell ref="C74:C75"/>
    <mergeCell ref="E74:E75"/>
    <mergeCell ref="G92:G93"/>
    <mergeCell ref="G86:G87"/>
    <mergeCell ref="G84:G85"/>
    <mergeCell ref="G90:G91"/>
    <mergeCell ref="A88:A89"/>
    <mergeCell ref="B88:B89"/>
    <mergeCell ref="G96:G97"/>
    <mergeCell ref="A94:A95"/>
    <mergeCell ref="F53:F54"/>
    <mergeCell ref="A132:A133"/>
    <mergeCell ref="B132:B133"/>
    <mergeCell ref="C132:C133"/>
    <mergeCell ref="E132:E133"/>
    <mergeCell ref="F132:F133"/>
    <mergeCell ref="A92:A93"/>
    <mergeCell ref="B92:B93"/>
    <mergeCell ref="C92:C93"/>
    <mergeCell ref="E92:E93"/>
    <mergeCell ref="F92:F93"/>
    <mergeCell ref="A84:A85"/>
    <mergeCell ref="B84:B85"/>
    <mergeCell ref="C84:C85"/>
    <mergeCell ref="E84:E85"/>
    <mergeCell ref="F84:F85"/>
    <mergeCell ref="A90:A91"/>
    <mergeCell ref="B90:B91"/>
    <mergeCell ref="B76:B77"/>
    <mergeCell ref="F90:F91"/>
    <mergeCell ref="B94:B95"/>
    <mergeCell ref="A128:A129"/>
    <mergeCell ref="B128:B129"/>
    <mergeCell ref="C128:C129"/>
    <mergeCell ref="E128:E129"/>
    <mergeCell ref="F128:F129"/>
    <mergeCell ref="C112:C113"/>
    <mergeCell ref="E112:E113"/>
    <mergeCell ref="F112:F113"/>
    <mergeCell ref="A116:A117"/>
    <mergeCell ref="B116:B117"/>
    <mergeCell ref="C116:C117"/>
    <mergeCell ref="E116:E117"/>
    <mergeCell ref="F116:F117"/>
    <mergeCell ref="A126:A127"/>
    <mergeCell ref="B126:B127"/>
    <mergeCell ref="C126:C127"/>
    <mergeCell ref="E126:E127"/>
    <mergeCell ref="F126:F127"/>
    <mergeCell ref="A102:A103"/>
    <mergeCell ref="B102:B103"/>
    <mergeCell ref="C96:C97"/>
    <mergeCell ref="B16:B17"/>
    <mergeCell ref="C16:C17"/>
    <mergeCell ref="E16:E17"/>
    <mergeCell ref="F16:F17"/>
    <mergeCell ref="G16:G17"/>
    <mergeCell ref="A16:A17"/>
    <mergeCell ref="C94:C95"/>
    <mergeCell ref="E94:E95"/>
    <mergeCell ref="F94:F95"/>
    <mergeCell ref="A39:A40"/>
    <mergeCell ref="B39:B40"/>
    <mergeCell ref="C39:C40"/>
    <mergeCell ref="E39:E40"/>
    <mergeCell ref="F39:F40"/>
    <mergeCell ref="G39:G40"/>
    <mergeCell ref="B64:B65"/>
    <mergeCell ref="C64:C65"/>
    <mergeCell ref="E64:E65"/>
    <mergeCell ref="F64:F65"/>
    <mergeCell ref="G64:G65"/>
    <mergeCell ref="A64:A65"/>
    <mergeCell ref="B66:B67"/>
    <mergeCell ref="C66:C67"/>
    <mergeCell ref="E66:E67"/>
    <mergeCell ref="A1:G1"/>
    <mergeCell ref="A2:F2"/>
    <mergeCell ref="A3:G3"/>
    <mergeCell ref="B4:E4"/>
    <mergeCell ref="A5:G5"/>
    <mergeCell ref="A9:A10"/>
    <mergeCell ref="B9:B14"/>
    <mergeCell ref="C9:C10"/>
    <mergeCell ref="E9:E10"/>
    <mergeCell ref="A13:A14"/>
    <mergeCell ref="C13:C14"/>
    <mergeCell ref="E13:E14"/>
    <mergeCell ref="A11:A12"/>
    <mergeCell ref="C11:C12"/>
    <mergeCell ref="E11:E12"/>
    <mergeCell ref="F11:F12"/>
    <mergeCell ref="G11:G12"/>
    <mergeCell ref="A18:A19"/>
    <mergeCell ref="B18:B19"/>
    <mergeCell ref="E18:E19"/>
    <mergeCell ref="F18:F19"/>
    <mergeCell ref="G18:G19"/>
    <mergeCell ref="A23:A24"/>
    <mergeCell ref="B23:B24"/>
    <mergeCell ref="C23:C24"/>
    <mergeCell ref="E23:E24"/>
    <mergeCell ref="F23:F24"/>
    <mergeCell ref="G23:G24"/>
    <mergeCell ref="A21:A22"/>
    <mergeCell ref="B21:B22"/>
    <mergeCell ref="C21:C22"/>
    <mergeCell ref="E21:E22"/>
    <mergeCell ref="F21:F22"/>
    <mergeCell ref="G21:G22"/>
    <mergeCell ref="A25:A26"/>
    <mergeCell ref="B25:B26"/>
    <mergeCell ref="C25:C26"/>
    <mergeCell ref="E25:E26"/>
    <mergeCell ref="F25:F26"/>
    <mergeCell ref="G25:G26"/>
    <mergeCell ref="H25:H26"/>
    <mergeCell ref="I25:I26"/>
    <mergeCell ref="J25:J26"/>
    <mergeCell ref="H23:H24"/>
    <mergeCell ref="I23:I24"/>
    <mergeCell ref="J23:J24"/>
    <mergeCell ref="K23:K24"/>
    <mergeCell ref="H39:L39"/>
    <mergeCell ref="H40:L40"/>
    <mergeCell ref="F45:F46"/>
    <mergeCell ref="G45:G46"/>
    <mergeCell ref="L23:L24"/>
    <mergeCell ref="K25:K26"/>
    <mergeCell ref="L25:L26"/>
    <mergeCell ref="G43:G44"/>
    <mergeCell ref="G35:G36"/>
    <mergeCell ref="G33:G34"/>
    <mergeCell ref="E37:E38"/>
    <mergeCell ref="F37:F38"/>
    <mergeCell ref="G37:G38"/>
    <mergeCell ref="G49:G50"/>
    <mergeCell ref="A29:A30"/>
    <mergeCell ref="B29:B30"/>
    <mergeCell ref="C29:C30"/>
    <mergeCell ref="E29:E30"/>
    <mergeCell ref="F29:F30"/>
    <mergeCell ref="G29:G30"/>
    <mergeCell ref="A31:A32"/>
    <mergeCell ref="B31:B32"/>
    <mergeCell ref="C31:C32"/>
    <mergeCell ref="E31:E32"/>
    <mergeCell ref="F31:F32"/>
    <mergeCell ref="G31:G32"/>
    <mergeCell ref="A33:A34"/>
    <mergeCell ref="A43:A44"/>
    <mergeCell ref="B43:B44"/>
    <mergeCell ref="C43:C44"/>
    <mergeCell ref="F47:F48"/>
    <mergeCell ref="G47:G48"/>
    <mergeCell ref="E43:E44"/>
    <mergeCell ref="F43:F44"/>
    <mergeCell ref="A27:A28"/>
    <mergeCell ref="B27:B28"/>
    <mergeCell ref="C27:C28"/>
    <mergeCell ref="E27:E28"/>
    <mergeCell ref="F27:F28"/>
    <mergeCell ref="G27:G28"/>
    <mergeCell ref="A41:A42"/>
    <mergeCell ref="B41:B42"/>
    <mergeCell ref="C41:C42"/>
    <mergeCell ref="E41:E42"/>
    <mergeCell ref="F41:F42"/>
    <mergeCell ref="G41:G42"/>
    <mergeCell ref="B33:B34"/>
    <mergeCell ref="C33:C34"/>
    <mergeCell ref="E33:E34"/>
    <mergeCell ref="F33:F34"/>
    <mergeCell ref="A35:A36"/>
    <mergeCell ref="B35:B36"/>
    <mergeCell ref="C35:C36"/>
    <mergeCell ref="E35:E36"/>
    <mergeCell ref="F35:F36"/>
    <mergeCell ref="A37:A38"/>
    <mergeCell ref="B37:B38"/>
    <mergeCell ref="C37:C38"/>
    <mergeCell ref="A49:A50"/>
    <mergeCell ref="B49:B50"/>
    <mergeCell ref="C49:C50"/>
    <mergeCell ref="E49:E50"/>
    <mergeCell ref="F49:F50"/>
    <mergeCell ref="A45:A46"/>
    <mergeCell ref="B45:B46"/>
    <mergeCell ref="C45:C46"/>
    <mergeCell ref="E45:E46"/>
    <mergeCell ref="A47:A48"/>
    <mergeCell ref="B47:B48"/>
    <mergeCell ref="C47:C48"/>
    <mergeCell ref="E47:E48"/>
    <mergeCell ref="A55:A56"/>
    <mergeCell ref="B55:B56"/>
    <mergeCell ref="C55:C56"/>
    <mergeCell ref="E55:E56"/>
    <mergeCell ref="F55:F56"/>
    <mergeCell ref="G55:G56"/>
    <mergeCell ref="B51:B52"/>
    <mergeCell ref="C51:C52"/>
    <mergeCell ref="E51:E52"/>
    <mergeCell ref="A51:A52"/>
    <mergeCell ref="F51:F52"/>
    <mergeCell ref="G51:G52"/>
    <mergeCell ref="A53:A54"/>
    <mergeCell ref="B53:B54"/>
    <mergeCell ref="C53:C54"/>
    <mergeCell ref="E53:E54"/>
    <mergeCell ref="G53:G54"/>
    <mergeCell ref="G88:G89"/>
    <mergeCell ref="A86:A87"/>
    <mergeCell ref="B86:B87"/>
    <mergeCell ref="G72:G73"/>
    <mergeCell ref="A70:A71"/>
    <mergeCell ref="B70:B71"/>
    <mergeCell ref="C70:C71"/>
    <mergeCell ref="E70:E71"/>
    <mergeCell ref="A66:A67"/>
    <mergeCell ref="A68:A69"/>
    <mergeCell ref="A72:A73"/>
    <mergeCell ref="B72:B73"/>
    <mergeCell ref="C72:C73"/>
    <mergeCell ref="E72:E73"/>
    <mergeCell ref="F72:F73"/>
    <mergeCell ref="B68:B69"/>
    <mergeCell ref="C68:C69"/>
    <mergeCell ref="E68:E69"/>
    <mergeCell ref="F68:F69"/>
    <mergeCell ref="G68:G69"/>
    <mergeCell ref="G70:G71"/>
    <mergeCell ref="G66:G67"/>
    <mergeCell ref="F66:F67"/>
    <mergeCell ref="A76:A77"/>
    <mergeCell ref="G82:G83"/>
    <mergeCell ref="A96:A97"/>
    <mergeCell ref="B96:B97"/>
    <mergeCell ref="F74:F75"/>
    <mergeCell ref="G74:G75"/>
    <mergeCell ref="G112:G113"/>
    <mergeCell ref="A110:A111"/>
    <mergeCell ref="B110:B111"/>
    <mergeCell ref="C110:C111"/>
    <mergeCell ref="E110:E111"/>
    <mergeCell ref="F110:F111"/>
    <mergeCell ref="G110:G111"/>
    <mergeCell ref="G94:G95"/>
    <mergeCell ref="A100:A101"/>
    <mergeCell ref="B100:B101"/>
    <mergeCell ref="C100:C101"/>
    <mergeCell ref="E100:E101"/>
    <mergeCell ref="F100:F101"/>
    <mergeCell ref="G100:G101"/>
    <mergeCell ref="A98:A99"/>
    <mergeCell ref="C98:C99"/>
    <mergeCell ref="E98:E99"/>
    <mergeCell ref="F98:F99"/>
    <mergeCell ref="G98:G99"/>
    <mergeCell ref="A112:A113"/>
    <mergeCell ref="B112:B113"/>
    <mergeCell ref="A78:A79"/>
    <mergeCell ref="B78:B79"/>
    <mergeCell ref="C78:C79"/>
    <mergeCell ref="E78:E79"/>
    <mergeCell ref="F78:F79"/>
    <mergeCell ref="C86:C87"/>
    <mergeCell ref="E86:E87"/>
    <mergeCell ref="F86:F87"/>
    <mergeCell ref="A82:A83"/>
    <mergeCell ref="B82:B83"/>
    <mergeCell ref="C82:C83"/>
    <mergeCell ref="E82:E83"/>
    <mergeCell ref="F82:F83"/>
    <mergeCell ref="B98:B99"/>
    <mergeCell ref="C90:C91"/>
    <mergeCell ref="E90:E91"/>
    <mergeCell ref="E96:E97"/>
    <mergeCell ref="C88:C89"/>
    <mergeCell ref="E88:E89"/>
    <mergeCell ref="F88:F89"/>
    <mergeCell ref="F96:F97"/>
    <mergeCell ref="A108:A109"/>
    <mergeCell ref="B108:B109"/>
    <mergeCell ref="C108:C109"/>
    <mergeCell ref="E108:E109"/>
    <mergeCell ref="F108:F109"/>
    <mergeCell ref="G108:G109"/>
    <mergeCell ref="A106:A107"/>
    <mergeCell ref="B106:B107"/>
    <mergeCell ref="C106:C107"/>
    <mergeCell ref="E106:E107"/>
    <mergeCell ref="F106:F107"/>
    <mergeCell ref="G106:G107"/>
    <mergeCell ref="B124:B125"/>
    <mergeCell ref="C124:C125"/>
    <mergeCell ref="E124:E125"/>
    <mergeCell ref="G120:G121"/>
    <mergeCell ref="G116:G117"/>
    <mergeCell ref="C118:C119"/>
    <mergeCell ref="E118:E119"/>
    <mergeCell ref="F118:F119"/>
    <mergeCell ref="G118:G119"/>
    <mergeCell ref="A114:A115"/>
    <mergeCell ref="B114:B115"/>
    <mergeCell ref="C114:C115"/>
    <mergeCell ref="E114:E115"/>
    <mergeCell ref="F114:F115"/>
    <mergeCell ref="G114:G115"/>
    <mergeCell ref="A122:A123"/>
    <mergeCell ref="B122:B123"/>
    <mergeCell ref="C122:C123"/>
    <mergeCell ref="E122:E123"/>
    <mergeCell ref="F122:F123"/>
    <mergeCell ref="G122:G123"/>
    <mergeCell ref="A120:A121"/>
    <mergeCell ref="B120:B121"/>
    <mergeCell ref="C120:C121"/>
    <mergeCell ref="E120:E121"/>
    <mergeCell ref="F120:F121"/>
    <mergeCell ref="A180:A181"/>
    <mergeCell ref="C180:C181"/>
    <mergeCell ref="E180:E181"/>
    <mergeCell ref="B170:B171"/>
    <mergeCell ref="G170:G171"/>
    <mergeCell ref="B172:B173"/>
    <mergeCell ref="G172:G173"/>
    <mergeCell ref="B174:B175"/>
    <mergeCell ref="C188:C189"/>
    <mergeCell ref="E188:E189"/>
    <mergeCell ref="F188:F189"/>
    <mergeCell ref="G188:G189"/>
    <mergeCell ref="C182:C183"/>
    <mergeCell ref="G192:G193"/>
    <mergeCell ref="C194:C195"/>
    <mergeCell ref="E194:E195"/>
    <mergeCell ref="A198:G198"/>
    <mergeCell ref="A206:A207"/>
    <mergeCell ref="B206:B207"/>
    <mergeCell ref="C206:C207"/>
    <mergeCell ref="G78:G79"/>
    <mergeCell ref="A80:A81"/>
    <mergeCell ref="B80:B81"/>
    <mergeCell ref="C80:C81"/>
    <mergeCell ref="E80:E81"/>
    <mergeCell ref="F80:F81"/>
    <mergeCell ref="G80:G81"/>
    <mergeCell ref="A57:A58"/>
    <mergeCell ref="B57:B58"/>
    <mergeCell ref="C57:C58"/>
    <mergeCell ref="E57:E58"/>
    <mergeCell ref="F57:F58"/>
    <mergeCell ref="G57:G58"/>
    <mergeCell ref="A59:A60"/>
    <mergeCell ref="B59:B60"/>
    <mergeCell ref="C59:C60"/>
    <mergeCell ref="E59:E60"/>
    <mergeCell ref="F59:F60"/>
    <mergeCell ref="G59:G60"/>
    <mergeCell ref="C76:C77"/>
    <mergeCell ref="E76:E77"/>
    <mergeCell ref="F76:F77"/>
    <mergeCell ref="G76:G77"/>
    <mergeCell ref="F70:F71"/>
    <mergeCell ref="C102:C103"/>
    <mergeCell ref="E102:E103"/>
    <mergeCell ref="F102:F103"/>
    <mergeCell ref="G102:G103"/>
    <mergeCell ref="A104:A105"/>
    <mergeCell ref="B104:B105"/>
    <mergeCell ref="C104:C105"/>
    <mergeCell ref="E104:E105"/>
    <mergeCell ref="F104:F105"/>
    <mergeCell ref="G104:G105"/>
    <mergeCell ref="A144:A145"/>
    <mergeCell ref="B144:B145"/>
    <mergeCell ref="C144:C145"/>
    <mergeCell ref="E144:E145"/>
    <mergeCell ref="F144:F145"/>
    <mergeCell ref="G144:G145"/>
    <mergeCell ref="F142:F143"/>
    <mergeCell ref="G142:G143"/>
    <mergeCell ref="A118:A119"/>
    <mergeCell ref="B118:B119"/>
    <mergeCell ref="A130:A131"/>
    <mergeCell ref="B130:B131"/>
    <mergeCell ref="C130:C131"/>
    <mergeCell ref="E130:E131"/>
    <mergeCell ref="F130:F131"/>
    <mergeCell ref="G130:G131"/>
    <mergeCell ref="F124:F125"/>
    <mergeCell ref="G124:G125"/>
    <mergeCell ref="G126:G127"/>
    <mergeCell ref="A142:A143"/>
    <mergeCell ref="B142:B143"/>
    <mergeCell ref="C142:C143"/>
    <mergeCell ref="E142:E143"/>
    <mergeCell ref="A124:A125"/>
  </mergeCells>
  <pageMargins left="0.24" right="0.23622047244094491" top="0.51181102362204722" bottom="0.19685039370078741" header="0.15748031496062992" footer="0.31496062992125984"/>
  <pageSetup paperSize="9" scale="60" fitToHeight="1000" orientation="portrait" r:id="rId1"/>
  <rowBreaks count="1" manualBreakCount="1">
    <brk id="10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УО</vt:lpstr>
      <vt:lpstr>УО!Заголовки_для_печати</vt:lpstr>
      <vt:lpstr>УО!Область_печати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2021-11-08T14:02:34Z</cp:lastPrinted>
  <dcterms:created xsi:type="dcterms:W3CDTF">2016-01-19T07:58:56Z</dcterms:created>
  <dcterms:modified xsi:type="dcterms:W3CDTF">2021-11-15T07:17:23Z</dcterms:modified>
</cp:coreProperties>
</file>