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840" windowWidth="27795" windowHeight="11865"/>
  </bookViews>
  <sheets>
    <sheet name="ЦА_СЗ" sheetId="77" r:id="rId1"/>
  </sheets>
  <definedNames>
    <definedName name="_xlnm.Print_Titles" localSheetId="0">ЦА_СЗ!$7:$8</definedName>
    <definedName name="_xlnm.Print_Area" localSheetId="0">ЦА_СЗ!$A$1:$G$101</definedName>
  </definedNames>
  <calcPr calcId="145621"/>
</workbook>
</file>

<file path=xl/calcChain.xml><?xml version="1.0" encoding="utf-8"?>
<calcChain xmlns="http://schemas.openxmlformats.org/spreadsheetml/2006/main">
  <c r="D44" i="77" l="1"/>
  <c r="D19" i="77" l="1"/>
  <c r="D26" i="77" l="1"/>
  <c r="D24" i="77"/>
  <c r="D92" i="77" l="1"/>
  <c r="D90" i="77"/>
  <c r="D88" i="77"/>
  <c r="D86" i="77"/>
  <c r="D84" i="77"/>
  <c r="D82" i="77"/>
  <c r="D80" i="77"/>
  <c r="D70" i="77"/>
  <c r="D68" i="77"/>
  <c r="D66" i="77"/>
  <c r="D62" i="77"/>
  <c r="D58" i="77"/>
  <c r="D54" i="77"/>
  <c r="D50" i="77"/>
  <c r="D48" i="77"/>
  <c r="D47" i="77"/>
  <c r="I26" i="77"/>
  <c r="I25" i="77"/>
  <c r="D94" i="77" l="1"/>
  <c r="H66" i="77"/>
</calcChain>
</file>

<file path=xl/sharedStrings.xml><?xml version="1.0" encoding="utf-8"?>
<sst xmlns="http://schemas.openxmlformats.org/spreadsheetml/2006/main" count="248" uniqueCount="167">
  <si>
    <t>спрощена закупівля</t>
  </si>
  <si>
    <t>загальний фонд КПКВ 3506010</t>
  </si>
  <si>
    <t>переговорна процедура</t>
  </si>
  <si>
    <t>відкриті торги</t>
  </si>
  <si>
    <t>Закупівля через централізовану закупівельну організацію (ДП "Професійні закупівлі")</t>
  </si>
  <si>
    <t>грудень 2021 року</t>
  </si>
  <si>
    <t>лютий</t>
  </si>
  <si>
    <t>квітень</t>
  </si>
  <si>
    <t>травень</t>
  </si>
  <si>
    <t>березень</t>
  </si>
  <si>
    <t>червень</t>
  </si>
  <si>
    <t>РІЧНИЙ ПЛАН ЗАКУПІВЕЛЬ (центральний апарат)</t>
  </si>
  <si>
    <t>1. Найменування замовника Державна митна служба України (місцезнаходження: м. Київ, вул.Дегтярівська,11г)</t>
  </si>
  <si>
    <t>2. Код ЄДРПОУ замовника 43115923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</si>
  <si>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</si>
  <si>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</si>
  <si>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</si>
  <si>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</si>
  <si>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</si>
  <si>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</si>
  <si>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</si>
  <si>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закупівля без використання електронної системи</t>
  </si>
  <si>
    <t>Журнали "Бюджетна бухгалтерія", "Оплата праці" 
(ДК 021:2015 - 22210000-5 - Газети) (Журнали "Бюджетна бухгалтерія", "Оплата праці": ДК 021:2015 22213000-6 Журнали)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</si>
  <si>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</si>
  <si>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Закупівля без використання електронної системи</t>
  </si>
  <si>
    <t>Спрощена закупівля</t>
  </si>
  <si>
    <t>липень</t>
  </si>
  <si>
    <t>жовтень</t>
  </si>
  <si>
    <t>Всього за КЕКВ 2210„Предмети, матеріали, обладнання та інвентар</t>
  </si>
  <si>
    <t>Підключення ДМСУ до системи електронної пошти НБ України (ДК 021:2015  64210000-1 -Послуги телефонного зв'язку та передачі данних) (Підключення ДМСУ до системи електронної пошти НБ України: 64210000-1 -Послуги телефонного зв'язку та передачі данних)</t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</si>
  <si>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</si>
  <si>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загальний фонд КПКВ 3506010 </t>
  </si>
  <si>
    <t xml:space="preserve">грн. (двадцять одна тисяча двісті гривень 00 коп.)                             </t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</si>
  <si>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</si>
  <si>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t xml:space="preserve">загальний фонд КПКВ 3506010                </t>
  </si>
  <si>
    <t xml:space="preserve">грн. (двадцять вісім  тисяч  шістсот гривень 00 коп.)                             </t>
  </si>
  <si>
    <t>Забезпечення роботи АРМ-НБУ- інформаційній  в системі електронної пошти Національного банку України (ДК 021:2015  64210000-1 -Послуги телефонного зв'язку та передачі данних) (Забезпечення роботи АРМ-НБУ- інформаційній  в системі електронної пошти Національного банку України: ДК 021:2015  64210000-1 -Послуги телефонного зв'язку та передачі данних)</t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</si>
  <si>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</si>
  <si>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t xml:space="preserve">грн. (одна тисяча сто п'ятдесят дві  гривні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</si>
  <si>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</si>
  <si>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</si>
  <si>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(дві тисячі чотириста гривень 00 коп.)                             </t>
  </si>
  <si>
    <t>Всього за КЕКВ 2240 „Оплата послуг (крім комунальних)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</si>
  <si>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</si>
  <si>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</si>
  <si>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>звіт про договору про закупівлю</t>
  </si>
  <si>
    <t xml:space="preserve">грн. (п'ять тисяч  гривень 00 коп)                         </t>
  </si>
  <si>
    <t>2282 "Окремі заходи по реалізації державних (регіональних) програм, не віднесені до заходів розвитку"</t>
  </si>
  <si>
    <t>Лот -1 Граничні маршрутизатори для вузлів відомчої телекомунікаційної мережі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</si>
  <si>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</si>
  <si>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відкриті торги (анг.мова)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</si>
  <si>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</si>
  <si>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</t>
  </si>
  <si>
    <t xml:space="preserve">Лот -2Мережевий комутатор рівня ядра на 48 порти для локальних обчислювальних мереж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</si>
  <si>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</si>
  <si>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</si>
  <si>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>Лот-3 Мережевий комутатор рівня ядра на 24 порти для локальних обчислювальних мереж</t>
  </si>
  <si>
    <t>Мережевий комутатор (тип 2) рівня доступу для локальних обчислювальних мереж</t>
  </si>
  <si>
    <t xml:space="preserve">грн. (один мільйон триста тридцять три тисячі п'ятсот гривень 00 коп.)                            </t>
  </si>
  <si>
    <t>Лот-4Мережевий комутатор рівня ядра на 12 портів для локальних обчислювальних мереж</t>
  </si>
  <si>
    <t>Мережевий комутатор (тип 3) рівня доступу для локальних обчислювальних мереж</t>
  </si>
  <si>
    <t xml:space="preserve">грн. (п'ятнадцять мільйонів сто п'ятдесят тисяч гривень 00 коп.)                            </t>
  </si>
  <si>
    <t>Лот - 5Мережевий комутатор рівня ядра на 8 портів для локальних обчислювальних мереж</t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</si>
  <si>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</si>
  <si>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</si>
  <si>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(шість мільйонів дев'яносто п'ять тисяч чотириста двадцять п'ять гривень 00 коп.)                            </t>
  </si>
  <si>
    <t>(анг.мова)</t>
  </si>
  <si>
    <t>ІР-телефони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</si>
  <si>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</si>
  <si>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відкриті торги (анг. мова)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</si>
  <si>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</si>
  <si>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</si>
  <si>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</si>
  <si>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t xml:space="preserve">грн. (0гривень 00 коп.)                            </t>
  </si>
  <si>
    <t>Комплекс відеоконференцзв'язку</t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</si>
  <si>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</si>
  <si>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 xml:space="preserve">грн. (00 гривень 00 коп.)                            </t>
  </si>
  <si>
    <t>Персональні комп'ютери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</si>
  <si>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</si>
  <si>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грн. (сто п'ятдесят дві тисяч шістсот вісімдесят вісім  гривень 00 коп.)                            </t>
  </si>
  <si>
    <t>Комплекс відеовідображаючих пристроїв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</si>
  <si>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</si>
  <si>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>загальний фонд</t>
  </si>
  <si>
    <t xml:space="preserve">грн. (два мільйони дев'ятсот п'ятдесят тисяч гривень 00 коп.)                            </t>
  </si>
  <si>
    <t>Система контролю доступу (Турнікет, повнозростовий двупрохідний)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</si>
  <si>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</si>
  <si>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 xml:space="preserve">грн. (чоториста сорок дев'ять тисяч  гривень 00 коп.)                            </t>
  </si>
  <si>
    <t>Придбання меблів для сидіння, столів та офісних шаф (комплекти офісних меблів)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</si>
  <si>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</si>
  <si>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 xml:space="preserve">гривень (сто тисяч гривень 00 коп.)                                                                  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</si>
  <si>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</si>
  <si>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</si>
  <si>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допорогова процедура</t>
  </si>
  <si>
    <t xml:space="preserve">грн. (0 гривень 00 коп.)                                                               </t>
  </si>
  <si>
    <t>Будівництво 16 вагових комплексів в автомобільних пунктах пропуску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</si>
  <si>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</si>
  <si>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</si>
  <si>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</si>
  <si>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</si>
  <si>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(00тисяч  гривень 00 коп.)                                                               </t>
  </si>
  <si>
    <t>Проектно -вишукувальні роботи за об'єктами будівництва 16 вагових комплексів в автомобільних пунктах пропуску</t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</si>
  <si>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</si>
  <si>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</si>
  <si>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</si>
  <si>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</si>
  <si>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загальний фонд КПКВ 3506010 (Довідка про зміни до кошторису від23.09.2020 №82)</t>
  </si>
  <si>
    <t xml:space="preserve">грн. (00 тисяч  гривень 00 коп.)                                                               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</si>
  <si>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</si>
  <si>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</si>
  <si>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 xml:space="preserve">грн. (00 тисяч гривень 00 коп.)                                                               </t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</si>
  <si>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</si>
  <si>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</si>
  <si>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 xml:space="preserve">грн. (00 тисяч п'ятсот  гривень 00 коп.)                                                               </t>
  </si>
  <si>
    <t>Всього за КЕКВ 3122 "Капітальне будівництво (придбання) інших об'єктів</t>
  </si>
  <si>
    <t>Затверджений рішенням Уповноваженої особи, відповідальної за організацію та проведення спрощених та допорогових закупівель  від _____________№_____________.</t>
  </si>
  <si>
    <t xml:space="preserve">                     на 2022 рік (загальний)</t>
  </si>
  <si>
    <t xml:space="preserve">    (найменування замовника, код за ЄДРПОУ)</t>
  </si>
  <si>
    <t>Придбання конвертів за кодом ДК 021:2015 - 30190000-7 Офісне устаткування та приладдя різне (Придбання конвертів: ДК 021:2015 - 30199230-1 Конверти)</t>
  </si>
  <si>
    <r>
      <t xml:space="preserve">Код ДК 021:2015  30190000-7 Офісне устаткування та приладдя різне 
</t>
    </r>
    <r>
      <rPr>
        <sz val="10"/>
        <color indexed="8"/>
        <rFont val="Times New Roman"/>
        <family val="1"/>
        <charset val="204"/>
      </rPr>
      <t>(30199230-1 Конверти)</t>
    </r>
  </si>
  <si>
    <t xml:space="preserve">грн (двадцять дві тисячі дев'ятсот гривень 00 коп.)                            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</si>
  <si>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</si>
  <si>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 xml:space="preserve">Код 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</si>
  <si>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 xml:space="preserve">грн. (сорок дві тисячі гривень 00 коп.)                            </t>
  </si>
  <si>
    <r>
      <t xml:space="preserve">загальний фонд КПКВ 3506010 
</t>
    </r>
    <r>
      <rPr>
        <b/>
        <sz val="10"/>
        <color indexed="8"/>
        <rFont val="Times New Roman"/>
        <family val="1"/>
        <charset val="204"/>
      </rPr>
      <t>Закупівля через ЦЗО</t>
    </r>
  </si>
  <si>
    <t xml:space="preserve">грн. (п'ять тисяч чотириста гривень 00 коп.)                             </t>
  </si>
  <si>
    <t xml:space="preserve">грн. (одна тисяча двісті дев'яносто дев'ять гривень 96 коп.)                             </t>
  </si>
  <si>
    <r>
      <t xml:space="preserve">Код ДК 021:2015 </t>
    </r>
    <r>
      <rPr>
        <b/>
        <sz val="10"/>
        <color indexed="8"/>
        <rFont val="Times New Roman"/>
        <family val="1"/>
        <charset val="204"/>
      </rPr>
      <t>70220000-9 -Послуги з надання в в оренду чи лізингу нежитлової нерухомості</t>
    </r>
    <r>
      <rPr>
        <sz val="10"/>
        <color indexed="8"/>
        <rFont val="Times New Roman"/>
        <family val="1"/>
        <charset val="204"/>
      </rPr>
      <t xml:space="preserve">
(70220000-9 -Послуги з надання в в оренду чи лізингу нежитлової нерухомості)</t>
    </r>
  </si>
  <si>
    <t>Оренда обладнання (ДК 021:2015 70220000-9 - Послуги з надання в в оренду чи лізингу нежитлової нерухомості) (Оренда обладнання: ДК 021:2015 70220000-9 - Послуги з надання в в оренду чи лізингу нежитлової нерухомості)</t>
  </si>
  <si>
    <t>Вид закупівель - спрощені та допорогові</t>
  </si>
  <si>
    <t>Уповноважена особа</t>
  </si>
  <si>
    <t>__________</t>
  </si>
  <si>
    <t>Ольга ЖАРКОВА</t>
  </si>
  <si>
    <t>(підпис)</t>
  </si>
  <si>
    <t>(ініціали та прізвище)</t>
  </si>
  <si>
    <t>Обладнання та комплектуючі під систему відео та аудіо фіксації за кодом ДК 021:2015 - 32330000-2 Телевізійне та аудіовізуальне обладнання (Обладнання та комплектуючі під систему відео та аудіо фіксації: ДК 021:2015 - 32330000-2 Телевізійне та аудіовізуальне обладнання)</t>
  </si>
  <si>
    <r>
      <t xml:space="preserve">Код 021: 2015 32330000-2 Телевізійне та аудіовізуальне обладнання 
</t>
    </r>
    <r>
      <rPr>
        <sz val="10"/>
        <color indexed="8"/>
        <rFont val="Times New Roman"/>
        <family val="1"/>
        <charset val="204"/>
      </rPr>
      <t>(32330000-2 Телевізійне та аудіовізуальне обладнання)</t>
    </r>
  </si>
  <si>
    <t xml:space="preserve">грн. (двадцять п'ять тисяч чотириста вісімдесят три гривні 80 коп.)                            </t>
  </si>
  <si>
    <t>Фірмові бланки листів за кодом ДК 021:2015 - 22820000-4 Бланки (Фірмові бланки листів: ДК 021:2015 - 22820000-4 Бланки)</t>
  </si>
  <si>
    <t>Послуги поштового зв’язку спеціального призначення (ДК 021:2015 64120000-3 Кур’єрські послуги) (Послуги поштового зв’язку спеціального призначення: ДК 021:2015 64120000-3 Кур’єрські послуги)</t>
  </si>
  <si>
    <r>
      <t>Код ДК 021:2015 64120000-3 Кур’єрські послуги</t>
    </r>
    <r>
      <rPr>
        <sz val="10"/>
        <color indexed="8"/>
        <rFont val="Times New Roman"/>
        <family val="1"/>
        <charset val="204"/>
      </rPr>
      <t xml:space="preserve">
(64120000-3 Кур’єрські послуги)</t>
    </r>
  </si>
  <si>
    <t xml:space="preserve">грн. (сім тисяч гривень 00 коп)                            </t>
  </si>
  <si>
    <t>Папір Офісний, А4 (ДК 021:2015 - 30190000-7 – Офісне устаткування та приладдя різне) (Папір Офісний, А4:ДК 021:2015 - 30190000-7 – Офісне устаткування та приладдя різне)</t>
  </si>
  <si>
    <r>
      <t xml:space="preserve">Код ДК 021:2015 30190000-7 – Офісне устаткування та приладдя різне
</t>
    </r>
    <r>
      <rPr>
        <sz val="10"/>
        <color indexed="8"/>
        <rFont val="Times New Roman"/>
        <family val="1"/>
        <charset val="204"/>
      </rPr>
      <t>30190000-7 – Офісне устаткування та приладдя різне</t>
    </r>
  </si>
  <si>
    <t xml:space="preserve">грн. (сто дев'яносто дев'ять тисяч дев'ятсот дев'яносто гривень 00 коп.)                             </t>
  </si>
  <si>
    <t>Запит ціни пропозиції</t>
  </si>
  <si>
    <r>
      <t xml:space="preserve">загальний фонд КПКВ 3506010 
</t>
    </r>
    <r>
      <rPr>
        <b/>
        <sz val="10"/>
        <color indexed="8"/>
        <rFont val="Times New Roman"/>
        <family val="1"/>
        <charset val="204"/>
      </rPr>
      <t>Закупівля через Prozorro Market</t>
    </r>
  </si>
  <si>
    <t>Послуги з надання невиключного права на використання комп'ютерної програми " Системи корпоративної електронної пошти FossDocMail (ДК 021:2015 
48510000 -6 Пакети комунікаційного програмного забезпечення) (Послуги з надання невиключного права на використання комп'ютерної програми " Системи корпоративної електронної пошти FossDocMail: ДК 021:2015 48510000 -6 Пакети комунікаційного програмного забезпечення)</t>
  </si>
  <si>
    <r>
      <t xml:space="preserve">Код ДК 021:2015 </t>
    </r>
    <r>
      <rPr>
        <b/>
        <sz val="10"/>
        <color indexed="8"/>
        <rFont val="Times New Roman"/>
        <family val="1"/>
        <charset val="204"/>
      </rPr>
      <t xml:space="preserve">48510000 -6 Пакети комунікаційного програмного забезпечення
 </t>
    </r>
    <r>
      <rPr>
        <sz val="10"/>
        <color indexed="8"/>
        <rFont val="Times New Roman"/>
        <family val="1"/>
        <charset val="204"/>
      </rPr>
      <t>48510000 -6 Пакети комунікаційного програмного забезпечення</t>
    </r>
  </si>
  <si>
    <t xml:space="preserve">грн. (три тисячі п'ятсот сорок гривень 00 коп.)                             </t>
  </si>
  <si>
    <t>Код ДК 021:2015 - 71630000-3 - Послуги з технічного огляду та випробувань
71630000-3 - Послуги з технічного огляду та випробувань</t>
  </si>
  <si>
    <t>Закупівля без використання електронної системи закупівель</t>
  </si>
  <si>
    <t xml:space="preserve">загальний фонд КПКВ 3506010 
</t>
  </si>
  <si>
    <t xml:space="preserve">грн. (сорок дві тисячі сімсот двадцять вісім гривень 80 коп.)                             </t>
  </si>
  <si>
    <t xml:space="preserve">Послуги із заміру і перевірки опору ізоляції електромереж та електроустановок за кодом ДК 021:2015 – 71630000-3 - Послуги з технічного огляду та випробувань (Замір і перевірка опору ізоляції електромереж та електроустановок: ДК 021:2015 – 71630000-3 - Послуги з технічного огляду та випробувань) </t>
  </si>
  <si>
    <t>Послуги з виготовлення копій документів з технічного захисту інформації, а саме з відновлення знищених документів на комплекс технічного захисту інформації (КТЗІ) на об’єкті інформаційної діяльності, призначеного для циркуляції мовної інформації з обмеженим доступом та на комплексні системи захисту інформації (КСЗІ) в автоматизованих системах (АС) класу «1» для обробки інформації зі ступенем обмеження доступу «Цілком таємно» та «Таємно» за кодом ДК 021:2015 – 72220000-3 «Консультаційні послуги з питань систем та з технічних питань»</t>
  </si>
  <si>
    <r>
      <t xml:space="preserve">Код ДК 021:2015 - 72220000-3 Консультаційні послуги з питань систем та з технічних питань </t>
    </r>
    <r>
      <rPr>
        <sz val="10"/>
        <color indexed="8"/>
        <rFont val="Times New Roman"/>
        <family val="1"/>
        <charset val="204"/>
      </rPr>
      <t>(72220000-3 Консультаційні послуги з питань систем та з технічних питань)</t>
    </r>
  </si>
  <si>
    <t>серпень</t>
  </si>
  <si>
    <t xml:space="preserve">грн. (двадцять три тисячі чотириста гривень 00 коп.)                             </t>
  </si>
  <si>
    <t>Послуги з проведення контролю захищеності інформації, а саме з перевірки на наявність ПЕВМН в технічних засобах автоматизованої системи</t>
  </si>
  <si>
    <t xml:space="preserve">грн. (шість тисяч чотириста вісім гривень 00 коп.)                             </t>
  </si>
  <si>
    <t>Зміни 5</t>
  </si>
  <si>
    <t>Послуги з повірки, ремонту та технічного обслуговування теплових лічильників, які розташовані у теплових пунктах за наступними адресами: 
м. Київ, вул. Дегтярівська, 11-Г; м. Київ, вул. Дегтярівська, 11-А за кодом ДК 021:2015 50410000-2 Послуги з ремонту і технічного обслуговування вимірювальних, випробувальних і контрольних приладів</t>
  </si>
  <si>
    <r>
      <t xml:space="preserve">Код ДК 021:2015 - 50410000-2 Послуги з ремонту і технічного обслуговування вимірювальних, випробувальних і контрольних приладів
</t>
    </r>
    <r>
      <rPr>
        <sz val="10"/>
        <color indexed="8"/>
        <rFont val="Times New Roman"/>
        <family val="1"/>
        <charset val="204"/>
      </rPr>
      <t>(50410000-2 Послуги з ремонту і технічного обслуговування вимірювальних, випробувальних і контрольних приладів)</t>
    </r>
  </si>
  <si>
    <t xml:space="preserve">грн. (сорок шість тисяч п'ятсот гривень 00 коп.)                             </t>
  </si>
  <si>
    <t xml:space="preserve">Послуги з технічного огляду та випробувань теплових лічильників, які розташовані у теплових пунктах за наступними адресами: м. Київ, вул. Дегтярівська, 11-Г; м. Київ, вул. Дегтярівська, 11-А за кодом 
ДК 021:2015 71630000-3 Послуги з технічного огляду та випробувань </t>
  </si>
  <si>
    <r>
      <t xml:space="preserve">Код ДК 021:2015 - 71630000-3 Послуги з технічного огляду та випробувань 
</t>
    </r>
    <r>
      <rPr>
        <sz val="10"/>
        <color indexed="8"/>
        <rFont val="Times New Roman"/>
        <family val="1"/>
        <charset val="204"/>
      </rPr>
      <t>(71630000-3 Послуги з технічного огляду та випробувань )</t>
    </r>
  </si>
  <si>
    <t xml:space="preserve">грн. (тридцять тисяч дев'ятсот гривень 00 коп.)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</si>
</sst>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18"/>
      <color rgb="FFFF0000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8"/>
      <color rgb="FFFFFF00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20"/>
      <color rgb="FFFFFF00"/>
      <name val="Calibri"/>
      <family val="2"/>
      <charset val="204"/>
      <scheme val="minor"/>
    </font>
    <font>
      <b/>
      <sz val="10"/>
      <color indexed="9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7">
    <xf numFmtId="0" fontId="0" fillId="0" borderId="0" xfId="0"/>
    <xf numFmtId="0" fontId="9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 wrapText="1"/>
    </xf>
    <xf numFmtId="4" fontId="14" fillId="0" borderId="24" xfId="0" applyNumberFormat="1" applyFont="1" applyFill="1" applyBorder="1" applyAlignment="1">
      <alignment horizontal="center" vertical="top" wrapText="1"/>
    </xf>
    <xf numFmtId="0" fontId="15" fillId="0" borderId="14" xfId="0" applyFont="1" applyFill="1" applyBorder="1" applyAlignment="1">
      <alignment horizontal="center" vertical="top" wrapText="1"/>
    </xf>
    <xf numFmtId="0" fontId="6" fillId="0" borderId="0" xfId="0" applyFont="1" applyFill="1"/>
    <xf numFmtId="4" fontId="16" fillId="2" borderId="0" xfId="0" applyNumberFormat="1" applyFont="1" applyFill="1"/>
    <xf numFmtId="0" fontId="0" fillId="2" borderId="0" xfId="0" applyFill="1"/>
    <xf numFmtId="4" fontId="0" fillId="2" borderId="0" xfId="0" applyNumberFormat="1" applyFill="1"/>
    <xf numFmtId="0" fontId="11" fillId="2" borderId="12" xfId="0" applyFont="1" applyFill="1" applyBorder="1" applyAlignment="1">
      <alignment vertical="center" wrapText="1"/>
    </xf>
    <xf numFmtId="0" fontId="17" fillId="2" borderId="12" xfId="0" applyFont="1" applyFill="1" applyBorder="1" applyAlignment="1">
      <alignment vertical="top" wrapText="1"/>
    </xf>
    <xf numFmtId="4" fontId="18" fillId="2" borderId="12" xfId="0" applyNumberFormat="1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top" wrapText="1"/>
    </xf>
    <xf numFmtId="0" fontId="11" fillId="2" borderId="6" xfId="0" applyFont="1" applyFill="1" applyBorder="1" applyAlignment="1">
      <alignment vertical="center" wrapText="1"/>
    </xf>
    <xf numFmtId="0" fontId="17" fillId="2" borderId="20" xfId="0" applyFont="1" applyFill="1" applyBorder="1" applyAlignment="1">
      <alignment vertical="top" wrapText="1"/>
    </xf>
    <xf numFmtId="4" fontId="18" fillId="2" borderId="6" xfId="0" applyNumberFormat="1" applyFont="1" applyFill="1" applyBorder="1" applyAlignment="1">
      <alignment horizontal="center" vertical="center" wrapText="1"/>
    </xf>
    <xf numFmtId="4" fontId="17" fillId="2" borderId="6" xfId="0" applyNumberFormat="1" applyFont="1" applyFill="1" applyBorder="1" applyAlignment="1">
      <alignment vertical="top" wrapText="1"/>
    </xf>
    <xf numFmtId="0" fontId="17" fillId="2" borderId="6" xfId="0" applyFont="1" applyFill="1" applyBorder="1" applyAlignment="1">
      <alignment vertical="top" wrapText="1"/>
    </xf>
    <xf numFmtId="0" fontId="6" fillId="2" borderId="0" xfId="0" applyFont="1" applyFill="1"/>
    <xf numFmtId="0" fontId="12" fillId="2" borderId="14" xfId="0" applyFont="1" applyFill="1" applyBorder="1" applyAlignment="1">
      <alignment horizontal="center" vertical="top" wrapText="1"/>
    </xf>
    <xf numFmtId="4" fontId="20" fillId="2" borderId="23" xfId="0" applyNumberFormat="1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vertical="center" wrapText="1"/>
    </xf>
    <xf numFmtId="0" fontId="11" fillId="2" borderId="16" xfId="0" applyFont="1" applyFill="1" applyBorder="1" applyAlignment="1">
      <alignment vertical="top" wrapText="1"/>
    </xf>
    <xf numFmtId="0" fontId="1" fillId="2" borderId="11" xfId="0" applyFont="1" applyFill="1" applyBorder="1" applyAlignment="1">
      <alignment horizontal="center" vertical="center" wrapText="1"/>
    </xf>
    <xf numFmtId="4" fontId="14" fillId="2" borderId="29" xfId="0" applyNumberFormat="1" applyFont="1" applyFill="1" applyBorder="1" applyAlignment="1">
      <alignment horizontal="center" vertical="top" wrapText="1"/>
    </xf>
    <xf numFmtId="0" fontId="8" fillId="2" borderId="31" xfId="0" applyFont="1" applyFill="1" applyBorder="1" applyAlignment="1">
      <alignment vertical="center" wrapText="1"/>
    </xf>
    <xf numFmtId="0" fontId="11" fillId="2" borderId="27" xfId="0" applyFont="1" applyFill="1" applyBorder="1" applyAlignment="1">
      <alignment vertical="top" wrapText="1"/>
    </xf>
    <xf numFmtId="0" fontId="1" fillId="2" borderId="9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top" wrapText="1"/>
    </xf>
    <xf numFmtId="4" fontId="18" fillId="2" borderId="14" xfId="0" applyNumberFormat="1" applyFont="1" applyFill="1" applyBorder="1" applyAlignment="1">
      <alignment horizontal="center" vertical="center" wrapText="1"/>
    </xf>
    <xf numFmtId="4" fontId="21" fillId="2" borderId="0" xfId="0" applyNumberFormat="1" applyFont="1" applyFill="1"/>
    <xf numFmtId="4" fontId="6" fillId="2" borderId="0" xfId="0" applyNumberFormat="1" applyFont="1" applyFill="1"/>
    <xf numFmtId="0" fontId="22" fillId="2" borderId="0" xfId="0" applyFont="1" applyFill="1"/>
    <xf numFmtId="0" fontId="3" fillId="2" borderId="0" xfId="0" applyFont="1" applyFill="1"/>
    <xf numFmtId="0" fontId="23" fillId="2" borderId="23" xfId="0" applyFont="1" applyFill="1" applyBorder="1" applyAlignment="1">
      <alignment horizontal="center" vertical="top" wrapText="1"/>
    </xf>
    <xf numFmtId="4" fontId="24" fillId="2" borderId="0" xfId="0" applyNumberFormat="1" applyFont="1" applyFill="1"/>
    <xf numFmtId="4" fontId="25" fillId="2" borderId="0" xfId="0" applyNumberFormat="1" applyFont="1" applyFill="1" applyAlignment="1">
      <alignment horizontal="left" vertical="top"/>
    </xf>
    <xf numFmtId="0" fontId="8" fillId="2" borderId="23" xfId="0" applyFont="1" applyFill="1" applyBorder="1" applyAlignment="1">
      <alignment vertical="center" wrapText="1"/>
    </xf>
    <xf numFmtId="0" fontId="0" fillId="2" borderId="24" xfId="0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8" fillId="2" borderId="23" xfId="0" applyFont="1" applyFill="1" applyBorder="1" applyAlignment="1">
      <alignment horizontal="left" vertical="center" wrapText="1"/>
    </xf>
    <xf numFmtId="0" fontId="8" fillId="2" borderId="24" xfId="0" applyFont="1" applyFill="1" applyBorder="1" applyAlignment="1">
      <alignment horizontal="left" vertical="center" wrapText="1"/>
    </xf>
    <xf numFmtId="0" fontId="8" fillId="2" borderId="25" xfId="0" applyFont="1" applyFill="1" applyBorder="1" applyAlignment="1">
      <alignment horizontal="left" vertical="center" wrapText="1"/>
    </xf>
    <xf numFmtId="0" fontId="23" fillId="2" borderId="14" xfId="0" applyFont="1" applyFill="1" applyBorder="1" applyAlignment="1">
      <alignment horizontal="center" vertical="top" wrapText="1"/>
    </xf>
    <xf numFmtId="0" fontId="8" fillId="2" borderId="19" xfId="0" applyFont="1" applyFill="1" applyBorder="1" applyAlignment="1">
      <alignment horizontal="center" vertical="top" wrapText="1"/>
    </xf>
    <xf numFmtId="0" fontId="8" fillId="2" borderId="24" xfId="0" applyFont="1" applyFill="1" applyBorder="1" applyAlignment="1">
      <alignment vertical="center" wrapText="1"/>
    </xf>
    <xf numFmtId="4" fontId="26" fillId="2" borderId="23" xfId="0" applyNumberFormat="1" applyFont="1" applyFill="1" applyBorder="1" applyAlignment="1">
      <alignment horizontal="center" vertical="top" wrapText="1"/>
    </xf>
    <xf numFmtId="0" fontId="13" fillId="2" borderId="25" xfId="0" applyFont="1" applyFill="1" applyBorder="1" applyAlignment="1">
      <alignment horizontal="left" vertical="top" wrapText="1"/>
    </xf>
    <xf numFmtId="4" fontId="19" fillId="2" borderId="1" xfId="0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vertical="center" wrapText="1"/>
    </xf>
    <xf numFmtId="49" fontId="8" fillId="2" borderId="9" xfId="0" applyNumberFormat="1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11" fillId="2" borderId="13" xfId="0" applyFont="1" applyFill="1" applyBorder="1" applyAlignment="1">
      <alignment vertical="top" wrapText="1"/>
    </xf>
    <xf numFmtId="4" fontId="20" fillId="2" borderId="1" xfId="0" applyNumberFormat="1" applyFont="1" applyFill="1" applyBorder="1" applyAlignment="1">
      <alignment horizontal="center" vertical="top" wrapText="1"/>
    </xf>
    <xf numFmtId="0" fontId="11" fillId="2" borderId="9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  <xf numFmtId="0" fontId="1" fillId="2" borderId="19" xfId="0" applyFont="1" applyFill="1" applyBorder="1" applyAlignment="1">
      <alignment horizontal="center" vertical="top" wrapText="1"/>
    </xf>
    <xf numFmtId="4" fontId="28" fillId="2" borderId="0" xfId="0" applyNumberFormat="1" applyFont="1" applyFill="1"/>
    <xf numFmtId="0" fontId="29" fillId="2" borderId="0" xfId="0" applyFont="1" applyFill="1"/>
    <xf numFmtId="0" fontId="11" fillId="2" borderId="19" xfId="0" applyFont="1" applyFill="1" applyBorder="1" applyAlignment="1">
      <alignment vertical="center" wrapText="1"/>
    </xf>
    <xf numFmtId="0" fontId="11" fillId="2" borderId="19" xfId="0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center" vertical="top" wrapText="1"/>
    </xf>
    <xf numFmtId="0" fontId="0" fillId="2" borderId="0" xfId="0" applyFill="1" applyAlignment="1">
      <alignment vertical="top"/>
    </xf>
    <xf numFmtId="0" fontId="11" fillId="2" borderId="9" xfId="0" applyFont="1" applyFill="1" applyBorder="1" applyAlignment="1">
      <alignment vertical="top" wrapText="1"/>
    </xf>
    <xf numFmtId="0" fontId="11" fillId="2" borderId="33" xfId="0" applyFont="1" applyFill="1" applyBorder="1" applyAlignment="1">
      <alignment vertical="center" wrapText="1"/>
    </xf>
    <xf numFmtId="0" fontId="30" fillId="2" borderId="1" xfId="0" applyFont="1" applyFill="1" applyBorder="1" applyAlignment="1">
      <alignment vertical="center" wrapText="1"/>
    </xf>
    <xf numFmtId="0" fontId="31" fillId="2" borderId="1" xfId="0" applyFont="1" applyFill="1" applyBorder="1" applyAlignment="1">
      <alignment vertical="top" wrapText="1"/>
    </xf>
    <xf numFmtId="4" fontId="32" fillId="2" borderId="1" xfId="0" applyNumberFormat="1" applyFont="1" applyFill="1" applyBorder="1" applyAlignment="1">
      <alignment horizontal="center" vertical="center" wrapText="1"/>
    </xf>
    <xf numFmtId="4" fontId="16" fillId="0" borderId="0" xfId="0" applyNumberFormat="1" applyFont="1" applyFill="1"/>
    <xf numFmtId="4" fontId="19" fillId="0" borderId="23" xfId="0" applyNumberFormat="1" applyFont="1" applyFill="1" applyBorder="1" applyAlignment="1">
      <alignment horizontal="center" vertical="top" wrapText="1"/>
    </xf>
    <xf numFmtId="4" fontId="0" fillId="0" borderId="0" xfId="0" applyNumberFormat="1" applyFill="1"/>
    <xf numFmtId="0" fontId="15" fillId="0" borderId="23" xfId="0" applyFont="1" applyFill="1" applyBorder="1" applyAlignment="1">
      <alignment horizontal="center" vertical="top" wrapText="1"/>
    </xf>
    <xf numFmtId="4" fontId="19" fillId="0" borderId="1" xfId="0" applyNumberFormat="1" applyFont="1" applyFill="1" applyBorder="1" applyAlignment="1">
      <alignment horizontal="center" vertical="top" wrapText="1"/>
    </xf>
    <xf numFmtId="4" fontId="14" fillId="0" borderId="1" xfId="0" applyNumberFormat="1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left" vertical="top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  <xf numFmtId="0" fontId="8" fillId="2" borderId="19" xfId="0" applyFont="1" applyFill="1" applyBorder="1" applyAlignment="1">
      <alignment horizontal="center" vertical="center" wrapText="1"/>
    </xf>
    <xf numFmtId="49" fontId="8" fillId="2" borderId="19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/>
    <xf numFmtId="0" fontId="0" fillId="0" borderId="0" xfId="0" applyFill="1"/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4" fontId="14" fillId="0" borderId="25" xfId="0" applyNumberFormat="1" applyFont="1" applyFill="1" applyBorder="1" applyAlignment="1">
      <alignment horizontal="center" vertical="top" wrapText="1"/>
    </xf>
    <xf numFmtId="4" fontId="0" fillId="0" borderId="0" xfId="0" applyNumberFormat="1"/>
    <xf numFmtId="0" fontId="8" fillId="0" borderId="18" xfId="0" applyNumberFormat="1" applyFont="1" applyFill="1" applyBorder="1" applyAlignment="1">
      <alignment horizontal="left" vertical="center" wrapText="1"/>
    </xf>
    <xf numFmtId="0" fontId="8" fillId="0" borderId="8" xfId="0" applyNumberFormat="1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49" fontId="8" fillId="0" borderId="34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9" xfId="0" applyFont="1" applyFill="1" applyBorder="1" applyAlignment="1">
      <alignment horizontal="left" vertical="top" wrapText="1"/>
    </xf>
    <xf numFmtId="49" fontId="8" fillId="0" borderId="22" xfId="0" applyNumberFormat="1" applyFont="1" applyFill="1" applyBorder="1" applyAlignment="1">
      <alignment horizontal="center" vertical="center" wrapText="1"/>
    </xf>
    <xf numFmtId="49" fontId="8" fillId="0" borderId="26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34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1" fillId="2" borderId="13" xfId="0" applyFont="1" applyFill="1" applyBorder="1" applyAlignment="1">
      <alignment horizontal="left" vertical="top" wrapText="1"/>
    </xf>
    <xf numFmtId="0" fontId="11" fillId="2" borderId="9" xfId="0" applyFont="1" applyFill="1" applyBorder="1" applyAlignment="1">
      <alignment horizontal="left" vertical="top" wrapText="1"/>
    </xf>
    <xf numFmtId="0" fontId="27" fillId="2" borderId="23" xfId="0" applyFont="1" applyFill="1" applyBorder="1" applyAlignment="1">
      <alignment horizontal="left" vertical="top" wrapText="1"/>
    </xf>
    <xf numFmtId="0" fontId="27" fillId="2" borderId="24" xfId="0" applyFont="1" applyFill="1" applyBorder="1" applyAlignment="1">
      <alignment horizontal="left" vertical="top" wrapText="1"/>
    </xf>
    <xf numFmtId="49" fontId="8" fillId="2" borderId="13" xfId="0" applyNumberFormat="1" applyFont="1" applyFill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left" vertical="top" wrapText="1"/>
    </xf>
    <xf numFmtId="0" fontId="11" fillId="2" borderId="24" xfId="0" applyFont="1" applyFill="1" applyBorder="1" applyAlignment="1">
      <alignment horizontal="left" vertical="top" wrapText="1"/>
    </xf>
    <xf numFmtId="49" fontId="8" fillId="2" borderId="19" xfId="0" applyNumberFormat="1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49" fontId="8" fillId="2" borderId="30" xfId="0" applyNumberFormat="1" applyFont="1" applyFill="1" applyBorder="1" applyAlignment="1">
      <alignment horizontal="center" vertical="center" wrapText="1"/>
    </xf>
    <xf numFmtId="49" fontId="8" fillId="2" borderId="24" xfId="0" applyNumberFormat="1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left" vertical="top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" fontId="16" fillId="0" borderId="17" xfId="0" applyNumberFormat="1" applyFont="1" applyFill="1" applyBorder="1" applyAlignment="1">
      <alignment horizontal="center"/>
    </xf>
    <xf numFmtId="0" fontId="11" fillId="4" borderId="13" xfId="0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left" vertical="center" wrapText="1"/>
    </xf>
    <xf numFmtId="49" fontId="8" fillId="0" borderId="21" xfId="0" applyNumberFormat="1" applyFont="1" applyFill="1" applyBorder="1" applyAlignment="1">
      <alignment horizontal="center" vertical="center" wrapText="1"/>
    </xf>
    <xf numFmtId="0" fontId="8" fillId="0" borderId="15" xfId="0" applyNumberFormat="1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8" fillId="0" borderId="35" xfId="0" applyFont="1" applyFill="1" applyBorder="1" applyAlignment="1">
      <alignment horizontal="left" vertical="center" wrapText="1"/>
    </xf>
    <xf numFmtId="0" fontId="11" fillId="0" borderId="36" xfId="0" applyFont="1" applyFill="1" applyBorder="1" applyAlignment="1">
      <alignment horizontal="left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5" fillId="0" borderId="37" xfId="0" applyFont="1" applyFill="1" applyBorder="1" applyAlignment="1">
      <alignment horizontal="center" vertical="top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view="pageBreakPreview" topLeftCell="A31" zoomScaleSheetLayoutView="100" workbookViewId="0">
      <selection activeCell="E40" sqref="E40:E41"/>
    </sheetView>
  </sheetViews>
  <sheetFormatPr defaultRowHeight="15" x14ac:dyDescent="0.25"/>
  <cols>
    <col min="1" max="1" width="46.5703125" style="96" customWidth="1"/>
    <col min="2" max="2" width="32.85546875" style="96" customWidth="1"/>
    <col min="3" max="3" width="11.42578125" style="96" customWidth="1"/>
    <col min="4" max="4" width="28.85546875" style="96" customWidth="1"/>
    <col min="5" max="5" width="18.85546875" style="96" customWidth="1"/>
    <col min="6" max="6" width="12.5703125" style="96" customWidth="1"/>
    <col min="7" max="7" width="16.140625" style="96" customWidth="1"/>
    <col min="8" max="8" width="13.5703125" style="96" bestFit="1" customWidth="1"/>
    <col min="9" max="9" width="15.28515625" style="96" customWidth="1"/>
    <col min="10" max="10" width="9.5703125" style="96" customWidth="1"/>
    <col min="11" max="11" width="12.28515625" style="96" customWidth="1"/>
    <col min="12" max="12" width="11.85546875" style="96" customWidth="1"/>
    <col min="13" max="16384" width="9.140625" style="96"/>
  </cols>
  <sheetData>
    <row r="1" spans="1:8" ht="20.25" x14ac:dyDescent="0.25">
      <c r="A1" s="167" t="s">
        <v>11</v>
      </c>
      <c r="B1" s="167"/>
      <c r="C1" s="167"/>
      <c r="D1" s="167"/>
      <c r="E1" s="167"/>
      <c r="F1" s="167"/>
      <c r="G1" s="167"/>
    </row>
    <row r="2" spans="1:8" ht="20.25" x14ac:dyDescent="0.25">
      <c r="A2" s="167" t="s">
        <v>115</v>
      </c>
      <c r="B2" s="167"/>
      <c r="C2" s="167"/>
      <c r="D2" s="167"/>
      <c r="E2" s="167"/>
      <c r="F2" s="167"/>
      <c r="G2" s="1"/>
    </row>
    <row r="3" spans="1:8" ht="18.75" x14ac:dyDescent="0.25">
      <c r="A3" s="168" t="s">
        <v>12</v>
      </c>
      <c r="B3" s="168"/>
      <c r="C3" s="168"/>
      <c r="D3" s="168"/>
      <c r="E3" s="168"/>
      <c r="F3" s="168"/>
      <c r="G3" s="168"/>
    </row>
    <row r="4" spans="1:8" ht="18.75" customHeight="1" x14ac:dyDescent="0.25">
      <c r="A4" s="168" t="s">
        <v>13</v>
      </c>
      <c r="B4" s="168"/>
      <c r="C4" s="168"/>
      <c r="D4" s="168"/>
      <c r="E4" s="168"/>
      <c r="F4" s="168"/>
      <c r="G4" s="168"/>
    </row>
    <row r="5" spans="1:8" ht="15" customHeight="1" x14ac:dyDescent="0.25">
      <c r="A5" s="169" t="s">
        <v>116</v>
      </c>
      <c r="B5" s="169"/>
      <c r="C5" s="169"/>
      <c r="D5" s="169"/>
      <c r="E5" s="169"/>
      <c r="F5" s="169"/>
      <c r="G5" s="169"/>
    </row>
    <row r="6" spans="1:8" ht="15.75" thickBot="1" x14ac:dyDescent="0.3">
      <c r="A6" s="2" t="s">
        <v>128</v>
      </c>
      <c r="B6" s="95"/>
      <c r="C6" s="95"/>
      <c r="D6" s="95"/>
      <c r="E6" s="95"/>
      <c r="F6" s="95"/>
      <c r="G6" s="3" t="s">
        <v>160</v>
      </c>
    </row>
    <row r="7" spans="1:8" ht="66" customHeight="1" thickBot="1" x14ac:dyDescent="0.3">
      <c r="A7" s="4" t="s">
        <v>14</v>
      </c>
      <c r="B7" s="5" t="s">
        <v>15</v>
      </c>
      <c r="C7" s="5" t="s">
        <v>16</v>
      </c>
      <c r="D7" s="5" t="s">
        <v>17</v>
      </c>
      <c r="E7" s="5" t="s">
        <v>18</v>
      </c>
      <c r="F7" s="5" t="s">
        <v>19</v>
      </c>
      <c r="G7" s="6" t="s">
        <v>20</v>
      </c>
    </row>
    <row r="8" spans="1:8" ht="19.5" customHeight="1" thickBot="1" x14ac:dyDescent="0.3">
      <c r="A8" s="7">
        <v>1</v>
      </c>
      <c r="B8" s="8">
        <v>2</v>
      </c>
      <c r="C8" s="8">
        <v>3</v>
      </c>
      <c r="D8" s="9">
        <v>4</v>
      </c>
      <c r="E8" s="8">
        <v>5</v>
      </c>
      <c r="F8" s="10">
        <v>6</v>
      </c>
      <c r="G8" s="9">
        <v>7</v>
      </c>
    </row>
    <row r="9" spans="1:8" s="97" customFormat="1" ht="34.5" customHeight="1" x14ac:dyDescent="0.25">
      <c r="A9" s="116" t="s">
        <v>117</v>
      </c>
      <c r="B9" s="118" t="s">
        <v>118</v>
      </c>
      <c r="C9" s="119">
        <v>2210</v>
      </c>
      <c r="D9" s="84">
        <v>22900</v>
      </c>
      <c r="E9" s="120" t="s">
        <v>4</v>
      </c>
      <c r="F9" s="120" t="s">
        <v>6</v>
      </c>
      <c r="G9" s="121" t="s">
        <v>123</v>
      </c>
      <c r="H9" s="83"/>
    </row>
    <row r="10" spans="1:8" s="97" customFormat="1" ht="48" customHeight="1" x14ac:dyDescent="0.25">
      <c r="A10" s="117"/>
      <c r="B10" s="107"/>
      <c r="C10" s="109"/>
      <c r="D10" s="11" t="s">
        <v>119</v>
      </c>
      <c r="E10" s="111"/>
      <c r="F10" s="111"/>
      <c r="G10" s="122"/>
      <c r="H10" s="83"/>
    </row>
    <row r="11" spans="1:8" s="97" customFormat="1" ht="32.25" customHeight="1" x14ac:dyDescent="0.25">
      <c r="A11" s="116" t="s">
        <v>134</v>
      </c>
      <c r="B11" s="118" t="s">
        <v>135</v>
      </c>
      <c r="C11" s="119">
        <v>2210</v>
      </c>
      <c r="D11" s="84">
        <v>25483.8</v>
      </c>
      <c r="E11" s="120" t="s">
        <v>24</v>
      </c>
      <c r="F11" s="120" t="s">
        <v>6</v>
      </c>
      <c r="G11" s="121" t="s">
        <v>120</v>
      </c>
      <c r="H11" s="83"/>
    </row>
    <row r="12" spans="1:8" s="97" customFormat="1" ht="48" customHeight="1" x14ac:dyDescent="0.25">
      <c r="A12" s="117"/>
      <c r="B12" s="107"/>
      <c r="C12" s="109"/>
      <c r="D12" s="11" t="s">
        <v>136</v>
      </c>
      <c r="E12" s="111"/>
      <c r="F12" s="111"/>
      <c r="G12" s="122"/>
      <c r="H12" s="83"/>
    </row>
    <row r="13" spans="1:8" s="97" customFormat="1" ht="15.75" x14ac:dyDescent="0.25">
      <c r="A13" s="116" t="s">
        <v>137</v>
      </c>
      <c r="B13" s="118" t="s">
        <v>121</v>
      </c>
      <c r="C13" s="119">
        <v>2210</v>
      </c>
      <c r="D13" s="84">
        <v>42000</v>
      </c>
      <c r="E13" s="120" t="s">
        <v>24</v>
      </c>
      <c r="F13" s="120" t="s">
        <v>6</v>
      </c>
      <c r="G13" s="121" t="s">
        <v>120</v>
      </c>
      <c r="H13" s="83"/>
    </row>
    <row r="14" spans="1:8" s="97" customFormat="1" ht="48" customHeight="1" x14ac:dyDescent="0.25">
      <c r="A14" s="117"/>
      <c r="B14" s="107"/>
      <c r="C14" s="109"/>
      <c r="D14" s="11" t="s">
        <v>122</v>
      </c>
      <c r="E14" s="111"/>
      <c r="F14" s="111"/>
      <c r="G14" s="122"/>
      <c r="H14" s="83"/>
    </row>
    <row r="15" spans="1:8" s="97" customFormat="1" ht="41.25" customHeight="1" x14ac:dyDescent="0.25">
      <c r="A15" s="166" t="s">
        <v>22</v>
      </c>
      <c r="B15" s="106" t="s">
        <v>23</v>
      </c>
      <c r="C15" s="108">
        <v>2210</v>
      </c>
      <c r="D15" s="12">
        <v>5400</v>
      </c>
      <c r="E15" s="110" t="s">
        <v>21</v>
      </c>
      <c r="F15" s="110" t="s">
        <v>5</v>
      </c>
      <c r="G15" s="162" t="s">
        <v>1</v>
      </c>
    </row>
    <row r="16" spans="1:8" s="97" customFormat="1" ht="28.5" customHeight="1" x14ac:dyDescent="0.25">
      <c r="A16" s="117"/>
      <c r="B16" s="107"/>
      <c r="C16" s="109"/>
      <c r="D16" s="13" t="s">
        <v>124</v>
      </c>
      <c r="E16" s="111"/>
      <c r="F16" s="111"/>
      <c r="G16" s="115"/>
    </row>
    <row r="17" spans="1:9" s="97" customFormat="1" ht="49.5" customHeight="1" x14ac:dyDescent="0.25">
      <c r="A17" s="166" t="s">
        <v>141</v>
      </c>
      <c r="B17" s="106" t="s">
        <v>142</v>
      </c>
      <c r="C17" s="108">
        <v>2210</v>
      </c>
      <c r="D17" s="12">
        <v>199990</v>
      </c>
      <c r="E17" s="110" t="s">
        <v>144</v>
      </c>
      <c r="F17" s="110" t="s">
        <v>8</v>
      </c>
      <c r="G17" s="121" t="s">
        <v>145</v>
      </c>
    </row>
    <row r="18" spans="1:9" s="97" customFormat="1" ht="28.5" customHeight="1" thickBot="1" x14ac:dyDescent="0.3">
      <c r="A18" s="117"/>
      <c r="B18" s="107"/>
      <c r="C18" s="109"/>
      <c r="D18" s="13" t="s">
        <v>143</v>
      </c>
      <c r="E18" s="111"/>
      <c r="F18" s="111"/>
      <c r="G18" s="122"/>
    </row>
    <row r="19" spans="1:9" s="16" customFormat="1" ht="25.5" customHeight="1" thickBot="1" x14ac:dyDescent="0.3">
      <c r="A19" s="22" t="s">
        <v>28</v>
      </c>
      <c r="B19" s="24"/>
      <c r="C19" s="25"/>
      <c r="D19" s="26">
        <f>D15+D9+D13+D11+D17</f>
        <v>295773.8</v>
      </c>
      <c r="E19" s="27"/>
      <c r="F19" s="28"/>
      <c r="G19" s="26"/>
      <c r="H19" s="17"/>
    </row>
    <row r="20" spans="1:9" s="97" customFormat="1" ht="30.75" customHeight="1" x14ac:dyDescent="0.25">
      <c r="A20" s="116" t="s">
        <v>29</v>
      </c>
      <c r="B20" s="118" t="s">
        <v>30</v>
      </c>
      <c r="C20" s="119">
        <v>2240</v>
      </c>
      <c r="D20" s="87">
        <v>21200</v>
      </c>
      <c r="E20" s="120" t="s">
        <v>24</v>
      </c>
      <c r="F20" s="120" t="s">
        <v>9</v>
      </c>
      <c r="G20" s="125" t="s">
        <v>31</v>
      </c>
      <c r="H20" s="14"/>
    </row>
    <row r="21" spans="1:9" s="97" customFormat="1" ht="44.25" customHeight="1" x14ac:dyDescent="0.25">
      <c r="A21" s="117"/>
      <c r="B21" s="107"/>
      <c r="C21" s="109"/>
      <c r="D21" s="13" t="s">
        <v>32</v>
      </c>
      <c r="E21" s="111"/>
      <c r="F21" s="111"/>
      <c r="G21" s="126"/>
      <c r="H21" s="14"/>
    </row>
    <row r="22" spans="1:9" s="97" customFormat="1" ht="38.25" customHeight="1" x14ac:dyDescent="0.25">
      <c r="A22" s="116" t="s">
        <v>33</v>
      </c>
      <c r="B22" s="123" t="s">
        <v>30</v>
      </c>
      <c r="C22" s="119">
        <v>2240</v>
      </c>
      <c r="D22" s="88">
        <v>28600</v>
      </c>
      <c r="E22" s="120" t="s">
        <v>24</v>
      </c>
      <c r="F22" s="120" t="s">
        <v>9</v>
      </c>
      <c r="G22" s="125" t="s">
        <v>34</v>
      </c>
      <c r="H22" s="14"/>
    </row>
    <row r="23" spans="1:9" s="97" customFormat="1" ht="49.5" customHeight="1" x14ac:dyDescent="0.25">
      <c r="A23" s="117"/>
      <c r="B23" s="124"/>
      <c r="C23" s="109"/>
      <c r="D23" s="86" t="s">
        <v>35</v>
      </c>
      <c r="E23" s="111"/>
      <c r="F23" s="111"/>
      <c r="G23" s="126"/>
      <c r="H23" s="14"/>
    </row>
    <row r="24" spans="1:9" s="97" customFormat="1" ht="48" customHeight="1" x14ac:dyDescent="0.25">
      <c r="A24" s="116" t="s">
        <v>36</v>
      </c>
      <c r="B24" s="160" t="s">
        <v>37</v>
      </c>
      <c r="C24" s="119">
        <v>2240</v>
      </c>
      <c r="D24" s="87">
        <f>1152-576</f>
        <v>576</v>
      </c>
      <c r="E24" s="120" t="s">
        <v>24</v>
      </c>
      <c r="F24" s="120" t="s">
        <v>9</v>
      </c>
      <c r="G24" s="162" t="s">
        <v>1</v>
      </c>
      <c r="H24" s="159">
        <v>-576</v>
      </c>
    </row>
    <row r="25" spans="1:9" s="97" customFormat="1" ht="53.25" customHeight="1" x14ac:dyDescent="0.25">
      <c r="A25" s="117"/>
      <c r="B25" s="161"/>
      <c r="C25" s="109"/>
      <c r="D25" s="13" t="s">
        <v>38</v>
      </c>
      <c r="E25" s="111"/>
      <c r="F25" s="111"/>
      <c r="G25" s="115"/>
      <c r="H25" s="159"/>
      <c r="I25" s="85">
        <f>D24+H24</f>
        <v>0</v>
      </c>
    </row>
    <row r="26" spans="1:9" s="97" customFormat="1" ht="79.5" customHeight="1" x14ac:dyDescent="0.25">
      <c r="A26" s="163" t="s">
        <v>39</v>
      </c>
      <c r="B26" s="118" t="s">
        <v>40</v>
      </c>
      <c r="C26" s="119">
        <v>2240</v>
      </c>
      <c r="D26" s="88">
        <f>1299.96-1299.96</f>
        <v>0</v>
      </c>
      <c r="E26" s="110" t="s">
        <v>21</v>
      </c>
      <c r="F26" s="120" t="s">
        <v>6</v>
      </c>
      <c r="G26" s="125" t="s">
        <v>31</v>
      </c>
      <c r="H26" s="83">
        <v>-1299.96</v>
      </c>
      <c r="I26" s="85">
        <f>D26+H26</f>
        <v>-1299.96</v>
      </c>
    </row>
    <row r="27" spans="1:9" s="97" customFormat="1" ht="108" customHeight="1" x14ac:dyDescent="0.25">
      <c r="A27" s="105"/>
      <c r="B27" s="107"/>
      <c r="C27" s="109"/>
      <c r="D27" s="86" t="s">
        <v>125</v>
      </c>
      <c r="E27" s="111"/>
      <c r="F27" s="111"/>
      <c r="G27" s="126"/>
    </row>
    <row r="28" spans="1:9" s="97" customFormat="1" ht="37.5" customHeight="1" x14ac:dyDescent="0.25">
      <c r="A28" s="163" t="s">
        <v>127</v>
      </c>
      <c r="B28" s="164" t="s">
        <v>126</v>
      </c>
      <c r="C28" s="119">
        <v>2240</v>
      </c>
      <c r="D28" s="88">
        <v>2400</v>
      </c>
      <c r="E28" s="120" t="s">
        <v>21</v>
      </c>
      <c r="F28" s="120" t="s">
        <v>6</v>
      </c>
      <c r="G28" s="125" t="s">
        <v>1</v>
      </c>
    </row>
    <row r="29" spans="1:9" s="97" customFormat="1" ht="45" customHeight="1" x14ac:dyDescent="0.25">
      <c r="A29" s="105"/>
      <c r="B29" s="165"/>
      <c r="C29" s="109"/>
      <c r="D29" s="13" t="s">
        <v>41</v>
      </c>
      <c r="E29" s="111"/>
      <c r="F29" s="111"/>
      <c r="G29" s="126"/>
    </row>
    <row r="30" spans="1:9" s="97" customFormat="1" ht="65.25" customHeight="1" x14ac:dyDescent="0.25">
      <c r="A30" s="163" t="s">
        <v>146</v>
      </c>
      <c r="B30" s="164" t="s">
        <v>147</v>
      </c>
      <c r="C30" s="119">
        <v>2240</v>
      </c>
      <c r="D30" s="88">
        <v>3540</v>
      </c>
      <c r="E30" s="120" t="s">
        <v>21</v>
      </c>
      <c r="F30" s="120" t="s">
        <v>6</v>
      </c>
      <c r="G30" s="125" t="s">
        <v>1</v>
      </c>
    </row>
    <row r="31" spans="1:9" s="97" customFormat="1" ht="60.75" customHeight="1" x14ac:dyDescent="0.25">
      <c r="A31" s="105"/>
      <c r="B31" s="165"/>
      <c r="C31" s="109"/>
      <c r="D31" s="13" t="s">
        <v>148</v>
      </c>
      <c r="E31" s="111"/>
      <c r="F31" s="111"/>
      <c r="G31" s="126"/>
    </row>
    <row r="32" spans="1:9" s="97" customFormat="1" ht="38.25" customHeight="1" x14ac:dyDescent="0.25">
      <c r="A32" s="104" t="s">
        <v>138</v>
      </c>
      <c r="B32" s="106" t="s">
        <v>139</v>
      </c>
      <c r="C32" s="108">
        <v>2240</v>
      </c>
      <c r="D32" s="102">
        <v>7000</v>
      </c>
      <c r="E32" s="110" t="s">
        <v>24</v>
      </c>
      <c r="F32" s="112" t="s">
        <v>6</v>
      </c>
      <c r="G32" s="114" t="s">
        <v>1</v>
      </c>
      <c r="H32" s="14"/>
    </row>
    <row r="33" spans="1:12" s="97" customFormat="1" ht="38.25" customHeight="1" x14ac:dyDescent="0.25">
      <c r="A33" s="105"/>
      <c r="B33" s="107"/>
      <c r="C33" s="109"/>
      <c r="D33" s="13" t="s">
        <v>140</v>
      </c>
      <c r="E33" s="111"/>
      <c r="F33" s="113"/>
      <c r="G33" s="115"/>
      <c r="H33" s="14"/>
    </row>
    <row r="34" spans="1:12" s="97" customFormat="1" ht="54.75" customHeight="1" x14ac:dyDescent="0.25">
      <c r="A34" s="104" t="s">
        <v>153</v>
      </c>
      <c r="B34" s="106" t="s">
        <v>149</v>
      </c>
      <c r="C34" s="108">
        <v>2240</v>
      </c>
      <c r="D34" s="102">
        <v>42728.800000000003</v>
      </c>
      <c r="E34" s="110" t="s">
        <v>150</v>
      </c>
      <c r="F34" s="112" t="s">
        <v>26</v>
      </c>
      <c r="G34" s="114" t="s">
        <v>151</v>
      </c>
      <c r="H34" s="14"/>
    </row>
    <row r="35" spans="1:12" s="97" customFormat="1" ht="38.25" customHeight="1" thickBot="1" x14ac:dyDescent="0.3">
      <c r="A35" s="105"/>
      <c r="B35" s="107"/>
      <c r="C35" s="109"/>
      <c r="D35" s="13" t="s">
        <v>152</v>
      </c>
      <c r="E35" s="111"/>
      <c r="F35" s="113"/>
      <c r="G35" s="115"/>
      <c r="H35" s="14"/>
    </row>
    <row r="36" spans="1:12" s="97" customFormat="1" ht="38.25" customHeight="1" x14ac:dyDescent="0.25">
      <c r="A36" s="166" t="s">
        <v>154</v>
      </c>
      <c r="B36" s="170" t="s">
        <v>155</v>
      </c>
      <c r="C36" s="108">
        <v>2240</v>
      </c>
      <c r="D36" s="12">
        <v>23400</v>
      </c>
      <c r="E36" s="110" t="s">
        <v>150</v>
      </c>
      <c r="F36" s="110" t="s">
        <v>156</v>
      </c>
      <c r="G36" s="121" t="s">
        <v>151</v>
      </c>
      <c r="H36" s="14"/>
    </row>
    <row r="37" spans="1:12" s="97" customFormat="1" ht="38.25" customHeight="1" x14ac:dyDescent="0.25">
      <c r="A37" s="117"/>
      <c r="B37" s="107"/>
      <c r="C37" s="109"/>
      <c r="D37" s="13" t="s">
        <v>157</v>
      </c>
      <c r="E37" s="111"/>
      <c r="F37" s="111"/>
      <c r="G37" s="122"/>
      <c r="H37" s="14"/>
    </row>
    <row r="38" spans="1:12" s="97" customFormat="1" ht="38.25" customHeight="1" x14ac:dyDescent="0.25">
      <c r="A38" s="166" t="s">
        <v>158</v>
      </c>
      <c r="B38" s="118" t="s">
        <v>155</v>
      </c>
      <c r="C38" s="108">
        <v>2240</v>
      </c>
      <c r="D38" s="12">
        <v>6408</v>
      </c>
      <c r="E38" s="110" t="s">
        <v>150</v>
      </c>
      <c r="F38" s="110" t="s">
        <v>156</v>
      </c>
      <c r="G38" s="121" t="s">
        <v>151</v>
      </c>
      <c r="H38" s="14"/>
    </row>
    <row r="39" spans="1:12" s="97" customFormat="1" ht="38.25" customHeight="1" thickBot="1" x14ac:dyDescent="0.3">
      <c r="A39" s="117"/>
      <c r="B39" s="107"/>
      <c r="C39" s="109"/>
      <c r="D39" s="13" t="s">
        <v>159</v>
      </c>
      <c r="E39" s="111"/>
      <c r="F39" s="111"/>
      <c r="G39" s="122"/>
      <c r="H39" s="14"/>
    </row>
    <row r="40" spans="1:12" s="97" customFormat="1" ht="38.25" customHeight="1" x14ac:dyDescent="0.25">
      <c r="A40" s="166" t="s">
        <v>161</v>
      </c>
      <c r="B40" s="170" t="s">
        <v>162</v>
      </c>
      <c r="C40" s="108">
        <v>2240</v>
      </c>
      <c r="D40" s="12">
        <v>46500</v>
      </c>
      <c r="E40" s="110" t="s">
        <v>150</v>
      </c>
      <c r="F40" s="110" t="s">
        <v>27</v>
      </c>
      <c r="G40" s="121" t="s">
        <v>151</v>
      </c>
      <c r="H40" s="14"/>
    </row>
    <row r="41" spans="1:12" s="97" customFormat="1" ht="38.25" customHeight="1" x14ac:dyDescent="0.25">
      <c r="A41" s="117"/>
      <c r="B41" s="107"/>
      <c r="C41" s="109"/>
      <c r="D41" s="13" t="s">
        <v>163</v>
      </c>
      <c r="E41" s="111"/>
      <c r="F41" s="111"/>
      <c r="G41" s="122"/>
      <c r="H41" s="14"/>
    </row>
    <row r="42" spans="1:12" s="97" customFormat="1" ht="38.25" customHeight="1" x14ac:dyDescent="0.25">
      <c r="A42" s="166" t="s">
        <v>164</v>
      </c>
      <c r="B42" s="118" t="s">
        <v>165</v>
      </c>
      <c r="C42" s="108">
        <v>2240</v>
      </c>
      <c r="D42" s="12">
        <v>30900</v>
      </c>
      <c r="E42" s="110" t="s">
        <v>150</v>
      </c>
      <c r="F42" s="110" t="s">
        <v>27</v>
      </c>
      <c r="G42" s="121" t="s">
        <v>151</v>
      </c>
      <c r="H42" s="14"/>
    </row>
    <row r="43" spans="1:12" s="97" customFormat="1" ht="38.25" customHeight="1" thickBot="1" x14ac:dyDescent="0.3">
      <c r="A43" s="171"/>
      <c r="B43" s="172"/>
      <c r="C43" s="173"/>
      <c r="D43" s="174" t="s">
        <v>166</v>
      </c>
      <c r="E43" s="175"/>
      <c r="F43" s="175"/>
      <c r="G43" s="176"/>
      <c r="H43" s="14"/>
    </row>
    <row r="44" spans="1:12" s="16" customFormat="1" ht="38.25" customHeight="1" thickBot="1" x14ac:dyDescent="0.3">
      <c r="A44" s="32" t="s">
        <v>42</v>
      </c>
      <c r="B44" s="18"/>
      <c r="C44" s="19"/>
      <c r="D44" s="20">
        <f>D28+D26+D24+D22+D20+D32+D30+D34+D36+D38+D40+D42</f>
        <v>213252.8</v>
      </c>
      <c r="E44" s="19"/>
      <c r="F44" s="19"/>
      <c r="G44" s="20"/>
      <c r="H44" s="29"/>
    </row>
    <row r="45" spans="1:12" s="16" customFormat="1" ht="38.25" hidden="1" customHeight="1" x14ac:dyDescent="0.25">
      <c r="A45" s="33" t="s">
        <v>43</v>
      </c>
      <c r="B45" s="34" t="s">
        <v>44</v>
      </c>
      <c r="C45" s="35">
        <v>2282</v>
      </c>
      <c r="D45" s="36">
        <v>0</v>
      </c>
      <c r="E45" s="149" t="s">
        <v>45</v>
      </c>
      <c r="F45" s="151" t="s">
        <v>10</v>
      </c>
      <c r="G45" s="152" t="s">
        <v>31</v>
      </c>
      <c r="H45" s="29"/>
    </row>
    <row r="46" spans="1:12" s="16" customFormat="1" ht="27" hidden="1" customHeight="1" x14ac:dyDescent="0.25">
      <c r="A46" s="37"/>
      <c r="B46" s="38"/>
      <c r="C46" s="39"/>
      <c r="D46" s="30" t="s">
        <v>46</v>
      </c>
      <c r="E46" s="150"/>
      <c r="F46" s="134"/>
      <c r="G46" s="153"/>
      <c r="I46" s="29"/>
      <c r="K46" s="29"/>
    </row>
    <row r="47" spans="1:12" s="16" customFormat="1" ht="27" hidden="1" customHeight="1" x14ac:dyDescent="0.35">
      <c r="A47" s="40" t="s">
        <v>47</v>
      </c>
      <c r="B47" s="41"/>
      <c r="C47" s="42"/>
      <c r="D47" s="43">
        <f>D45</f>
        <v>0</v>
      </c>
      <c r="E47" s="42"/>
      <c r="F47" s="42"/>
      <c r="G47" s="42"/>
      <c r="H47" s="44"/>
      <c r="I47" s="15"/>
      <c r="K47" s="45"/>
      <c r="L47" s="46"/>
    </row>
    <row r="48" spans="1:12" s="16" customFormat="1" ht="61.5" hidden="1" customHeight="1" x14ac:dyDescent="0.35">
      <c r="A48" s="144" t="s">
        <v>48</v>
      </c>
      <c r="B48" s="155" t="s">
        <v>49</v>
      </c>
      <c r="C48" s="133">
        <v>3110</v>
      </c>
      <c r="D48" s="31">
        <f>6453000-6453000</f>
        <v>0</v>
      </c>
      <c r="E48" s="133" t="s">
        <v>50</v>
      </c>
      <c r="F48" s="133" t="s">
        <v>10</v>
      </c>
      <c r="G48" s="142" t="s">
        <v>51</v>
      </c>
      <c r="H48" s="44"/>
      <c r="I48" s="15"/>
      <c r="K48" s="45"/>
      <c r="L48" s="47"/>
    </row>
    <row r="49" spans="1:12" s="16" customFormat="1" ht="39.75" hidden="1" customHeight="1" x14ac:dyDescent="0.35">
      <c r="A49" s="154"/>
      <c r="B49" s="156"/>
      <c r="C49" s="158"/>
      <c r="D49" s="48" t="s">
        <v>52</v>
      </c>
      <c r="E49" s="158"/>
      <c r="F49" s="158"/>
      <c r="G49" s="146"/>
      <c r="H49" s="49"/>
      <c r="I49" s="15"/>
      <c r="K49" s="50"/>
      <c r="L49" s="46"/>
    </row>
    <row r="50" spans="1:12" s="16" customFormat="1" ht="62.25" hidden="1" customHeight="1" x14ac:dyDescent="0.35">
      <c r="A50" s="51" t="s">
        <v>53</v>
      </c>
      <c r="B50" s="156"/>
      <c r="C50" s="158"/>
      <c r="D50" s="31">
        <f>3988108.95-3988108.95</f>
        <v>0</v>
      </c>
      <c r="E50" s="158"/>
      <c r="F50" s="158"/>
      <c r="G50" s="142" t="s">
        <v>31</v>
      </c>
      <c r="H50" s="44"/>
      <c r="I50" s="15"/>
      <c r="K50" s="45"/>
      <c r="L50" s="46"/>
    </row>
    <row r="51" spans="1:12" s="16" customFormat="1" ht="111.75" hidden="1" customHeight="1" x14ac:dyDescent="0.25">
      <c r="A51" s="52"/>
      <c r="B51" s="156"/>
      <c r="C51" s="158"/>
      <c r="D51" s="48" t="s">
        <v>52</v>
      </c>
      <c r="E51" s="158"/>
      <c r="F51" s="158"/>
      <c r="G51" s="146"/>
      <c r="H51" s="44"/>
      <c r="I51" s="15"/>
    </row>
    <row r="52" spans="1:12" s="16" customFormat="1" ht="28.5" hidden="1" customHeight="1" x14ac:dyDescent="0.25">
      <c r="A52" s="51" t="s">
        <v>54</v>
      </c>
      <c r="B52" s="156"/>
      <c r="C52" s="158"/>
      <c r="D52" s="31">
        <v>0</v>
      </c>
      <c r="E52" s="158"/>
      <c r="F52" s="158"/>
      <c r="G52" s="146"/>
      <c r="H52" s="44"/>
      <c r="I52" s="15"/>
    </row>
    <row r="53" spans="1:12" s="16" customFormat="1" ht="15.75" hidden="1" customHeight="1" x14ac:dyDescent="0.25">
      <c r="A53" s="53"/>
      <c r="B53" s="156"/>
      <c r="C53" s="158"/>
      <c r="D53" s="48" t="s">
        <v>55</v>
      </c>
      <c r="E53" s="158"/>
      <c r="F53" s="158"/>
      <c r="G53" s="146"/>
    </row>
    <row r="54" spans="1:12" s="16" customFormat="1" ht="31.5" hidden="1" customHeight="1" x14ac:dyDescent="0.25">
      <c r="A54" s="54" t="s">
        <v>56</v>
      </c>
      <c r="B54" s="156"/>
      <c r="C54" s="158"/>
      <c r="D54" s="31">
        <f>4434672-4434672</f>
        <v>0</v>
      </c>
      <c r="E54" s="158"/>
      <c r="F54" s="158"/>
      <c r="G54" s="146"/>
    </row>
    <row r="55" spans="1:12" s="16" customFormat="1" ht="35.25" hidden="1" customHeight="1" x14ac:dyDescent="0.25">
      <c r="A55" s="55"/>
      <c r="B55" s="156"/>
      <c r="C55" s="158"/>
      <c r="D55" s="48" t="s">
        <v>52</v>
      </c>
      <c r="E55" s="158"/>
      <c r="F55" s="158"/>
      <c r="G55" s="146"/>
    </row>
    <row r="56" spans="1:12" s="16" customFormat="1" ht="30" hidden="1" customHeight="1" x14ac:dyDescent="0.25">
      <c r="A56" s="51" t="s">
        <v>57</v>
      </c>
      <c r="B56" s="156"/>
      <c r="C56" s="158"/>
      <c r="D56" s="31">
        <v>0</v>
      </c>
      <c r="E56" s="158"/>
      <c r="F56" s="158"/>
      <c r="G56" s="146"/>
    </row>
    <row r="57" spans="1:12" s="16" customFormat="1" ht="25.5" hidden="1" customHeight="1" x14ac:dyDescent="0.25">
      <c r="A57" s="56"/>
      <c r="B57" s="156"/>
      <c r="C57" s="158"/>
      <c r="D57" s="57" t="s">
        <v>58</v>
      </c>
      <c r="E57" s="158"/>
      <c r="F57" s="158"/>
      <c r="G57" s="146"/>
    </row>
    <row r="58" spans="1:12" s="16" customFormat="1" ht="36.75" hidden="1" customHeight="1" x14ac:dyDescent="0.25">
      <c r="A58" s="54" t="s">
        <v>59</v>
      </c>
      <c r="B58" s="156"/>
      <c r="C58" s="158"/>
      <c r="D58" s="31">
        <f>13601246.4-13601246.4</f>
        <v>0</v>
      </c>
      <c r="E58" s="158"/>
      <c r="F58" s="158"/>
      <c r="G58" s="146"/>
    </row>
    <row r="59" spans="1:12" s="16" customFormat="1" ht="36.75" hidden="1" customHeight="1" x14ac:dyDescent="0.25">
      <c r="A59" s="55"/>
      <c r="B59" s="156"/>
      <c r="C59" s="158"/>
      <c r="D59" s="48" t="s">
        <v>52</v>
      </c>
      <c r="E59" s="158"/>
      <c r="F59" s="158"/>
      <c r="G59" s="146"/>
    </row>
    <row r="60" spans="1:12" s="16" customFormat="1" ht="26.25" hidden="1" customHeight="1" x14ac:dyDescent="0.25">
      <c r="A60" s="51" t="s">
        <v>60</v>
      </c>
      <c r="B60" s="156"/>
      <c r="C60" s="158"/>
      <c r="D60" s="31">
        <v>0</v>
      </c>
      <c r="E60" s="158"/>
      <c r="F60" s="158"/>
      <c r="G60" s="146"/>
    </row>
    <row r="61" spans="1:12" s="16" customFormat="1" ht="33.75" hidden="1" customHeight="1" x14ac:dyDescent="0.25">
      <c r="A61" s="55"/>
      <c r="B61" s="156"/>
      <c r="C61" s="158"/>
      <c r="D61" s="57" t="s">
        <v>61</v>
      </c>
      <c r="E61" s="158"/>
      <c r="F61" s="158"/>
      <c r="G61" s="143"/>
    </row>
    <row r="62" spans="1:12" s="16" customFormat="1" ht="33.75" hidden="1" customHeight="1" x14ac:dyDescent="0.25">
      <c r="A62" s="54" t="s">
        <v>62</v>
      </c>
      <c r="B62" s="156"/>
      <c r="C62" s="158"/>
      <c r="D62" s="31">
        <f>4019652-4019652</f>
        <v>0</v>
      </c>
      <c r="E62" s="158"/>
      <c r="F62" s="158"/>
      <c r="G62" s="142" t="s">
        <v>51</v>
      </c>
    </row>
    <row r="63" spans="1:12" s="16" customFormat="1" ht="33.75" hidden="1" customHeight="1" x14ac:dyDescent="0.25">
      <c r="A63" s="55"/>
      <c r="B63" s="157"/>
      <c r="C63" s="134"/>
      <c r="D63" s="48" t="s">
        <v>52</v>
      </c>
      <c r="E63" s="134"/>
      <c r="F63" s="134"/>
      <c r="G63" s="146"/>
    </row>
    <row r="64" spans="1:12" s="16" customFormat="1" ht="48" hidden="1" customHeight="1" x14ac:dyDescent="0.25">
      <c r="A64" s="56" t="s">
        <v>63</v>
      </c>
      <c r="B64" s="138" t="s">
        <v>64</v>
      </c>
      <c r="C64" s="58">
        <v>3110</v>
      </c>
      <c r="D64" s="31">
        <v>0</v>
      </c>
      <c r="E64" s="93" t="s">
        <v>3</v>
      </c>
      <c r="F64" s="147" t="s">
        <v>8</v>
      </c>
      <c r="G64" s="142" t="s">
        <v>1</v>
      </c>
    </row>
    <row r="65" spans="1:10" s="16" customFormat="1" ht="101.25" hidden="1" customHeight="1" x14ac:dyDescent="0.25">
      <c r="A65" s="55"/>
      <c r="B65" s="139"/>
      <c r="C65" s="58"/>
      <c r="D65" s="21" t="s">
        <v>65</v>
      </c>
      <c r="E65" s="93" t="s">
        <v>66</v>
      </c>
      <c r="F65" s="148"/>
      <c r="G65" s="143"/>
    </row>
    <row r="66" spans="1:10" s="16" customFormat="1" ht="43.5" hidden="1" customHeight="1" x14ac:dyDescent="0.25">
      <c r="A66" s="51" t="s">
        <v>67</v>
      </c>
      <c r="B66" s="138" t="s">
        <v>68</v>
      </c>
      <c r="C66" s="147">
        <v>3110</v>
      </c>
      <c r="D66" s="31">
        <f>6750000-6750000</f>
        <v>0</v>
      </c>
      <c r="E66" s="147" t="s">
        <v>69</v>
      </c>
      <c r="F66" s="147" t="s">
        <v>8</v>
      </c>
      <c r="G66" s="142" t="s">
        <v>70</v>
      </c>
      <c r="H66" s="17">
        <f>D48+D50+D54+D58+D62</f>
        <v>0</v>
      </c>
    </row>
    <row r="67" spans="1:10" s="16" customFormat="1" ht="61.5" hidden="1" customHeight="1" x14ac:dyDescent="0.25">
      <c r="A67" s="59"/>
      <c r="B67" s="139"/>
      <c r="C67" s="148"/>
      <c r="D67" s="21" t="s">
        <v>52</v>
      </c>
      <c r="E67" s="148"/>
      <c r="F67" s="148"/>
      <c r="G67" s="143"/>
    </row>
    <row r="68" spans="1:10" s="16" customFormat="1" ht="75.75" hidden="1" customHeight="1" x14ac:dyDescent="0.25">
      <c r="A68" s="56" t="s">
        <v>71</v>
      </c>
      <c r="B68" s="138" t="s">
        <v>72</v>
      </c>
      <c r="C68" s="58">
        <v>3110</v>
      </c>
      <c r="D68" s="31">
        <f>3960000-3960000</f>
        <v>0</v>
      </c>
      <c r="E68" s="58" t="s">
        <v>3</v>
      </c>
      <c r="F68" s="58" t="s">
        <v>9</v>
      </c>
      <c r="G68" s="142" t="s">
        <v>70</v>
      </c>
    </row>
    <row r="69" spans="1:10" s="16" customFormat="1" ht="97.5" hidden="1" customHeight="1" x14ac:dyDescent="0.25">
      <c r="A69" s="55"/>
      <c r="B69" s="139"/>
      <c r="C69" s="58"/>
      <c r="D69" s="21" t="s">
        <v>73</v>
      </c>
      <c r="E69" s="92" t="s">
        <v>66</v>
      </c>
      <c r="F69" s="92"/>
      <c r="G69" s="143"/>
    </row>
    <row r="70" spans="1:10" s="16" customFormat="1" ht="78.75" hidden="1" customHeight="1" x14ac:dyDescent="0.25">
      <c r="A70" s="56" t="s">
        <v>74</v>
      </c>
      <c r="B70" s="138" t="s">
        <v>75</v>
      </c>
      <c r="C70" s="91">
        <v>3110</v>
      </c>
      <c r="D70" s="60">
        <f>6128320.65+2659727.35-8788048</f>
        <v>0</v>
      </c>
      <c r="E70" s="58" t="s">
        <v>3</v>
      </c>
      <c r="F70" s="58" t="s">
        <v>8</v>
      </c>
      <c r="G70" s="142" t="s">
        <v>31</v>
      </c>
    </row>
    <row r="71" spans="1:10" s="16" customFormat="1" ht="93.75" hidden="1" customHeight="1" x14ac:dyDescent="0.25">
      <c r="A71" s="55"/>
      <c r="B71" s="139"/>
      <c r="C71" s="92"/>
      <c r="D71" s="21" t="s">
        <v>76</v>
      </c>
      <c r="E71" s="58" t="s">
        <v>66</v>
      </c>
      <c r="F71" s="58"/>
      <c r="G71" s="143"/>
    </row>
    <row r="72" spans="1:10" s="16" customFormat="1" ht="27" hidden="1" customHeight="1" x14ac:dyDescent="0.25">
      <c r="A72" s="56" t="s">
        <v>77</v>
      </c>
      <c r="B72" s="138" t="s">
        <v>78</v>
      </c>
      <c r="C72" s="58">
        <v>3110</v>
      </c>
      <c r="D72" s="31">
        <v>0</v>
      </c>
      <c r="E72" s="91" t="s">
        <v>0</v>
      </c>
      <c r="F72" s="91" t="s">
        <v>9</v>
      </c>
      <c r="G72" s="142" t="s">
        <v>31</v>
      </c>
    </row>
    <row r="73" spans="1:10" s="16" customFormat="1" ht="60" hidden="1" customHeight="1" x14ac:dyDescent="0.25">
      <c r="A73" s="55"/>
      <c r="B73" s="139"/>
      <c r="C73" s="92"/>
      <c r="D73" s="21" t="s">
        <v>79</v>
      </c>
      <c r="E73" s="92"/>
      <c r="F73" s="92"/>
      <c r="G73" s="143"/>
    </row>
    <row r="74" spans="1:10" s="16" customFormat="1" ht="34.5" hidden="1" customHeight="1" x14ac:dyDescent="0.25">
      <c r="A74" s="56" t="s">
        <v>80</v>
      </c>
      <c r="B74" s="138" t="s">
        <v>81</v>
      </c>
      <c r="C74" s="58">
        <v>3110</v>
      </c>
      <c r="D74" s="31">
        <v>0</v>
      </c>
      <c r="E74" s="58" t="s">
        <v>3</v>
      </c>
      <c r="F74" s="58" t="s">
        <v>26</v>
      </c>
      <c r="G74" s="94" t="s">
        <v>82</v>
      </c>
      <c r="H74" s="29"/>
    </row>
    <row r="75" spans="1:10" s="16" customFormat="1" ht="43.5" hidden="1" customHeight="1" x14ac:dyDescent="0.25">
      <c r="A75" s="56"/>
      <c r="B75" s="139"/>
      <c r="C75" s="58"/>
      <c r="D75" s="21" t="s">
        <v>83</v>
      </c>
      <c r="E75" s="58"/>
      <c r="F75" s="58"/>
      <c r="G75" s="94"/>
      <c r="J75" s="29"/>
    </row>
    <row r="76" spans="1:10" s="16" customFormat="1" ht="33.75" hidden="1" customHeight="1" x14ac:dyDescent="0.25">
      <c r="A76" s="140" t="s">
        <v>84</v>
      </c>
      <c r="B76" s="138" t="s">
        <v>85</v>
      </c>
      <c r="C76" s="58">
        <v>3110</v>
      </c>
      <c r="D76" s="31">
        <v>0</v>
      </c>
      <c r="E76" s="91" t="s">
        <v>3</v>
      </c>
      <c r="F76" s="91" t="s">
        <v>6</v>
      </c>
      <c r="G76" s="142" t="s">
        <v>1</v>
      </c>
      <c r="H76" s="29"/>
    </row>
    <row r="77" spans="1:10" s="16" customFormat="1" ht="43.5" hidden="1" customHeight="1" x14ac:dyDescent="0.25">
      <c r="A77" s="141"/>
      <c r="B77" s="139"/>
      <c r="C77" s="92"/>
      <c r="D77" s="21" t="s">
        <v>86</v>
      </c>
      <c r="E77" s="92"/>
      <c r="F77" s="92"/>
      <c r="G77" s="143"/>
      <c r="H77" s="29"/>
    </row>
    <row r="78" spans="1:10" s="16" customFormat="1" ht="26.25" hidden="1" customHeight="1" x14ac:dyDescent="0.25">
      <c r="A78" s="144" t="s">
        <v>87</v>
      </c>
      <c r="B78" s="61" t="s">
        <v>88</v>
      </c>
      <c r="C78" s="133">
        <v>3110</v>
      </c>
      <c r="D78" s="62">
        <v>0</v>
      </c>
      <c r="E78" s="133" t="s">
        <v>0</v>
      </c>
      <c r="F78" s="89" t="s">
        <v>27</v>
      </c>
      <c r="G78" s="89" t="s">
        <v>1</v>
      </c>
      <c r="H78" s="29"/>
    </row>
    <row r="79" spans="1:10" s="16" customFormat="1" ht="39" hidden="1" customHeight="1" x14ac:dyDescent="0.25">
      <c r="A79" s="145"/>
      <c r="B79" s="90"/>
      <c r="C79" s="134"/>
      <c r="D79" s="63" t="s">
        <v>89</v>
      </c>
      <c r="E79" s="134"/>
      <c r="F79" s="64"/>
      <c r="G79" s="65"/>
    </row>
    <row r="80" spans="1:10" s="16" customFormat="1" ht="26.25" hidden="1" customHeight="1" x14ac:dyDescent="0.25">
      <c r="A80" s="66" t="s">
        <v>90</v>
      </c>
      <c r="B80" s="67" t="s">
        <v>91</v>
      </c>
      <c r="C80" s="136">
        <v>3122</v>
      </c>
      <c r="D80" s="68">
        <f>1300000-1300000</f>
        <v>0</v>
      </c>
      <c r="E80" s="133" t="s">
        <v>92</v>
      </c>
      <c r="F80" s="133" t="s">
        <v>6</v>
      </c>
      <c r="G80" s="133" t="s">
        <v>51</v>
      </c>
    </row>
    <row r="81" spans="1:12" s="16" customFormat="1" ht="44.25" hidden="1" customHeight="1" x14ac:dyDescent="0.25">
      <c r="A81" s="64"/>
      <c r="B81" s="69"/>
      <c r="C81" s="137"/>
      <c r="D81" s="23" t="s">
        <v>93</v>
      </c>
      <c r="E81" s="134"/>
      <c r="F81" s="134"/>
      <c r="G81" s="134"/>
    </row>
    <row r="82" spans="1:12" s="16" customFormat="1" ht="85.5" hidden="1" customHeight="1" x14ac:dyDescent="0.4">
      <c r="A82" s="70" t="s">
        <v>94</v>
      </c>
      <c r="B82" s="67" t="s">
        <v>95</v>
      </c>
      <c r="C82" s="71">
        <v>3122</v>
      </c>
      <c r="D82" s="68">
        <f>20650000-20650000</f>
        <v>0</v>
      </c>
      <c r="E82" s="133" t="s">
        <v>3</v>
      </c>
      <c r="F82" s="93" t="s">
        <v>6</v>
      </c>
      <c r="G82" s="133" t="s">
        <v>51</v>
      </c>
      <c r="H82" s="44"/>
      <c r="I82" s="15"/>
      <c r="J82" s="17"/>
      <c r="K82" s="72"/>
      <c r="L82" s="73"/>
    </row>
    <row r="83" spans="1:12" s="16" customFormat="1" ht="95.25" hidden="1" customHeight="1" x14ac:dyDescent="0.25">
      <c r="A83" s="74"/>
      <c r="B83" s="75"/>
      <c r="C83" s="71"/>
      <c r="D83" s="76" t="s">
        <v>93</v>
      </c>
      <c r="E83" s="134"/>
      <c r="F83" s="93"/>
      <c r="G83" s="134"/>
      <c r="J83" s="77"/>
      <c r="K83" s="17"/>
    </row>
    <row r="84" spans="1:12" s="16" customFormat="1" ht="88.5" hidden="1" customHeight="1" x14ac:dyDescent="0.25">
      <c r="A84" s="66" t="s">
        <v>96</v>
      </c>
      <c r="B84" s="67" t="s">
        <v>97</v>
      </c>
      <c r="C84" s="131">
        <v>3122</v>
      </c>
      <c r="D84" s="68">
        <f>2590000-150000-2440000</f>
        <v>0</v>
      </c>
      <c r="E84" s="133" t="s">
        <v>3</v>
      </c>
      <c r="F84" s="133" t="s">
        <v>6</v>
      </c>
      <c r="G84" s="133" t="s">
        <v>98</v>
      </c>
    </row>
    <row r="85" spans="1:12" s="16" customFormat="1" ht="82.5" hidden="1" customHeight="1" x14ac:dyDescent="0.25">
      <c r="A85" s="64"/>
      <c r="B85" s="78"/>
      <c r="C85" s="132"/>
      <c r="D85" s="23" t="s">
        <v>99</v>
      </c>
      <c r="E85" s="134"/>
      <c r="F85" s="134"/>
      <c r="G85" s="134"/>
    </row>
    <row r="86" spans="1:12" s="16" customFormat="1" ht="65.25" hidden="1" customHeight="1" x14ac:dyDescent="0.25">
      <c r="A86" s="51" t="s">
        <v>100</v>
      </c>
      <c r="B86" s="67" t="s">
        <v>101</v>
      </c>
      <c r="C86" s="131">
        <v>3122</v>
      </c>
      <c r="D86" s="68">
        <f>850000-850000</f>
        <v>0</v>
      </c>
      <c r="E86" s="133" t="s">
        <v>92</v>
      </c>
      <c r="F86" s="133" t="s">
        <v>6</v>
      </c>
      <c r="G86" s="133" t="s">
        <v>102</v>
      </c>
    </row>
    <row r="87" spans="1:12" s="16" customFormat="1" ht="27.75" hidden="1" customHeight="1" x14ac:dyDescent="0.25">
      <c r="A87" s="59"/>
      <c r="B87" s="78"/>
      <c r="C87" s="132"/>
      <c r="D87" s="23" t="s">
        <v>93</v>
      </c>
      <c r="E87" s="134"/>
      <c r="F87" s="134"/>
      <c r="G87" s="134"/>
      <c r="K87" s="77"/>
      <c r="L87" s="17"/>
    </row>
    <row r="88" spans="1:12" s="16" customFormat="1" ht="93.75" hidden="1" customHeight="1" x14ac:dyDescent="0.25">
      <c r="A88" s="51" t="s">
        <v>103</v>
      </c>
      <c r="B88" s="67" t="s">
        <v>104</v>
      </c>
      <c r="C88" s="131">
        <v>3122</v>
      </c>
      <c r="D88" s="68">
        <f>27000-27000</f>
        <v>0</v>
      </c>
      <c r="E88" s="133" t="s">
        <v>2</v>
      </c>
      <c r="F88" s="133" t="s">
        <v>6</v>
      </c>
      <c r="G88" s="133" t="s">
        <v>105</v>
      </c>
    </row>
    <row r="89" spans="1:12" s="16" customFormat="1" ht="81" hidden="1" customHeight="1" x14ac:dyDescent="0.25">
      <c r="A89" s="59"/>
      <c r="B89" s="78"/>
      <c r="C89" s="132"/>
      <c r="D89" s="23" t="s">
        <v>106</v>
      </c>
      <c r="E89" s="134"/>
      <c r="F89" s="134"/>
      <c r="G89" s="134"/>
    </row>
    <row r="90" spans="1:12" s="16" customFormat="1" ht="63.75" hidden="1" x14ac:dyDescent="0.25">
      <c r="A90" s="51" t="s">
        <v>107</v>
      </c>
      <c r="B90" s="67" t="s">
        <v>108</v>
      </c>
      <c r="C90" s="131">
        <v>3122</v>
      </c>
      <c r="D90" s="68">
        <f>67500-67500</f>
        <v>0</v>
      </c>
      <c r="E90" s="133" t="s">
        <v>2</v>
      </c>
      <c r="F90" s="133" t="s">
        <v>6</v>
      </c>
      <c r="G90" s="133" t="s">
        <v>105</v>
      </c>
    </row>
    <row r="91" spans="1:12" s="16" customFormat="1" ht="27" hidden="1" customHeight="1" x14ac:dyDescent="0.25">
      <c r="A91" s="37"/>
      <c r="B91" s="78"/>
      <c r="C91" s="132"/>
      <c r="D91" s="23" t="s">
        <v>109</v>
      </c>
      <c r="E91" s="134"/>
      <c r="F91" s="134"/>
      <c r="G91" s="134"/>
    </row>
    <row r="92" spans="1:12" s="16" customFormat="1" ht="75" hidden="1" customHeight="1" x14ac:dyDescent="0.25">
      <c r="A92" s="51" t="s">
        <v>110</v>
      </c>
      <c r="B92" s="67" t="s">
        <v>111</v>
      </c>
      <c r="C92" s="131">
        <v>3122</v>
      </c>
      <c r="D92" s="68">
        <f>15500-15500</f>
        <v>0</v>
      </c>
      <c r="E92" s="133" t="s">
        <v>25</v>
      </c>
      <c r="F92" s="133" t="s">
        <v>7</v>
      </c>
      <c r="G92" s="133" t="s">
        <v>105</v>
      </c>
    </row>
    <row r="93" spans="1:12" s="16" customFormat="1" ht="26.25" hidden="1" customHeight="1" x14ac:dyDescent="0.25">
      <c r="A93" s="37"/>
      <c r="B93" s="78"/>
      <c r="C93" s="132"/>
      <c r="D93" s="23" t="s">
        <v>112</v>
      </c>
      <c r="E93" s="134"/>
      <c r="F93" s="134"/>
      <c r="G93" s="134"/>
    </row>
    <row r="94" spans="1:12" s="16" customFormat="1" ht="55.5" hidden="1" customHeight="1" x14ac:dyDescent="0.25">
      <c r="A94" s="79" t="s">
        <v>113</v>
      </c>
      <c r="B94" s="80"/>
      <c r="C94" s="81"/>
      <c r="D94" s="82">
        <f>D80+D82+D84+D86+D88+D90+D92</f>
        <v>0</v>
      </c>
      <c r="E94" s="81"/>
      <c r="F94" s="81"/>
      <c r="G94" s="81"/>
    </row>
    <row r="95" spans="1:12" s="16" customFormat="1" ht="30.75" hidden="1" customHeight="1" x14ac:dyDescent="0.25"/>
    <row r="96" spans="1:12" s="16" customFormat="1" ht="35.25" hidden="1" customHeight="1" x14ac:dyDescent="0.25">
      <c r="A96" s="135" t="s">
        <v>114</v>
      </c>
      <c r="B96" s="135"/>
      <c r="C96" s="135"/>
      <c r="D96" s="135"/>
      <c r="E96" s="135"/>
      <c r="F96" s="135"/>
      <c r="G96" s="135"/>
    </row>
    <row r="97" spans="1:7" x14ac:dyDescent="0.25">
      <c r="E97" s="103"/>
    </row>
    <row r="98" spans="1:7" ht="29.25" customHeight="1" x14ac:dyDescent="0.25">
      <c r="A98" s="127" t="s">
        <v>114</v>
      </c>
      <c r="B98" s="127"/>
      <c r="C98" s="127"/>
      <c r="D98" s="127"/>
      <c r="E98" s="127"/>
      <c r="F98" s="127"/>
      <c r="G98" s="127"/>
    </row>
    <row r="99" spans="1:7" ht="12.75" customHeight="1" x14ac:dyDescent="0.25">
      <c r="A99" s="98"/>
      <c r="B99" s="98"/>
      <c r="C99" s="99"/>
      <c r="D99" s="100"/>
      <c r="E99" s="100"/>
      <c r="F99" s="100"/>
      <c r="G99" s="100"/>
    </row>
    <row r="100" spans="1:7" ht="21.75" customHeight="1" x14ac:dyDescent="0.25">
      <c r="A100" s="128" t="s">
        <v>129</v>
      </c>
      <c r="B100" s="98"/>
      <c r="C100" s="101" t="s">
        <v>130</v>
      </c>
      <c r="D100" s="129" t="s">
        <v>131</v>
      </c>
      <c r="E100" s="129"/>
      <c r="F100" s="129"/>
      <c r="G100" s="129"/>
    </row>
    <row r="101" spans="1:7" ht="12.75" customHeight="1" x14ac:dyDescent="0.25">
      <c r="A101" s="128"/>
      <c r="B101" s="98"/>
      <c r="C101" s="99" t="s">
        <v>132</v>
      </c>
      <c r="D101" s="130" t="s">
        <v>133</v>
      </c>
      <c r="E101" s="130"/>
      <c r="F101" s="130"/>
      <c r="G101" s="130"/>
    </row>
  </sheetData>
  <mergeCells count="171">
    <mergeCell ref="A40:A41"/>
    <mergeCell ref="B40:B41"/>
    <mergeCell ref="C40:C41"/>
    <mergeCell ref="E40:E41"/>
    <mergeCell ref="F40:F41"/>
    <mergeCell ref="G40:G41"/>
    <mergeCell ref="A42:A43"/>
    <mergeCell ref="B42:B43"/>
    <mergeCell ref="C42:C43"/>
    <mergeCell ref="E42:E43"/>
    <mergeCell ref="F42:F43"/>
    <mergeCell ref="G42:G43"/>
    <mergeCell ref="A36:A37"/>
    <mergeCell ref="B36:B37"/>
    <mergeCell ref="C36:C37"/>
    <mergeCell ref="E36:E37"/>
    <mergeCell ref="F36:F37"/>
    <mergeCell ref="G36:G37"/>
    <mergeCell ref="A38:A39"/>
    <mergeCell ref="B38:B39"/>
    <mergeCell ref="C38:C39"/>
    <mergeCell ref="E38:E39"/>
    <mergeCell ref="F38:F39"/>
    <mergeCell ref="G38:G39"/>
    <mergeCell ref="A30:A31"/>
    <mergeCell ref="B30:B31"/>
    <mergeCell ref="C30:C31"/>
    <mergeCell ref="E30:E31"/>
    <mergeCell ref="F30:F31"/>
    <mergeCell ref="G30:G31"/>
    <mergeCell ref="G9:G10"/>
    <mergeCell ref="A1:G1"/>
    <mergeCell ref="A2:F2"/>
    <mergeCell ref="A3:G3"/>
    <mergeCell ref="A4:G4"/>
    <mergeCell ref="A5:G5"/>
    <mergeCell ref="A9:A10"/>
    <mergeCell ref="B9:B10"/>
    <mergeCell ref="C9:C10"/>
    <mergeCell ref="E9:E10"/>
    <mergeCell ref="F9:F10"/>
    <mergeCell ref="A20:A21"/>
    <mergeCell ref="B20:B21"/>
    <mergeCell ref="C20:C21"/>
    <mergeCell ref="E20:E21"/>
    <mergeCell ref="F20:F21"/>
    <mergeCell ref="G20:G21"/>
    <mergeCell ref="A15:A16"/>
    <mergeCell ref="B15:B16"/>
    <mergeCell ref="C15:C16"/>
    <mergeCell ref="E15:E16"/>
    <mergeCell ref="F15:F16"/>
    <mergeCell ref="G15:G16"/>
    <mergeCell ref="A17:A18"/>
    <mergeCell ref="B17:B18"/>
    <mergeCell ref="C17:C18"/>
    <mergeCell ref="E17:E18"/>
    <mergeCell ref="F17:F18"/>
    <mergeCell ref="G17:G18"/>
    <mergeCell ref="H24:H25"/>
    <mergeCell ref="A24:A25"/>
    <mergeCell ref="B24:B25"/>
    <mergeCell ref="C24:C25"/>
    <mergeCell ref="E24:E25"/>
    <mergeCell ref="F24:F25"/>
    <mergeCell ref="G24:G25"/>
    <mergeCell ref="A28:A29"/>
    <mergeCell ref="B28:B29"/>
    <mergeCell ref="C28:C29"/>
    <mergeCell ref="E28:E29"/>
    <mergeCell ref="F28:F29"/>
    <mergeCell ref="G28:G29"/>
    <mergeCell ref="A26:A27"/>
    <mergeCell ref="B26:B27"/>
    <mergeCell ref="C26:C27"/>
    <mergeCell ref="E26:E27"/>
    <mergeCell ref="F26:F27"/>
    <mergeCell ref="G26:G27"/>
    <mergeCell ref="E45:E46"/>
    <mergeCell ref="F45:F46"/>
    <mergeCell ref="G45:G46"/>
    <mergeCell ref="A48:A49"/>
    <mergeCell ref="B48:B63"/>
    <mergeCell ref="C48:C63"/>
    <mergeCell ref="E48:E63"/>
    <mergeCell ref="F48:F63"/>
    <mergeCell ref="G48:G49"/>
    <mergeCell ref="G50:G61"/>
    <mergeCell ref="G62:G63"/>
    <mergeCell ref="B64:B65"/>
    <mergeCell ref="F64:F65"/>
    <mergeCell ref="G64:G65"/>
    <mergeCell ref="B66:B67"/>
    <mergeCell ref="C66:C67"/>
    <mergeCell ref="E66:E67"/>
    <mergeCell ref="F66:F67"/>
    <mergeCell ref="G66:G67"/>
    <mergeCell ref="B74:B75"/>
    <mergeCell ref="A76:A77"/>
    <mergeCell ref="B76:B77"/>
    <mergeCell ref="G76:G77"/>
    <mergeCell ref="A78:A79"/>
    <mergeCell ref="C78:C79"/>
    <mergeCell ref="E78:E79"/>
    <mergeCell ref="B68:B69"/>
    <mergeCell ref="G68:G69"/>
    <mergeCell ref="B70:B71"/>
    <mergeCell ref="G70:G71"/>
    <mergeCell ref="B72:B73"/>
    <mergeCell ref="G72:G73"/>
    <mergeCell ref="E84:E85"/>
    <mergeCell ref="F84:F85"/>
    <mergeCell ref="G84:G85"/>
    <mergeCell ref="C86:C87"/>
    <mergeCell ref="E86:E87"/>
    <mergeCell ref="F86:F87"/>
    <mergeCell ref="G86:G87"/>
    <mergeCell ref="C80:C81"/>
    <mergeCell ref="E80:E81"/>
    <mergeCell ref="F80:F81"/>
    <mergeCell ref="G80:G81"/>
    <mergeCell ref="E82:E83"/>
    <mergeCell ref="G82:G83"/>
    <mergeCell ref="A22:A23"/>
    <mergeCell ref="B22:B23"/>
    <mergeCell ref="C22:C23"/>
    <mergeCell ref="E22:E23"/>
    <mergeCell ref="F22:F23"/>
    <mergeCell ref="G22:G23"/>
    <mergeCell ref="A98:G98"/>
    <mergeCell ref="A100:A101"/>
    <mergeCell ref="D100:G100"/>
    <mergeCell ref="D101:G101"/>
    <mergeCell ref="C92:C93"/>
    <mergeCell ref="E92:E93"/>
    <mergeCell ref="F92:F93"/>
    <mergeCell ref="G92:G93"/>
    <mergeCell ref="A96:G96"/>
    <mergeCell ref="C88:C89"/>
    <mergeCell ref="E88:E89"/>
    <mergeCell ref="F88:F89"/>
    <mergeCell ref="G88:G89"/>
    <mergeCell ref="C90:C91"/>
    <mergeCell ref="E90:E91"/>
    <mergeCell ref="F90:F91"/>
    <mergeCell ref="G90:G91"/>
    <mergeCell ref="C84:C85"/>
    <mergeCell ref="A11:A12"/>
    <mergeCell ref="B11:B12"/>
    <mergeCell ref="C11:C12"/>
    <mergeCell ref="E11:E12"/>
    <mergeCell ref="F11:F12"/>
    <mergeCell ref="G11:G12"/>
    <mergeCell ref="A13:A14"/>
    <mergeCell ref="B13:B14"/>
    <mergeCell ref="C13:C14"/>
    <mergeCell ref="E13:E14"/>
    <mergeCell ref="F13:F14"/>
    <mergeCell ref="G13:G14"/>
    <mergeCell ref="A34:A35"/>
    <mergeCell ref="B34:B35"/>
    <mergeCell ref="C34:C35"/>
    <mergeCell ref="E34:E35"/>
    <mergeCell ref="F34:F35"/>
    <mergeCell ref="G34:G35"/>
    <mergeCell ref="A32:A33"/>
    <mergeCell ref="B32:B33"/>
    <mergeCell ref="C32:C33"/>
    <mergeCell ref="E32:E33"/>
    <mergeCell ref="F32:F33"/>
    <mergeCell ref="G32:G33"/>
  </mergeCells>
  <pageMargins left="0.17" right="0.17" top="0.51181102362204722" bottom="0.19685039370078741" header="0.15748031496062992" footer="0.31496062992125984"/>
  <pageSetup paperSize="9" scale="60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ЦА_СЗ</vt:lpstr>
      <vt:lpstr>ЦА_СЗ!Заголовки_для_печати</vt:lpstr>
      <vt:lpstr>ЦА_СЗ!Область_печати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Жаркова О</dc:creator>
  <cp:lastModifiedBy>Жаркова О</cp:lastModifiedBy>
  <cp:lastPrinted>2022-11-08T08:41:26Z</cp:lastPrinted>
  <dcterms:created xsi:type="dcterms:W3CDTF">2021-12-30T09:51:02Z</dcterms:created>
  <dcterms:modified xsi:type="dcterms:W3CDTF">2022-11-08T08:41:31Z</dcterms:modified>
</cp:coreProperties>
</file>