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240" yWindow="60" windowWidth="15120" windowHeight="6585"/>
  </bookViews>
  <sheets>
    <sheet name="Лист1" sheetId="1" r:id="rId1"/>
  </sheets>
  <definedNames>
    <definedName name="_xlnm.Print_Titles" localSheetId="0">Лист1!$6:$7</definedName>
    <definedName name="_xlnm.Print_Area" localSheetId="0">Лист1!$A$1:$G$345</definedName>
  </definedNames>
  <calcPr calcId="162913"/>
  <fileRecoveryPr autoRecover="0"/>
</workbook>
</file>

<file path=xl/calcChain.xml><?xml version="1.0" encoding="utf-8"?>
<calcChain xmlns="http://schemas.openxmlformats.org/spreadsheetml/2006/main">
  <c r="D32" i="1" l="1"/>
  <c r="E308" i="1" l="1"/>
  <c r="D308" i="1"/>
  <c r="D36" i="1" l="1"/>
  <c r="D30" i="1"/>
  <c r="D59" i="1" l="1"/>
  <c r="D63" i="1"/>
  <c r="D142" i="1"/>
  <c r="D138" i="1"/>
  <c r="D112" i="1" l="1"/>
  <c r="D97" i="1"/>
  <c r="D332" i="1"/>
  <c r="D338" i="1" s="1"/>
  <c r="D28" i="1"/>
  <c r="D50" i="1" s="1"/>
  <c r="D21" i="1"/>
  <c r="D19" i="1"/>
  <c r="D16" i="1"/>
  <c r="D18" i="1" s="1"/>
  <c r="D27" i="1" l="1"/>
  <c r="D254" i="1" l="1"/>
  <c r="D58" i="1" l="1"/>
  <c r="D280" i="1" l="1"/>
  <c r="D321" i="1" l="1"/>
  <c r="D319" i="1"/>
  <c r="D317" i="1"/>
  <c r="D313" i="1"/>
  <c r="D172" i="1" l="1"/>
  <c r="D257" i="1" l="1"/>
  <c r="D268" i="1" l="1"/>
  <c r="D264" i="1"/>
  <c r="D260" i="1"/>
  <c r="D315" i="1" l="1"/>
  <c r="D311" i="1"/>
  <c r="D309" i="1"/>
  <c r="D300" i="1"/>
  <c r="D278" i="1"/>
  <c r="D276" i="1"/>
  <c r="D272" i="1"/>
  <c r="D258" i="1"/>
  <c r="D323" i="1" l="1"/>
  <c r="D53" i="1" l="1"/>
</calcChain>
</file>

<file path=xl/sharedStrings.xml><?xml version="1.0" encoding="utf-8"?>
<sst xmlns="http://schemas.openxmlformats.org/spreadsheetml/2006/main" count="945" uniqueCount="534">
  <si>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</si>
  <si>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</si>
  <si>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</si>
  <si>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</si>
  <si>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</si>
  <si>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</si>
  <si>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</si>
  <si>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</si>
  <si>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</si>
  <si>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</si>
  <si>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</si>
  <si>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</si>
  <si>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</si>
  <si>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</si>
  <si>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</si>
  <si>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</si>
  <si>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</si>
  <si>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</si>
  <si>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</si>
  <si>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</si>
  <si>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</si>
  <si>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</si>
  <si>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</si>
  <si>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</si>
  <si>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</si>
  <si>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</si>
  <si>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</si>
  <si>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</si>
  <si>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</si>
  <si>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</si>
  <si>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</si>
  <si>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</si>
  <si>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</si>
  <si>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</si>
  <si>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</si>
  <si>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</si>
  <si>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</si>
  <si>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</si>
  <si>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</si>
  <si>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</si>
  <si>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</si>
  <si>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</si>
  <si>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</si>
  <si>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</si>
  <si>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</si>
  <si>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</si>
  <si>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</si>
  <si>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</si>
  <si>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</si>
  <si>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</si>
  <si>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</si>
  <si>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</si>
  <si>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</si>
  <si>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</si>
  <si>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</si>
  <si>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</si>
  <si>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</si>
  <si>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</si>
  <si>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</si>
  <si>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</si>
  <si>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</si>
  <si>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</si>
  <si>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</si>
  <si>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</si>
  <si>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</si>
  <si>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</si>
  <si>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</si>
  <si>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</si>
  <si>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</si>
  <si>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</si>
  <si>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</si>
  <si>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</si>
  <si>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</si>
  <si>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</si>
  <si>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</si>
  <si>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</si>
  <si>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</si>
  <si>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</si>
  <si>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</si>
  <si>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</si>
  <si>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</si>
  <si>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</si>
  <si>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</si>
  <si>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</si>
  <si>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</si>
  <si>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</si>
  <si>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</si>
  <si>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</si>
  <si>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</si>
  <si>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</si>
  <si>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</si>
  <si>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</si>
  <si>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</si>
  <si>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</si>
  <si>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</si>
  <si>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</si>
  <si>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</si>
  <si>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</si>
  <si>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</si>
  <si>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</si>
  <si>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</si>
  <si>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</si>
  <si>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</si>
  <si>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</si>
  <si>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</si>
  <si>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</si>
  <si>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проукладений договір</t>
  </si>
  <si>
    <t>звіт про укладений договір</t>
  </si>
  <si>
    <t>Відкриті торги</t>
  </si>
  <si>
    <t xml:space="preserve">грн.(дев'ятсот тридцять п'ять  тисяч двісті вісімдесят гривень 00 коп.)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</si>
  <si>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</si>
  <si>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</si>
  <si>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</si>
  <si>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</si>
  <si>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</si>
  <si>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</si>
  <si>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</si>
  <si>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</si>
  <si>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</si>
  <si>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</si>
  <si>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</si>
  <si>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</si>
  <si>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</si>
  <si>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</si>
  <si>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</si>
  <si>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</si>
  <si>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</si>
  <si>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</si>
  <si>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</si>
  <si>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</si>
  <si>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</si>
  <si>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</si>
  <si>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</si>
  <si>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</si>
  <si>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</si>
  <si>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</si>
  <si>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</si>
  <si>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</si>
  <si>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</si>
  <si>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</si>
  <si>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</si>
  <si>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</si>
  <si>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</si>
  <si>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</si>
  <si>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</si>
  <si>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</si>
  <si>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</si>
  <si>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</si>
  <si>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</si>
  <si>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</si>
  <si>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</si>
  <si>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</si>
  <si>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</si>
  <si>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</si>
  <si>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</si>
  <si>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</si>
  <si>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</si>
  <si>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</si>
  <si>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</si>
  <si>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</si>
  <si>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</si>
  <si>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</si>
  <si>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</si>
  <si>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</si>
  <si>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</si>
  <si>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</si>
  <si>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</si>
  <si>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</si>
  <si>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</si>
  <si>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</si>
  <si>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</si>
  <si>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</si>
  <si>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</si>
  <si>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</si>
  <si>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</si>
  <si>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</si>
  <si>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</si>
  <si>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</si>
  <si>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</si>
  <si>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</si>
  <si>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</si>
  <si>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</si>
  <si>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</si>
  <si>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</si>
  <si>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</si>
  <si>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</si>
  <si>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</si>
  <si>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</si>
  <si>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</si>
  <si>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</si>
  <si>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</si>
  <si>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</si>
  <si>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</si>
  <si>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</si>
  <si>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</si>
  <si>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</si>
  <si>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</si>
  <si>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</si>
  <si>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</si>
  <si>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</si>
  <si>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</si>
  <si>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</si>
  <si>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</si>
  <si>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</si>
  <si>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</si>
  <si>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</si>
  <si>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</si>
  <si>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</si>
  <si>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</si>
  <si>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</si>
  <si>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</si>
  <si>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</si>
  <si>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</si>
  <si>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</si>
  <si>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</si>
  <si>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</si>
  <si>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</si>
  <si>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</si>
  <si>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</si>
  <si>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</si>
  <si>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</si>
  <si>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</si>
  <si>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</si>
  <si>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</si>
  <si>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</si>
  <si>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</si>
  <si>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</si>
  <si>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</si>
  <si>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</si>
  <si>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</si>
  <si>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</si>
  <si>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</si>
  <si>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</si>
  <si>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</si>
  <si>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</si>
  <si>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</si>
  <si>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</si>
  <si>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</si>
  <si>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</si>
  <si>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</si>
  <si>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</si>
  <si>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</si>
  <si>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</si>
  <si>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</si>
  <si>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</si>
  <si>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</si>
  <si>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</si>
  <si>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</si>
  <si>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</si>
  <si>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</si>
  <si>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</si>
  <si>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</si>
  <si>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</si>
  <si>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</si>
  <si>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</si>
  <si>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</si>
  <si>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</si>
  <si>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</si>
  <si>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</si>
  <si>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</si>
  <si>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</si>
  <si>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Обладнання під систему зчитування номерних знаків</t>
  </si>
  <si>
    <t xml:space="preserve">Придбання щоденники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</si>
  <si>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</si>
  <si>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</si>
  <si>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</si>
  <si>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</si>
  <si>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</si>
  <si>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</si>
  <si>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</si>
  <si>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</si>
  <si>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</si>
  <si>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</si>
  <si>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</si>
  <si>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</si>
  <si>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</si>
  <si>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</si>
  <si>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</si>
  <si>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r>
      <t>Код ДК 021:2015  30100000-0 -</t>
    </r>
    <r>
      <rPr>
        <sz val="10"/>
        <color indexed="8"/>
        <rFont val="Times New Roman"/>
        <family val="1"/>
        <charset val="204"/>
      </rPr>
      <t>Офісні техніка, устаткування та приладдя, крім комп'ютерів, принтерів та меблів</t>
    </r>
  </si>
  <si>
    <t>Знищувачі паперу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</si>
  <si>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</si>
  <si>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</si>
  <si>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 (двідцять чотири тисяч сто дев'яносто дві  гривні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</si>
  <si>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</si>
  <si>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</si>
  <si>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</si>
  <si>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шість  тисяч вісімсот шістдесят гривень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</si>
  <si>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</si>
  <si>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</si>
  <si>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</si>
  <si>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</si>
  <si>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</si>
  <si>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</si>
  <si>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загальний фонд КПКВ 3506010  </t>
  </si>
  <si>
    <t xml:space="preserve">звіт про укладнений договір </t>
  </si>
  <si>
    <t>січень-березень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</si>
  <si>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</si>
  <si>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</si>
  <si>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</si>
  <si>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</si>
  <si>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 (двадцять  тисяч дев'ятсот десять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</si>
  <si>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</t>
    </r>
  </si>
  <si>
    <t xml:space="preserve">грн (один мільойон триста вісімдесят  тисяч двісті сімдесят  гривень 00 коп.)                            </t>
  </si>
  <si>
    <r>
      <t xml:space="preserve">Код ДК 021:2015  44810000-1 </t>
    </r>
    <r>
      <rPr>
        <sz val="10"/>
        <color indexed="8"/>
        <rFont val="Times New Roman"/>
        <family val="1"/>
        <charset val="204"/>
      </rPr>
      <t>Фарби</t>
    </r>
  </si>
  <si>
    <t>Придбання митного забезпечення: (фарба спеціальна флуоресцентна) (44810000-1 Фарби)</t>
  </si>
  <si>
    <t xml:space="preserve">грн (сімдесят чотири тисяч двісті  гривень 00 коп.)                            </t>
  </si>
  <si>
    <r>
      <t>Код ДК 021:2015  42650000-7</t>
    </r>
    <r>
      <rPr>
        <sz val="10"/>
        <rFont val="Times New Roman"/>
        <family val="1"/>
        <charset val="204"/>
      </rPr>
      <t xml:space="preserve"> Ручні документи пневматичні чи моторизовані</t>
    </r>
  </si>
  <si>
    <t xml:space="preserve">гривень (одна  тисяча дев'ятсот вісімдесят  гривень 00 коп.)                                                                  </t>
  </si>
  <si>
    <t>Придбання станка для зшивання документів (42651000-4 Пневматичні річні інструменти)</t>
  </si>
  <si>
    <t xml:space="preserve">грн.( двісті вісімдесят одна тисяч чотириста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</si>
  <si>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</si>
  <si>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</si>
  <si>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</si>
  <si>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</si>
  <si>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</si>
  <si>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</si>
  <si>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</si>
  <si>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</si>
  <si>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</si>
  <si>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</si>
  <si>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</si>
  <si>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</si>
  <si>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</si>
  <si>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</si>
  <si>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</si>
  <si>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</si>
  <si>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</si>
  <si>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</si>
  <si>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</si>
  <si>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</si>
  <si>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</si>
  <si>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</si>
  <si>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</si>
  <si>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</si>
  <si>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</si>
  <si>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</si>
  <si>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</si>
  <si>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</si>
  <si>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</si>
  <si>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</si>
  <si>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</si>
  <si>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</si>
  <si>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</si>
  <si>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</si>
  <si>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 xml:space="preserve">грн.( чотириста вісімнадцять тисяч сто гривень 00 коп.)                            </t>
  </si>
  <si>
    <t xml:space="preserve">грн. (одна тисяча сто п'ятдесят дві  гривень 00 коп.)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</si>
  <si>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</si>
  <si>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</si>
  <si>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</si>
  <si>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</si>
  <si>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</si>
  <si>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</si>
  <si>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</si>
  <si>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</si>
  <si>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</si>
  <si>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</si>
  <si>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</si>
  <si>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</si>
  <si>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</si>
  <si>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</si>
  <si>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</si>
  <si>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>Придбання конвертів (30199230-1- Конверти)</t>
  </si>
  <si>
    <t>Придбання митного забезпечення: Уніфікованиі дата-штампи (30192153-8 Штампи)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</si>
  <si>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</si>
  <si>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</si>
  <si>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</si>
  <si>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</si>
  <si>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</si>
  <si>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</si>
  <si>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</si>
  <si>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</si>
  <si>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</si>
  <si>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</si>
  <si>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</si>
  <si>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</si>
  <si>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</si>
  <si>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</si>
  <si>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</si>
  <si>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</si>
  <si>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</si>
  <si>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</si>
  <si>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</si>
  <si>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</si>
  <si>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</si>
  <si>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</si>
  <si>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</si>
  <si>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</si>
  <si>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</si>
  <si>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</si>
  <si>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</si>
  <si>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</si>
  <si>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</si>
  <si>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</si>
  <si>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</si>
  <si>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</si>
  <si>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</si>
  <si>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</si>
  <si>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</si>
  <si>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</si>
  <si>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</si>
  <si>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</si>
  <si>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</si>
  <si>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</si>
  <si>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</si>
  <si>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</si>
  <si>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(тридцять сім тисяч сімсот сімдесят чотири гривні 66 коп.)                        </t>
  </si>
  <si>
    <t>2240</t>
  </si>
  <si>
    <t xml:space="preserve"> гривень (сто дев'ять  тисяч дев'ятсот п'ядесят п'ять  гривень 36 коп)</t>
  </si>
  <si>
    <t>Відкриті торги ( з публікацією англійською мовою)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</si>
  <si>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</si>
  <si>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</si>
  <si>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</si>
  <si>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t xml:space="preserve">грн.(сто п'ятдесят п'ять вісімсот вісімдесят тисяч гривень 00 коп.)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</si>
  <si>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</si>
  <si>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</si>
  <si>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</si>
  <si>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(чотириста тринадцять тисяч сімсот сорок чотири гривень 04 коп.)                            </t>
  </si>
  <si>
    <t xml:space="preserve">грн. (вісімдесят дві тисячі сімсот п'ятдесят п'ять гривень 96 коп.)                             </t>
  </si>
  <si>
    <t xml:space="preserve">грн. (сто тридцять чотири тисячі дев'ятсот чорок одна гривня 52коп.)                         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</si>
  <si>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</si>
  <si>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</si>
  <si>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</si>
  <si>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r>
      <t xml:space="preserve">                     на 2022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</si>
  <si>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 грн( три мільйони п'ятсот п'ядесят чотири тисячі п'ятсот п'ядесят дев'ять гривень 00 коп)</t>
  </si>
  <si>
    <t>Переговорна процедура закупівлі (спрощена)</t>
  </si>
  <si>
    <t xml:space="preserve"> гривень (триста двадцять шість тисяч вісімсот п'ядесят шість гривень 00 коп), </t>
  </si>
  <si>
    <t xml:space="preserve"> гривень (двісті  чотири тисячі двісті  вісімдесят п'ять гривень 00 коп), </t>
  </si>
  <si>
    <t xml:space="preserve"> гривень (чотириста сорок дев'ять тисяч  двісті гривень 64 коп), </t>
  </si>
  <si>
    <t xml:space="preserve"> гривень (сто дев'яносто чотири  тисячі   сто дев'яносто де'ять  гривень 36 коп)</t>
  </si>
  <si>
    <t>переговорна  процедура (спрощена)</t>
  </si>
  <si>
    <t xml:space="preserve"> грн. (сто сорок  одна   тисяча дсорок п'ять гривень 00коп)</t>
  </si>
  <si>
    <t>грн. (один  мільйон  дев'ятсот дев'яносто п'ять тисяч  вісімдесят шість гривень 40 коп)</t>
  </si>
  <si>
    <t xml:space="preserve">Постачання електричної енергії за адресою м. Київ, вул.Дегтярівська, 11-Г;вул.Дегтярівська, 11-А; Київська обл., Вишгородський р-н. с.Лютіж, Урочище Туровча 1 (ДК 021: 2015 09310000-5 Електрична енергія) </t>
  </si>
  <si>
    <t>переговорна процедура (скорочена)</t>
  </si>
  <si>
    <t>загальний фонд КПКВ 3506010 (постачальник остання надія)</t>
  </si>
  <si>
    <r>
      <t>Відкриті торги (з пудлікацією англійською мовою)/</t>
    </r>
    <r>
      <rPr>
        <b/>
        <sz val="10"/>
        <color indexed="8"/>
        <rFont val="Times New Roman"/>
        <family val="1"/>
        <charset val="204"/>
      </rPr>
      <t>через ЦЗО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</si>
  <si>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 та супутні послуги   (65310000-9  Розподіл електричної енергії)</t>
    </r>
  </si>
  <si>
    <t xml:space="preserve">Розподіл (передача)електричної енергії  (послуги із забезпечення перетікань реактивної електричної енергії )за адресою м. Київ, вул.Дегтярівська, 11-Г;в(ДК 021: 2015 65310000-9 Розподіл  електричної енергії) </t>
  </si>
  <si>
    <t xml:space="preserve">Розподіл (передача)електричної енергії  (послуги із забезпечення перетікань реактивної електричної енергії )за адресою м. Київ, вул.Дегтярівська, 11-А;  (ДК 021: 2015 65310000-9 Розподіл  електричної енергії) </t>
  </si>
  <si>
    <t xml:space="preserve">Розподіл (передача)електричної енергії  (послуги із забезпечення перетікань реактивної електричної енергії )за адресою  Київська обл., Вишгородський р-н. с.Лютіж, Урочище Туровча 1 (ДК 021: 2015 65310000-9 Розподіл  електричної енергії) </t>
  </si>
  <si>
    <t>гривень (тринадцять   тисяч  шістсот вісім гривень  04 коп)</t>
  </si>
  <si>
    <t>гривень (двадцять п'ть тисяч  сто вісімдесят дев'ять гривень 81 коп)</t>
  </si>
  <si>
    <t>Віткриті торги (з урахуванням особливостей)</t>
  </si>
  <si>
    <t>прямий договір  по с. 1178</t>
  </si>
  <si>
    <t>загальний фонд КПКВ 3506011/ остання надія</t>
  </si>
  <si>
    <t>Всього за КЕКВ 2274" Оплата інших енергоносіїв та інших комунальних послуг"</t>
  </si>
  <si>
    <t>Послуги за кодом ДК 021:2015-90510000-5 (утилізація сміття та поводження зі сміттям)</t>
  </si>
  <si>
    <t>гривень (сто двадцять чотири тисячі дев'ятсот гривень 00 коп)</t>
  </si>
  <si>
    <t>Переговорна процедура закупівлі (скорочена)</t>
  </si>
  <si>
    <t>Всього за КЕКВ 3122„Капітальне будівництво (придбання) інших об'єктів"</t>
  </si>
  <si>
    <t>Всього за КЕКВ 3142 "Реконструкція та реставрація інших об'єктів"</t>
  </si>
  <si>
    <t>Технічний нагляд за проєктом "Реконструкція міжнародного пункту пропуску для автомобільного сполучення "Лужанка" Коригування (1 черга) за адресою: Закарпатська область Берегівській район, с. Астей. Вул Дружби Народів,169</t>
  </si>
  <si>
    <t>Код ДК 021:2015 71520000 - 9  нагляду за виконанням будівельних робіт (71420000-9 Послуги з нагляду за виконанням будівельних робіт)</t>
  </si>
  <si>
    <t>"Реконструкція міжнародного автомобільного пункту пропуску "Устілуг" "Коригування"</t>
  </si>
  <si>
    <t xml:space="preserve">Код ДК 021:2015 45200000-9 Роботи, пов'язані з об'єктами завершеного чи незавершеного будівництва та об'єтів  цивільного будівництва </t>
  </si>
  <si>
    <t>(45200000-9 Роботи, пов'язані з об'єктами завершеного чи незавершеного будівництва та об'єтів  цивільного будівництва )</t>
  </si>
  <si>
    <t xml:space="preserve">Код ДК 021:2015 7124000-2 Архітектурні, інженерні та планувальні послуги </t>
  </si>
  <si>
    <t>прямий договір пос. 1178</t>
  </si>
  <si>
    <t xml:space="preserve">грн. (триста дев'яносто чотири  тисячі п'ятсот двадцять дев'ять гривень 20 коп.)                                                               </t>
  </si>
  <si>
    <t xml:space="preserve">грн. (тридцять чотири мільйони чотириста сімдесят дві  тисячі сімсот сімдесят гривень 80коп.)                                                               </t>
  </si>
  <si>
    <t xml:space="preserve">грн. (вісімдесят  мільйонів сто тридцять дві тисячі сімсот  гривень 00коп.)                                                               </t>
  </si>
  <si>
    <t xml:space="preserve">грн. (один мільйон сімсот  п'ятсот сімдесят  гривень 00 коп.)                                                               </t>
  </si>
  <si>
    <t>грудень 2021р.</t>
  </si>
  <si>
    <t>січень 2022р.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</si>
  <si>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</si>
  <si>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Будівництво системи відеоконтролю в міжнародному пункті пропуску для автомобільного сполучення "Ягодин" Волинської митниці</t>
  </si>
  <si>
    <t>Код ДК 021:2015  45300000-0 -Будівельно-монтажні роботи (45310000-3 Електромонтажні роботи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</si>
  <si>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</si>
  <si>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грудень</t>
  </si>
  <si>
    <t>2021 р</t>
  </si>
  <si>
    <t>загальний фонд КПКВ 3506010 закупівля під очікувану вартість</t>
  </si>
  <si>
    <t xml:space="preserve">грн. (вісімдесят один мільйон дев'яносто дев'ятсот дев'яносто шість тисяч чотириста шістдсят шість  сімсот гривень 00 коп.)                            </t>
  </si>
  <si>
    <r>
      <t xml:space="preserve">Код 021: 2015 30190000-7 </t>
    </r>
    <r>
      <rPr>
        <sz val="10"/>
        <color indexed="8"/>
        <rFont val="Times New Roman"/>
        <family val="1"/>
        <charset val="204"/>
      </rPr>
      <t xml:space="preserve"> Бланки Офісне устаткування та приладдя різне</t>
    </r>
  </si>
  <si>
    <r>
      <t xml:space="preserve">Код  ДК 021: 2015 90510000-5 </t>
    </r>
    <r>
      <rPr>
        <sz val="10"/>
        <color indexed="8"/>
        <rFont val="Times New Roman"/>
        <family val="1"/>
        <charset val="204"/>
      </rPr>
      <t>(утилізація сміття та поводження зі сміттям)</t>
    </r>
  </si>
  <si>
    <t>Папір офісний  А4 Код 021: 2015  30190000-7 Офісне устаткування та приладдя різне (30197630-1 Папір для друку)</t>
  </si>
  <si>
    <t>Коверти Код 021: 2015  30190000-7 Офісне устаткування та приладдя різне (330199230-1 Конверти)</t>
  </si>
  <si>
    <t xml:space="preserve">гривень (двадцять дві  тисячі  дев'ятсот  гривні 00 коп.)                            </t>
  </si>
  <si>
    <t>Бланки (Бланки сертифікатів загальної гарантії, бланки сертифікатів звільнення від гарантій, бланки сертифікатів з перевезення (походження) товару EUR.1) Код 021:2015 2282-4 Бланки (22820000-4 Бланки)</t>
  </si>
  <si>
    <r>
      <t xml:space="preserve">Код 021:2015 2282-4 </t>
    </r>
    <r>
      <rPr>
        <sz val="10"/>
        <color indexed="8"/>
        <rFont val="Times New Roman"/>
        <family val="1"/>
        <charset val="204"/>
      </rPr>
      <t>Бланки</t>
    </r>
  </si>
  <si>
    <t xml:space="preserve">загальний фонд КПКВ 3506010    (20% з договору за минулий рік)      </t>
  </si>
  <si>
    <t>прямий договір пос. 169</t>
  </si>
  <si>
    <t xml:space="preserve">грн. (шістсот тисяч  гривень  коп.)                        </t>
  </si>
  <si>
    <t xml:space="preserve">грн.(два мільйони двісті сорок дев'ять тисяч  триста двадцять п'ять  гривні 37коп.)   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</si>
  <si>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 xml:space="preserve"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</t>
    </r>
  </si>
  <si>
    <r>
      <t xml:space="preserve">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</si>
  <si>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t xml:space="preserve">грн.(сто п'ядесят одна  тисяча сто п'ядесят дві  гривньі 56 коп.)                           </t>
  </si>
  <si>
    <t xml:space="preserve">гривень (вісімдесям вісім  тисяч чотириста   гривень 00 коп.)                           </t>
  </si>
  <si>
    <r>
      <t xml:space="preserve">РІЧНИЙ ПЛАН ЗАКУПІВЕЛЬ </t>
    </r>
    <r>
      <rPr>
        <b/>
        <i/>
        <sz val="14"/>
        <color indexed="8"/>
        <rFont val="Times New Roman"/>
        <family val="1"/>
        <charset val="204"/>
      </rPr>
      <t/>
    </r>
  </si>
  <si>
    <t>загальний фонд КПКВ 3506010 (корегування у частині зменшення сум договору)</t>
  </si>
  <si>
    <t>(корегування у частині зменшення сум договору)</t>
  </si>
  <si>
    <t xml:space="preserve">грн. (шістсот шісдесят вісім тисяч дев'ятсот сімнадцять  гривень 00 коп.)                             </t>
  </si>
  <si>
    <t>вересень</t>
  </si>
  <si>
    <t xml:space="preserve">грн. (три мільйони сімдесят тисяч двісті шістдесят дві гривні 40 коп.)                             </t>
  </si>
  <si>
    <t xml:space="preserve">грн. (один мільйон чотириста сімдесят дев'ять тисяч дев'ятсот дев'яносто дев'ять гривень 60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</si>
  <si>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(лот 1-Послуги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(основний канал</t>
    </r>
    <r>
      <rPr>
        <sz val="10"/>
        <color indexed="8"/>
        <rFont val="Times New Roman"/>
        <family val="1"/>
        <charset val="204"/>
      </rPr>
      <t>);(лот 2-Послуги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ДК 021:2015 64210000-1 -Послуги телефонного зв'язку та передачі даних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</si>
  <si>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(20%- додаткова угода до договору №3 від 18.03.2021 лот-1 основний канал)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</si>
  <si>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(20%- додаткова угода до договору №3 від 18.04.2021 лот-2 резервний канал)</t>
    </r>
  </si>
  <si>
    <t>грн(вісімнадцять  мільйонів  триста шість  тисяч шістсот сімдесят дві гривні 31 коп.)  (вартість закупівлі станом на 07.11.2022  лот1-12 910 058,77 грн; лот2-5 396 613,54 грн)</t>
  </si>
  <si>
    <t>(20%- додаткова угода до договору №3 від 31.01.2022)</t>
  </si>
  <si>
    <t>Код ДК 021:2015  72410000-7 -Послуги провайдерів(72410000-7 -Послуги провайдерів)</t>
  </si>
  <si>
    <t>звіт про укладений договір пос.169</t>
  </si>
  <si>
    <t xml:space="preserve">грн.(чотириста п'ятдесятчотири  тисячі двісті сім  гривень 82 коп.)                           </t>
  </si>
  <si>
    <t xml:space="preserve">гривень (двісті шісдесят п'ять  тисяч шістсот тридцять вісім  гривень 71 коп.)                           </t>
  </si>
  <si>
    <t>(багатолотова закупівля)</t>
  </si>
  <si>
    <t xml:space="preserve">грн.(п'ятсот дев'яносто сім тисяч триста вісімдесят сім    гривень 31 коп.)                           </t>
  </si>
  <si>
    <r>
      <t xml:space="preserve">Лот -1 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</t>
    </r>
    <r>
      <rPr>
        <sz val="10"/>
        <color indexed="8"/>
        <rFont val="Times New Roman"/>
        <family val="1"/>
        <charset val="204"/>
      </rPr>
      <t xml:space="preserve">) (ДК 021:2015  72410000-7 -Послуги провайдерів) (Надання послуг захищеного доступу до мережі Інтернет (основний канал): ДК 021:2015  72410000-7 -Послуги провайдерів) Лот-2 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(ДК 021:2015  72410000-7 -Послуги провайдерів) (Надання послуг захищеного доступу до мережі Інтернет (резервний канал): ДК 021:2015  72410000-7 -Послуги провайдерів)         </t>
    </r>
  </si>
  <si>
    <t>Джерело вінансівання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</si>
  <si>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</si>
  <si>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загальний фонд КПКВ 3506010    (довідки про внесення змін до кошторису від 12.04.2022 №47</t>
  </si>
  <si>
    <t xml:space="preserve">грн. (чотириста тридцять шість тисяч чотириста сорок  гривень 00 коп.)                            </t>
  </si>
  <si>
    <r>
      <t>загальний фонд КПКВ 3506010</t>
    </r>
    <r>
      <rPr>
        <sz val="11"/>
        <rFont val="Times New Roman"/>
        <family val="1"/>
        <charset val="204"/>
      </rPr>
      <t xml:space="preserve">  Довідка про зміни до кошторису від 04.10.2022 №134; коригування відповідно до розрахунку до кошторису</t>
    </r>
  </si>
  <si>
    <t xml:space="preserve">гриве нь(чотириста вісімдесят дві  тисячі двісті дев'ятнадцять  гривень 76 коп.)                            </t>
  </si>
  <si>
    <t>загальний фонд КПКВ 3506010 (багатолотова закупівля під очікувану вартість ) корегування відповідно до доведенного кошторису та результатів проведеної процедури; корегування в частині зменшення сум договору</t>
  </si>
  <si>
    <t>Реконструкція автомобільного пункту пропуску "Красноїльськ" Чернівецької обл. (коригування) Реконструкція автомобільного пункту пропуску "Красноїльськ" Чернівецької обл. (коригування)    (45200000-9 Роботи, пов'язані з об'єктами завершеного чи незавершеного будівництва та об'єтів  цивільного будівництва )</t>
  </si>
  <si>
    <t xml:space="preserve">Реконструкція міжнародного автомобільного пункту пропуску "Дяківці", с. Дяківці, Герцаївський район, Чернівецька область (45200000-9 Роботи, пов'язані з об'єктами завершеного чи незавершеного будівництва та об'єтів  цивільного будівництва)  </t>
  </si>
  <si>
    <t xml:space="preserve">грн. (сто дев'яносто п'ять  мільйонів п'ятсот сорок сім тисяч п'ятсот двадцять п'ять  гривень 00 коп.)                                                               </t>
  </si>
  <si>
    <t xml:space="preserve">грн. (один мільйон чотириста двадцять вісім  тисяч вісімсот сорок гривень 00 коп.)                                                               </t>
  </si>
  <si>
    <t xml:space="preserve">грн. (двісті сорок шість   тисяч  двісті сорок гривень 00 коп.)                                                               </t>
  </si>
  <si>
    <t>гривень (два  мільйонисімсот тридцять дев'ять  тисяч сімсот одинадцять  гривні  46 коп)</t>
  </si>
  <si>
    <t>грн (сімсот вісімдесят одна тисяча  дев'ятсот п'ядесят шість  гривень 98 коп)</t>
  </si>
  <si>
    <r>
      <t xml:space="preserve">Код 021: 2015 30190000-7 </t>
    </r>
    <r>
      <rPr>
        <sz val="10"/>
        <color indexed="8"/>
        <rFont val="Times New Roman"/>
        <family val="1"/>
        <charset val="204"/>
      </rPr>
      <t xml:space="preserve"> Офісне устаткування та приладдя різне</t>
    </r>
  </si>
  <si>
    <t>Код ДК 021:2015 71320000-7 послуги з інженерного проєктування</t>
  </si>
  <si>
    <t xml:space="preserve">Реконструкція  автомобільного пункту пропуску "Красноїльськ", смт. Красноїльськ, Сторожинецький район, Чернівецька область    з проведення державної експертизи проектно-кошториної документації та отримання позитивного Експертного проектування"    (71320000-7 Послуги з інженерного проектування) </t>
  </si>
  <si>
    <t>Авторський нагляд за проектом "Реконструкція міжнародного пункту пропуску для автомобільного сполучення "Устилуг" Коригування (7124000-2 Архітектурні, інженерні та планувальні послуги )</t>
  </si>
  <si>
    <t xml:space="preserve">Код ДК 021:2015 71520000 - 9  нагляду за виконанням будівельних робіт                 </t>
  </si>
  <si>
    <t>Технічний нагляд за проєктом "Реконструкція міжнародного пункту пропуску для автомобільного сполучення "Устилуг" Коригування (71420000-9 Послуги з нагляду за виконанням будівельних робіт)</t>
  </si>
  <si>
    <t>загальний фонд КПКВ 3506010  Довідка про зміни до кошторису від 01.09.2022 №116</t>
  </si>
  <si>
    <t>115 000,0 тис. грн у 2022 році</t>
  </si>
  <si>
    <t>євро</t>
  </si>
  <si>
    <t>Зміни 25</t>
  </si>
  <si>
    <t xml:space="preserve">Постачання електричної енергії за адресою м. Київ, вул.Дегтярівська, 11-Г;вул.Дегтярівська, 11-А;Саксаганського,66  (ДК 021: 2015 09310000-5 Електрична енергія) </t>
  </si>
  <si>
    <t>грн. ( дев'ятсот дев'яносто вісім   тисяч п'ятсот тридцять шість гривень 22 коп)</t>
  </si>
  <si>
    <t xml:space="preserve">Постачання електричної енергії за адресою Київська обл., Вишгородський р-н. с.Лютіж, Урочище Туровча 1 (ДК 021: 2015 09310000-5 Електрична енергія) </t>
  </si>
  <si>
    <t>грн. ( дев'ять  тисяч  шістсот тридцять п'ять гривень 52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</si>
</sst>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B05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3">
    <xf numFmtId="0" fontId="0" fillId="0" borderId="0" xfId="0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6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5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6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1" fillId="5" borderId="4" xfId="0" applyNumberFormat="1" applyFont="1" applyFill="1" applyBorder="1" applyAlignment="1">
      <alignment horizontal="center" vertical="center" wrapText="1"/>
    </xf>
    <xf numFmtId="4" fontId="21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10" xfId="0" applyFont="1" applyFill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wrapText="1"/>
    </xf>
    <xf numFmtId="0" fontId="22" fillId="2" borderId="2" xfId="0" applyFont="1" applyFill="1" applyBorder="1" applyAlignment="1">
      <alignment vertical="center" wrapText="1"/>
    </xf>
    <xf numFmtId="4" fontId="24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vertical="top" wrapText="1"/>
    </xf>
    <xf numFmtId="0" fontId="27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1" fillId="4" borderId="4" xfId="0" applyNumberFormat="1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horizontal="center" vertical="top" wrapText="1"/>
    </xf>
    <xf numFmtId="4" fontId="21" fillId="4" borderId="2" xfId="0" applyNumberFormat="1" applyFont="1" applyFill="1" applyBorder="1" applyAlignment="1">
      <alignment horizontal="center" vertical="justify" wrapText="1"/>
    </xf>
    <xf numFmtId="0" fontId="18" fillId="4" borderId="3" xfId="0" applyFont="1" applyFill="1" applyBorder="1" applyAlignment="1">
      <alignment horizontal="left" vertical="top" wrapText="1"/>
    </xf>
    <xf numFmtId="4" fontId="21" fillId="4" borderId="2" xfId="0" applyNumberFormat="1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top" wrapText="1"/>
    </xf>
    <xf numFmtId="0" fontId="29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top" wrapText="1"/>
    </xf>
    <xf numFmtId="4" fontId="31" fillId="0" borderId="0" xfId="0" applyNumberFormat="1" applyFont="1"/>
    <xf numFmtId="0" fontId="23" fillId="0" borderId="2" xfId="0" applyFont="1" applyBorder="1" applyAlignment="1">
      <alignment horizontal="center" vertical="top" wrapText="1"/>
    </xf>
    <xf numFmtId="4" fontId="32" fillId="0" borderId="0" xfId="0" applyNumberFormat="1" applyFont="1"/>
    <xf numFmtId="0" fontId="13" fillId="4" borderId="3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vertical="center" wrapText="1"/>
    </xf>
    <xf numFmtId="4" fontId="32" fillId="4" borderId="0" xfId="0" applyNumberFormat="1" applyFont="1" applyFill="1"/>
    <xf numFmtId="0" fontId="16" fillId="4" borderId="2" xfId="0" applyFont="1" applyFill="1" applyBorder="1" applyAlignment="1">
      <alignment horizontal="center" vertical="top" wrapText="1"/>
    </xf>
    <xf numFmtId="4" fontId="25" fillId="4" borderId="2" xfId="0" applyNumberFormat="1" applyFont="1" applyFill="1" applyBorder="1" applyAlignment="1">
      <alignment horizontal="center" vertical="top" wrapText="1"/>
    </xf>
    <xf numFmtId="4" fontId="21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0" fontId="22" fillId="0" borderId="12" xfId="0" applyFont="1" applyFill="1" applyBorder="1" applyAlignment="1">
      <alignment horizontal="left" vertical="top" wrapText="1"/>
    </xf>
    <xf numFmtId="4" fontId="25" fillId="4" borderId="7" xfId="0" applyNumberFormat="1" applyFont="1" applyFill="1" applyBorder="1" applyAlignment="1">
      <alignment horizontal="center" vertical="top" wrapText="1"/>
    </xf>
    <xf numFmtId="0" fontId="16" fillId="4" borderId="7" xfId="0" applyFont="1" applyFill="1" applyBorder="1" applyAlignment="1">
      <alignment horizontal="center" vertical="top" wrapText="1"/>
    </xf>
    <xf numFmtId="0" fontId="20" fillId="4" borderId="10" xfId="0" applyFont="1" applyFill="1" applyBorder="1" applyAlignment="1">
      <alignment horizontal="center" vertical="top" wrapText="1"/>
    </xf>
    <xf numFmtId="0" fontId="30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center" vertical="top" wrapText="1"/>
    </xf>
    <xf numFmtId="0" fontId="23" fillId="0" borderId="4" xfId="0" applyFont="1" applyFill="1" applyBorder="1" applyAlignment="1">
      <alignment horizontal="center" vertical="top" wrapText="1"/>
    </xf>
    <xf numFmtId="0" fontId="18" fillId="4" borderId="17" xfId="0" applyFont="1" applyFill="1" applyBorder="1" applyAlignment="1">
      <alignment horizontal="left" vertical="top" wrapText="1"/>
    </xf>
    <xf numFmtId="0" fontId="34" fillId="0" borderId="0" xfId="0" applyFont="1"/>
    <xf numFmtId="0" fontId="35" fillId="0" borderId="0" xfId="0" applyFont="1"/>
    <xf numFmtId="4" fontId="21" fillId="6" borderId="4" xfId="0" applyNumberFormat="1" applyFont="1" applyFill="1" applyBorder="1" applyAlignment="1">
      <alignment horizontal="center" vertical="top" wrapText="1"/>
    </xf>
    <xf numFmtId="4" fontId="25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7" fillId="0" borderId="0" xfId="0" applyFont="1"/>
    <xf numFmtId="0" fontId="38" fillId="0" borderId="0" xfId="0" applyFont="1"/>
    <xf numFmtId="0" fontId="22" fillId="6" borderId="1" xfId="0" applyFont="1" applyFill="1" applyBorder="1" applyAlignment="1">
      <alignment vertical="top" wrapText="1"/>
    </xf>
    <xf numFmtId="0" fontId="39" fillId="0" borderId="0" xfId="0" applyFont="1"/>
    <xf numFmtId="0" fontId="6" fillId="0" borderId="20" xfId="0" applyFont="1" applyBorder="1" applyAlignment="1">
      <alignment horizontal="center" vertical="center" wrapText="1"/>
    </xf>
    <xf numFmtId="4" fontId="40" fillId="0" borderId="0" xfId="0" applyNumberFormat="1" applyFont="1"/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23" fillId="0" borderId="2" xfId="0" applyFont="1" applyFill="1" applyBorder="1" applyAlignment="1">
      <alignment horizontal="center" vertical="top" wrapText="1"/>
    </xf>
    <xf numFmtId="0" fontId="23" fillId="0" borderId="25" xfId="0" applyFont="1" applyFill="1" applyBorder="1" applyAlignment="1">
      <alignment horizontal="center" vertical="top" wrapText="1"/>
    </xf>
    <xf numFmtId="0" fontId="29" fillId="4" borderId="7" xfId="0" applyFont="1" applyFill="1" applyBorder="1" applyAlignment="1">
      <alignment horizontal="center" vertical="top" wrapText="1"/>
    </xf>
    <xf numFmtId="0" fontId="40" fillId="0" borderId="0" xfId="0" applyFont="1"/>
    <xf numFmtId="0" fontId="0" fillId="0" borderId="0" xfId="0" applyAlignment="1">
      <alignment vertical="top"/>
    </xf>
    <xf numFmtId="4" fontId="41" fillId="0" borderId="0" xfId="0" applyNumberFormat="1" applyFont="1"/>
    <xf numFmtId="0" fontId="2" fillId="4" borderId="10" xfId="0" applyFont="1" applyFill="1" applyBorder="1" applyAlignment="1">
      <alignment horizontal="center" vertical="center" wrapText="1"/>
    </xf>
    <xf numFmtId="4" fontId="44" fillId="0" borderId="0" xfId="0" applyNumberFormat="1" applyFont="1" applyAlignment="1">
      <alignment horizontal="left" vertical="top"/>
    </xf>
    <xf numFmtId="4" fontId="41" fillId="4" borderId="0" xfId="0" applyNumberFormat="1" applyFont="1" applyFill="1"/>
    <xf numFmtId="4" fontId="15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top" wrapText="1"/>
    </xf>
    <xf numFmtId="0" fontId="13" fillId="0" borderId="28" xfId="0" applyFont="1" applyFill="1" applyBorder="1" applyAlignment="1">
      <alignment horizontal="center" vertical="center" wrapText="1"/>
    </xf>
    <xf numFmtId="4" fontId="21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6" fillId="0" borderId="3" xfId="0" applyFont="1" applyFill="1" applyBorder="1" applyAlignment="1">
      <alignment horizontal="center" vertical="top" wrapText="1"/>
    </xf>
    <xf numFmtId="0" fontId="47" fillId="0" borderId="3" xfId="0" applyFont="1" applyFill="1" applyBorder="1" applyAlignment="1">
      <alignment horizontal="center" vertical="center" wrapText="1"/>
    </xf>
    <xf numFmtId="0" fontId="48" fillId="0" borderId="3" xfId="0" applyFont="1" applyFill="1" applyBorder="1" applyAlignment="1">
      <alignment horizontal="center" vertical="center" wrapText="1"/>
    </xf>
    <xf numFmtId="0" fontId="22" fillId="6" borderId="12" xfId="0" applyFont="1" applyFill="1" applyBorder="1" applyAlignment="1">
      <alignment horizontal="left" vertical="top" wrapText="1"/>
    </xf>
    <xf numFmtId="4" fontId="49" fillId="6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vertical="top" wrapText="1"/>
    </xf>
    <xf numFmtId="0" fontId="36" fillId="4" borderId="2" xfId="0" applyFont="1" applyFill="1" applyBorder="1" applyAlignment="1">
      <alignment horizontal="center" vertical="top" wrapText="1"/>
    </xf>
    <xf numFmtId="4" fontId="50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0" fontId="52" fillId="0" borderId="0" xfId="0" applyFont="1"/>
    <xf numFmtId="4" fontId="21" fillId="6" borderId="2" xfId="0" applyNumberFormat="1" applyFont="1" applyFill="1" applyBorder="1" applyAlignment="1">
      <alignment horizontal="center" vertical="top" wrapText="1"/>
    </xf>
    <xf numFmtId="4" fontId="25" fillId="4" borderId="4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vertical="top" wrapText="1"/>
    </xf>
    <xf numFmtId="0" fontId="23" fillId="6" borderId="7" xfId="0" applyFont="1" applyFill="1" applyBorder="1" applyAlignment="1">
      <alignment horizontal="center" vertical="top" wrapText="1"/>
    </xf>
    <xf numFmtId="0" fontId="42" fillId="6" borderId="2" xfId="0" applyFont="1" applyFill="1" applyBorder="1" applyAlignment="1">
      <alignment horizontal="center" vertical="top" wrapText="1"/>
    </xf>
    <xf numFmtId="4" fontId="53" fillId="6" borderId="4" xfId="0" applyNumberFormat="1" applyFont="1" applyFill="1" applyBorder="1" applyAlignment="1">
      <alignment horizontal="center" vertical="top" wrapText="1"/>
    </xf>
    <xf numFmtId="0" fontId="42" fillId="6" borderId="4" xfId="0" applyFont="1" applyFill="1" applyBorder="1" applyAlignment="1">
      <alignment horizontal="center" vertical="top" wrapText="1"/>
    </xf>
    <xf numFmtId="0" fontId="36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vertical="top" wrapText="1"/>
    </xf>
    <xf numFmtId="4" fontId="21" fillId="6" borderId="2" xfId="0" applyNumberFormat="1" applyFont="1" applyFill="1" applyBorder="1" applyAlignment="1">
      <alignment horizontal="center" vertical="justify" wrapText="1"/>
    </xf>
    <xf numFmtId="4" fontId="54" fillId="4" borderId="0" xfId="0" applyNumberFormat="1" applyFont="1" applyFill="1"/>
    <xf numFmtId="0" fontId="16" fillId="0" borderId="2" xfId="0" applyFont="1" applyFill="1" applyBorder="1" applyAlignment="1">
      <alignment horizontal="center" vertical="top" wrapText="1"/>
    </xf>
    <xf numFmtId="4" fontId="25" fillId="6" borderId="4" xfId="0" applyNumberFormat="1" applyFont="1" applyFill="1" applyBorder="1" applyAlignment="1">
      <alignment horizontal="center" vertical="top" wrapText="1"/>
    </xf>
    <xf numFmtId="4" fontId="49" fillId="6" borderId="12" xfId="0" applyNumberFormat="1" applyFont="1" applyFill="1" applyBorder="1" applyAlignment="1">
      <alignment horizontal="center" vertical="top" wrapText="1"/>
    </xf>
    <xf numFmtId="0" fontId="55" fillId="0" borderId="0" xfId="0" applyFont="1"/>
    <xf numFmtId="0" fontId="36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center" wrapText="1"/>
    </xf>
    <xf numFmtId="0" fontId="16" fillId="0" borderId="1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top" wrapText="1"/>
    </xf>
    <xf numFmtId="4" fontId="57" fillId="0" borderId="2" xfId="0" applyNumberFormat="1" applyFont="1" applyFill="1" applyBorder="1" applyAlignment="1">
      <alignment horizontal="center" vertical="top" wrapText="1"/>
    </xf>
    <xf numFmtId="4" fontId="49" fillId="0" borderId="2" xfId="0" applyNumberFormat="1" applyFont="1" applyFill="1" applyBorder="1" applyAlignment="1">
      <alignment horizontal="center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4" fontId="25" fillId="6" borderId="3" xfId="0" applyNumberFormat="1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4" fontId="61" fillId="4" borderId="4" xfId="0" applyNumberFormat="1" applyFont="1" applyFill="1" applyBorder="1" applyAlignment="1">
      <alignment horizontal="center" vertical="top" wrapText="1"/>
    </xf>
    <xf numFmtId="2" fontId="57" fillId="4" borderId="4" xfId="0" applyNumberFormat="1" applyFont="1" applyFill="1" applyBorder="1" applyAlignment="1">
      <alignment horizontal="center" vertical="top" wrapText="1"/>
    </xf>
    <xf numFmtId="4" fontId="53" fillId="0" borderId="4" xfId="0" applyNumberFormat="1" applyFont="1" applyFill="1" applyBorder="1" applyAlignment="1">
      <alignment horizontal="center" vertical="top" wrapText="1"/>
    </xf>
    <xf numFmtId="0" fontId="23" fillId="6" borderId="2" xfId="0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vertical="top" wrapText="1"/>
    </xf>
    <xf numFmtId="0" fontId="13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0" fillId="6" borderId="0" xfId="0" applyFill="1"/>
    <xf numFmtId="49" fontId="6" fillId="6" borderId="10" xfId="0" applyNumberFormat="1" applyFont="1" applyFill="1" applyBorder="1" applyAlignment="1">
      <alignment horizontal="center" vertical="center" wrapText="1"/>
    </xf>
    <xf numFmtId="2" fontId="49" fillId="6" borderId="4" xfId="0" applyNumberFormat="1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2" fontId="49" fillId="8" borderId="4" xfId="0" applyNumberFormat="1" applyFont="1" applyFill="1" applyBorder="1" applyAlignment="1">
      <alignment horizontal="center" vertical="top" wrapText="1"/>
    </xf>
    <xf numFmtId="2" fontId="49" fillId="8" borderId="12" xfId="0" applyNumberFormat="1" applyFont="1" applyFill="1" applyBorder="1" applyAlignment="1">
      <alignment horizontal="center" vertical="top" wrapText="1"/>
    </xf>
    <xf numFmtId="49" fontId="59" fillId="4" borderId="3" xfId="0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top" wrapText="1"/>
    </xf>
    <xf numFmtId="4" fontId="21" fillId="6" borderId="3" xfId="0" applyNumberFormat="1" applyFont="1" applyFill="1" applyBorder="1" applyAlignment="1">
      <alignment horizontal="center" vertical="top" wrapText="1"/>
    </xf>
    <xf numFmtId="4" fontId="21" fillId="6" borderId="27" xfId="0" applyNumberFormat="1" applyFont="1" applyFill="1" applyBorder="1" applyAlignment="1">
      <alignment horizontal="center" vertical="top" wrapText="1"/>
    </xf>
    <xf numFmtId="4" fontId="21" fillId="6" borderId="12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" fontId="62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/>
    <xf numFmtId="4" fontId="49" fillId="6" borderId="4" xfId="0" applyNumberFormat="1" applyFont="1" applyFill="1" applyBorder="1" applyAlignment="1">
      <alignment horizontal="center" vertical="top" wrapText="1"/>
    </xf>
    <xf numFmtId="4" fontId="64" fillId="0" borderId="0" xfId="0" applyNumberFormat="1" applyFont="1"/>
    <xf numFmtId="4" fontId="65" fillId="0" borderId="0" xfId="0" applyNumberFormat="1" applyFont="1"/>
    <xf numFmtId="0" fontId="8" fillId="0" borderId="12" xfId="0" applyFont="1" applyFill="1" applyBorder="1" applyAlignment="1">
      <alignment vertical="center" wrapText="1"/>
    </xf>
    <xf numFmtId="49" fontId="40" fillId="0" borderId="0" xfId="0" applyNumberFormat="1" applyFont="1"/>
    <xf numFmtId="0" fontId="36" fillId="4" borderId="11" xfId="0" applyFont="1" applyFill="1" applyBorder="1" applyAlignment="1">
      <alignment horizontal="center" vertical="center" wrapText="1"/>
    </xf>
    <xf numFmtId="4" fontId="25" fillId="6" borderId="7" xfId="0" applyNumberFormat="1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vertical="top" wrapText="1"/>
    </xf>
    <xf numFmtId="49" fontId="68" fillId="4" borderId="10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top" wrapText="1"/>
    </xf>
    <xf numFmtId="0" fontId="10" fillId="0" borderId="0" xfId="0" applyFont="1" applyAlignment="1">
      <alignment horizontal="right" vertical="center"/>
    </xf>
    <xf numFmtId="4" fontId="21" fillId="6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top" wrapText="1"/>
    </xf>
    <xf numFmtId="49" fontId="6" fillId="0" borderId="10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vertical="top" wrapText="1"/>
    </xf>
    <xf numFmtId="0" fontId="8" fillId="6" borderId="1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10" fillId="6" borderId="10" xfId="0" applyFont="1" applyFill="1" applyBorder="1" applyAlignment="1">
      <alignment horizontal="center" vertical="top" wrapText="1"/>
    </xf>
    <xf numFmtId="0" fontId="10" fillId="6" borderId="24" xfId="0" applyFont="1" applyFill="1" applyBorder="1" applyAlignment="1">
      <alignment horizontal="center" vertical="top" wrapText="1"/>
    </xf>
    <xf numFmtId="0" fontId="19" fillId="6" borderId="25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vertical="top" wrapText="1"/>
    </xf>
    <xf numFmtId="49" fontId="6" fillId="6" borderId="30" xfId="0" applyNumberFormat="1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vertical="top" wrapText="1"/>
    </xf>
    <xf numFmtId="49" fontId="6" fillId="6" borderId="24" xfId="0" applyNumberFormat="1" applyFont="1" applyFill="1" applyBorder="1" applyAlignment="1">
      <alignment horizontal="center" vertical="center" wrapText="1"/>
    </xf>
    <xf numFmtId="49" fontId="44" fillId="6" borderId="31" xfId="0" applyNumberFormat="1" applyFont="1" applyFill="1" applyBorder="1" applyAlignment="1">
      <alignment vertical="center" wrapText="1"/>
    </xf>
    <xf numFmtId="4" fontId="57" fillId="6" borderId="3" xfId="0" applyNumberFormat="1" applyFont="1" applyFill="1" applyBorder="1" applyAlignment="1">
      <alignment horizontal="center" vertical="top" wrapText="1"/>
    </xf>
    <xf numFmtId="49" fontId="59" fillId="4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17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" fontId="69" fillId="0" borderId="0" xfId="0" applyNumberFormat="1" applyFont="1"/>
    <xf numFmtId="0" fontId="6" fillId="4" borderId="10" xfId="0" applyFont="1" applyFill="1" applyBorder="1" applyAlignment="1">
      <alignment vertical="top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36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6" fillId="0" borderId="30" xfId="0" applyNumberFormat="1" applyFont="1" applyFill="1" applyBorder="1" applyAlignment="1">
      <alignment vertical="center" wrapText="1"/>
    </xf>
    <xf numFmtId="49" fontId="8" fillId="0" borderId="32" xfId="0" applyNumberFormat="1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9" fillId="2" borderId="39" xfId="0" applyFont="1" applyFill="1" applyBorder="1" applyAlignment="1">
      <alignment vertical="top" wrapText="1"/>
    </xf>
    <xf numFmtId="0" fontId="22" fillId="2" borderId="38" xfId="0" applyFont="1" applyFill="1" applyBorder="1" applyAlignment="1">
      <alignment vertical="center" wrapText="1"/>
    </xf>
    <xf numFmtId="0" fontId="22" fillId="2" borderId="39" xfId="0" applyFont="1" applyFill="1" applyBorder="1" applyAlignment="1">
      <alignment vertical="center" wrapText="1"/>
    </xf>
    <xf numFmtId="49" fontId="6" fillId="0" borderId="30" xfId="0" applyNumberFormat="1" applyFont="1" applyFill="1" applyBorder="1" applyAlignment="1">
      <alignment vertical="top" wrapText="1"/>
    </xf>
    <xf numFmtId="49" fontId="6" fillId="0" borderId="32" xfId="0" applyNumberFormat="1" applyFont="1" applyFill="1" applyBorder="1" applyAlignment="1">
      <alignment vertical="top" wrapText="1"/>
    </xf>
    <xf numFmtId="49" fontId="6" fillId="0" borderId="39" xfId="0" applyNumberFormat="1" applyFont="1" applyFill="1" applyBorder="1" applyAlignment="1">
      <alignment vertical="top" wrapText="1"/>
    </xf>
    <xf numFmtId="0" fontId="63" fillId="0" borderId="37" xfId="0" applyFont="1" applyFill="1" applyBorder="1" applyAlignment="1">
      <alignment vertical="top" wrapText="1"/>
    </xf>
    <xf numFmtId="49" fontId="11" fillId="0" borderId="32" xfId="0" applyNumberFormat="1" applyFont="1" applyFill="1" applyBorder="1" applyAlignment="1">
      <alignment horizontal="center" vertical="center" wrapText="1"/>
    </xf>
    <xf numFmtId="0" fontId="63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6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vertical="center" wrapText="1"/>
    </xf>
    <xf numFmtId="0" fontId="36" fillId="0" borderId="21" xfId="0" applyFont="1" applyFill="1" applyBorder="1" applyAlignment="1">
      <alignment vertical="top" wrapText="1"/>
    </xf>
    <xf numFmtId="0" fontId="10" fillId="0" borderId="36" xfId="0" applyFont="1" applyFill="1" applyBorder="1" applyAlignment="1">
      <alignment vertical="top" wrapText="1"/>
    </xf>
    <xf numFmtId="0" fontId="60" fillId="0" borderId="37" xfId="0" applyFont="1" applyFill="1" applyBorder="1" applyAlignment="1">
      <alignment vertical="top" wrapText="1"/>
    </xf>
    <xf numFmtId="0" fontId="10" fillId="0" borderId="37" xfId="0" applyFont="1" applyFill="1" applyBorder="1" applyAlignment="1">
      <alignment vertical="top" wrapText="1"/>
    </xf>
    <xf numFmtId="0" fontId="6" fillId="6" borderId="37" xfId="0" applyFont="1" applyFill="1" applyBorder="1" applyAlignment="1">
      <alignment vertical="top" wrapText="1"/>
    </xf>
    <xf numFmtId="0" fontId="6" fillId="6" borderId="36" xfId="0" applyFont="1" applyFill="1" applyBorder="1" applyAlignment="1">
      <alignment vertical="top" wrapText="1"/>
    </xf>
    <xf numFmtId="0" fontId="13" fillId="0" borderId="21" xfId="0" applyFont="1" applyFill="1" applyBorder="1" applyAlignment="1">
      <alignment vertical="top" wrapText="1"/>
    </xf>
    <xf numFmtId="0" fontId="10" fillId="0" borderId="21" xfId="0" applyFont="1" applyFill="1" applyBorder="1" applyAlignment="1">
      <alignment vertical="top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6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51" fillId="0" borderId="43" xfId="0" applyFont="1" applyBorder="1" applyAlignment="1">
      <alignment vertical="top"/>
    </xf>
    <xf numFmtId="0" fontId="6" fillId="4" borderId="37" xfId="0" applyFont="1" applyFill="1" applyBorder="1" applyAlignment="1">
      <alignment vertical="center" wrapText="1"/>
    </xf>
    <xf numFmtId="0" fontId="10" fillId="4" borderId="0" xfId="0" applyFont="1" applyFill="1" applyBorder="1"/>
    <xf numFmtId="49" fontId="6" fillId="4" borderId="35" xfId="0" applyNumberFormat="1" applyFont="1" applyFill="1" applyBorder="1" applyAlignment="1">
      <alignment horizontal="center" vertical="center" wrapText="1"/>
    </xf>
    <xf numFmtId="49" fontId="6" fillId="6" borderId="30" xfId="0" applyNumberFormat="1" applyFont="1" applyFill="1" applyBorder="1" applyAlignment="1">
      <alignment horizontal="center" vertical="center" wrapText="1"/>
    </xf>
    <xf numFmtId="49" fontId="6" fillId="6" borderId="32" xfId="0" applyNumberFormat="1" applyFont="1" applyFill="1" applyBorder="1" applyAlignment="1">
      <alignment horizontal="center" vertical="center" wrapText="1"/>
    </xf>
    <xf numFmtId="49" fontId="6" fillId="4" borderId="30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2" fillId="0" borderId="35" xfId="0" applyFont="1" applyBorder="1" applyAlignment="1">
      <alignment horizontal="center" vertical="center" wrapText="1"/>
    </xf>
    <xf numFmtId="0" fontId="67" fillId="0" borderId="35" xfId="0" applyFont="1" applyBorder="1" applyAlignment="1">
      <alignment horizontal="center" vertical="center" wrapText="1"/>
    </xf>
    <xf numFmtId="49" fontId="56" fillId="0" borderId="40" xfId="0" applyNumberFormat="1" applyFont="1" applyBorder="1" applyAlignment="1">
      <alignment horizontal="center" vertical="center" wrapText="1"/>
    </xf>
    <xf numFmtId="49" fontId="36" fillId="0" borderId="40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0" fontId="6" fillId="4" borderId="43" xfId="0" applyFont="1" applyFill="1" applyBorder="1" applyAlignment="1">
      <alignment vertical="center" wrapText="1"/>
    </xf>
    <xf numFmtId="0" fontId="6" fillId="4" borderId="44" xfId="0" applyFont="1" applyFill="1" applyBorder="1" applyAlignment="1">
      <alignment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36" xfId="0" applyNumberFormat="1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6" xfId="0" applyFont="1" applyFill="1" applyBorder="1" applyAlignment="1">
      <alignment vertical="center" wrapText="1"/>
    </xf>
    <xf numFmtId="0" fontId="6" fillId="0" borderId="45" xfId="0" applyNumberFormat="1" applyFont="1" applyFill="1" applyBorder="1" applyAlignment="1">
      <alignment horizontal="left" vertical="top" wrapText="1"/>
    </xf>
    <xf numFmtId="0" fontId="6" fillId="0" borderId="36" xfId="0" applyNumberFormat="1" applyFont="1" applyFill="1" applyBorder="1" applyAlignment="1">
      <alignment horizontal="left" vertical="top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45" fillId="0" borderId="36" xfId="0" applyNumberFormat="1" applyFont="1" applyFill="1" applyBorder="1" applyAlignment="1">
      <alignment horizontal="left" vertical="top" wrapText="1"/>
    </xf>
    <xf numFmtId="0" fontId="6" fillId="4" borderId="46" xfId="0" applyFont="1" applyFill="1" applyBorder="1" applyAlignment="1">
      <alignment horizontal="left" vertical="top" wrapText="1"/>
    </xf>
    <xf numFmtId="0" fontId="6" fillId="4" borderId="46" xfId="0" applyFont="1" applyFill="1" applyBorder="1" applyAlignment="1">
      <alignment horizontal="left" vertical="center" wrapText="1"/>
    </xf>
    <xf numFmtId="49" fontId="6" fillId="0" borderId="30" xfId="0" applyNumberFormat="1" applyFont="1" applyBorder="1" applyAlignment="1">
      <alignment vertical="center" wrapText="1"/>
    </xf>
    <xf numFmtId="49" fontId="6" fillId="0" borderId="29" xfId="0" applyNumberFormat="1" applyFont="1" applyBorder="1" applyAlignment="1">
      <alignment vertical="center" wrapText="1"/>
    </xf>
    <xf numFmtId="49" fontId="6" fillId="0" borderId="32" xfId="0" applyNumberFormat="1" applyFont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44" fillId="0" borderId="3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0" fillId="4" borderId="36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49" fontId="6" fillId="6" borderId="29" xfId="0" applyNumberFormat="1" applyFont="1" applyFill="1" applyBorder="1" applyAlignment="1">
      <alignment vertical="center" wrapText="1"/>
    </xf>
    <xf numFmtId="0" fontId="10" fillId="6" borderId="36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6" fillId="2" borderId="39" xfId="0" applyFont="1" applyFill="1" applyBorder="1" applyAlignment="1">
      <alignment vertical="top" wrapText="1"/>
    </xf>
    <xf numFmtId="0" fontId="8" fillId="2" borderId="47" xfId="0" applyFont="1" applyFill="1" applyBorder="1" applyAlignment="1">
      <alignment vertical="center" wrapText="1"/>
    </xf>
    <xf numFmtId="0" fontId="27" fillId="7" borderId="25" xfId="0" applyFont="1" applyFill="1" applyBorder="1" applyAlignment="1">
      <alignment vertical="center" wrapText="1"/>
    </xf>
    <xf numFmtId="0" fontId="26" fillId="7" borderId="25" xfId="0" applyFont="1" applyFill="1" applyBorder="1" applyAlignment="1">
      <alignment vertical="top" wrapText="1"/>
    </xf>
    <xf numFmtId="4" fontId="24" fillId="7" borderId="25" xfId="0" applyNumberFormat="1" applyFont="1" applyFill="1" applyBorder="1" applyAlignment="1">
      <alignment horizontal="center" vertical="center" wrapText="1"/>
    </xf>
    <xf numFmtId="4" fontId="18" fillId="6" borderId="3" xfId="0" applyNumberFormat="1" applyFont="1" applyFill="1" applyBorder="1" applyAlignment="1">
      <alignment horizontal="center" vertical="top" wrapText="1"/>
    </xf>
    <xf numFmtId="0" fontId="8" fillId="2" borderId="49" xfId="0" applyFont="1" applyFill="1" applyBorder="1" applyAlignment="1">
      <alignment vertical="center" wrapText="1"/>
    </xf>
    <xf numFmtId="0" fontId="8" fillId="2" borderId="50" xfId="0" applyFont="1" applyFill="1" applyBorder="1" applyAlignment="1">
      <alignment vertical="center" wrapText="1"/>
    </xf>
    <xf numFmtId="0" fontId="9" fillId="2" borderId="50" xfId="0" applyFont="1" applyFill="1" applyBorder="1" applyAlignment="1">
      <alignment vertical="top" wrapText="1"/>
    </xf>
    <xf numFmtId="4" fontId="15" fillId="2" borderId="50" xfId="0" applyNumberFormat="1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top" wrapText="1"/>
    </xf>
    <xf numFmtId="0" fontId="10" fillId="9" borderId="10" xfId="0" applyFont="1" applyFill="1" applyBorder="1" applyAlignment="1">
      <alignment horizontal="center" vertical="top" wrapText="1"/>
    </xf>
    <xf numFmtId="0" fontId="10" fillId="9" borderId="3" xfId="0" applyFont="1" applyFill="1" applyBorder="1" applyAlignment="1">
      <alignment horizontal="center" vertical="top" wrapText="1"/>
    </xf>
    <xf numFmtId="0" fontId="19" fillId="9" borderId="2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top" wrapText="1"/>
    </xf>
    <xf numFmtId="4" fontId="25" fillId="9" borderId="2" xfId="0" applyNumberFormat="1" applyFont="1" applyFill="1" applyBorder="1" applyAlignment="1">
      <alignment horizontal="center" vertical="top" wrapText="1"/>
    </xf>
    <xf numFmtId="0" fontId="6" fillId="6" borderId="37" xfId="0" applyFont="1" applyFill="1" applyBorder="1" applyAlignment="1">
      <alignment horizontal="left" vertical="top" wrapText="1"/>
    </xf>
    <xf numFmtId="0" fontId="6" fillId="6" borderId="21" xfId="0" applyFont="1" applyFill="1" applyBorder="1" applyAlignment="1">
      <alignment vertical="center" wrapText="1"/>
    </xf>
    <xf numFmtId="0" fontId="6" fillId="6" borderId="36" xfId="0" applyFont="1" applyFill="1" applyBorder="1" applyAlignment="1">
      <alignment vertical="center" wrapText="1"/>
    </xf>
    <xf numFmtId="4" fontId="61" fillId="0" borderId="2" xfId="0" applyNumberFormat="1" applyFont="1" applyFill="1" applyBorder="1" applyAlignment="1">
      <alignment horizontal="center" vertical="top" wrapText="1"/>
    </xf>
    <xf numFmtId="0" fontId="43" fillId="7" borderId="48" xfId="0" applyFont="1" applyFill="1" applyBorder="1" applyAlignment="1">
      <alignment vertical="top" wrapText="1"/>
    </xf>
    <xf numFmtId="0" fontId="19" fillId="6" borderId="2" xfId="0" applyFont="1" applyFill="1" applyBorder="1" applyAlignment="1">
      <alignment horizontal="center" vertical="center" wrapText="1"/>
    </xf>
    <xf numFmtId="4" fontId="25" fillId="9" borderId="3" xfId="0" applyNumberFormat="1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49" fontId="6" fillId="0" borderId="32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horizontal="center" vertical="center" wrapText="1"/>
    </xf>
    <xf numFmtId="49" fontId="11" fillId="0" borderId="29" xfId="0" applyNumberFormat="1" applyFont="1" applyFill="1" applyBorder="1" applyAlignment="1">
      <alignment horizontal="center" vertical="center" wrapText="1"/>
    </xf>
    <xf numFmtId="49" fontId="16" fillId="0" borderId="30" xfId="0" applyNumberFormat="1" applyFont="1" applyFill="1" applyBorder="1" applyAlignment="1">
      <alignment horizontal="center" vertical="center" wrapText="1"/>
    </xf>
    <xf numFmtId="49" fontId="16" fillId="0" borderId="29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30" xfId="0" applyNumberFormat="1" applyFont="1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0" xfId="0" applyNumberFormat="1" applyFont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top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6" fillId="0" borderId="22" xfId="0" applyNumberFormat="1" applyFont="1" applyBorder="1" applyAlignment="1">
      <alignment horizontal="center" vertical="center" wrapText="1"/>
    </xf>
    <xf numFmtId="49" fontId="16" fillId="0" borderId="40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top" wrapText="1"/>
    </xf>
    <xf numFmtId="49" fontId="6" fillId="0" borderId="40" xfId="0" applyNumberFormat="1" applyFont="1" applyBorder="1" applyAlignment="1">
      <alignment horizontal="center" vertical="top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6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22" xfId="0" applyNumberFormat="1" applyFont="1" applyFill="1" applyBorder="1" applyAlignment="1">
      <alignment horizontal="center" vertical="center" wrapText="1"/>
    </xf>
    <xf numFmtId="49" fontId="16" fillId="0" borderId="26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top" wrapText="1"/>
    </xf>
    <xf numFmtId="49" fontId="6" fillId="0" borderId="32" xfId="0" applyNumberFormat="1" applyFont="1" applyBorder="1" applyAlignment="1">
      <alignment horizontal="center" vertical="top" wrapText="1"/>
    </xf>
    <xf numFmtId="49" fontId="6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left" vertical="top" wrapText="1"/>
    </xf>
    <xf numFmtId="0" fontId="16" fillId="6" borderId="36" xfId="0" applyFont="1" applyFill="1" applyBorder="1" applyAlignment="1">
      <alignment horizontal="left" vertical="top" wrapText="1"/>
    </xf>
    <xf numFmtId="0" fontId="44" fillId="6" borderId="21" xfId="0" applyFont="1" applyFill="1" applyBorder="1" applyAlignment="1">
      <alignment horizontal="left" vertical="top" wrapText="1"/>
    </xf>
    <xf numFmtId="0" fontId="44" fillId="6" borderId="36" xfId="0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6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6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36" fillId="6" borderId="21" xfId="0" applyFont="1" applyFill="1" applyBorder="1" applyAlignment="1">
      <alignment horizontal="left" vertical="top" wrapText="1"/>
    </xf>
    <xf numFmtId="0" fontId="36" fillId="6" borderId="36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6" fillId="8" borderId="21" xfId="0" applyFont="1" applyFill="1" applyBorder="1" applyAlignment="1">
      <alignment horizontal="left" vertical="center" wrapText="1"/>
    </xf>
    <xf numFmtId="0" fontId="6" fillId="8" borderId="36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6" fillId="4" borderId="36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top" wrapText="1"/>
    </xf>
    <xf numFmtId="0" fontId="6" fillId="4" borderId="36" xfId="0" applyNumberFormat="1" applyFont="1" applyFill="1" applyBorder="1" applyAlignment="1">
      <alignment horizontal="left" vertical="top" wrapText="1"/>
    </xf>
    <xf numFmtId="0" fontId="6" fillId="4" borderId="21" xfId="0" applyNumberFormat="1" applyFont="1" applyFill="1" applyBorder="1" applyAlignment="1">
      <alignment horizontal="center" vertical="center" wrapText="1"/>
    </xf>
    <xf numFmtId="0" fontId="6" fillId="4" borderId="36" xfId="0" applyNumberFormat="1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left" vertical="top" wrapText="1"/>
    </xf>
    <xf numFmtId="0" fontId="6" fillId="9" borderId="36" xfId="0" applyFont="1" applyFill="1" applyBorder="1" applyAlignment="1">
      <alignment horizontal="left" vertical="top" wrapText="1"/>
    </xf>
    <xf numFmtId="0" fontId="63" fillId="0" borderId="21" xfId="0" applyFont="1" applyFill="1" applyBorder="1" applyAlignment="1">
      <alignment horizontal="left" vertical="top" wrapText="1"/>
    </xf>
    <xf numFmtId="0" fontId="63" fillId="0" borderId="36" xfId="0" applyFont="1" applyFill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6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4" borderId="30" xfId="0" applyNumberFormat="1" applyFont="1" applyFill="1" applyBorder="1" applyAlignment="1">
      <alignment horizontal="center" vertical="center" wrapText="1"/>
    </xf>
    <xf numFmtId="49" fontId="6" fillId="4" borderId="29" xfId="0" applyNumberFormat="1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49" fontId="16" fillId="4" borderId="30" xfId="0" applyNumberFormat="1" applyFont="1" applyFill="1" applyBorder="1" applyAlignment="1">
      <alignment horizontal="center" vertical="center" wrapText="1"/>
    </xf>
    <xf numFmtId="49" fontId="16" fillId="4" borderId="29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6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3" xfId="0" applyFont="1" applyFill="1" applyBorder="1" applyAlignment="1">
      <alignment horizontal="left" vertical="top" wrapText="1"/>
    </xf>
    <xf numFmtId="0" fontId="6" fillId="6" borderId="2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9" borderId="32" xfId="0" applyNumberFormat="1" applyFont="1" applyFill="1" applyBorder="1" applyAlignment="1">
      <alignment horizontal="center" vertical="center" wrapText="1"/>
    </xf>
    <xf numFmtId="49" fontId="6" fillId="9" borderId="29" xfId="0" applyNumberFormat="1" applyFont="1" applyFill="1" applyBorder="1" applyAlignment="1">
      <alignment horizontal="center" vertical="center" wrapText="1"/>
    </xf>
    <xf numFmtId="49" fontId="6" fillId="9" borderId="10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left" vertical="center" wrapText="1"/>
    </xf>
    <xf numFmtId="0" fontId="16" fillId="6" borderId="3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49" fontId="16" fillId="0" borderId="29" xfId="0" applyNumberFormat="1" applyFont="1" applyFill="1" applyBorder="1" applyAlignment="1">
      <alignment horizontal="center" vertical="top" wrapText="1"/>
    </xf>
    <xf numFmtId="49" fontId="16" fillId="0" borderId="39" xfId="0" applyNumberFormat="1" applyFont="1" applyFill="1" applyBorder="1" applyAlignment="1">
      <alignment horizontal="center" vertical="top" wrapText="1"/>
    </xf>
    <xf numFmtId="0" fontId="6" fillId="6" borderId="37" xfId="0" applyFont="1" applyFill="1" applyBorder="1" applyAlignment="1">
      <alignment horizontal="left" vertical="top" wrapText="1"/>
    </xf>
    <xf numFmtId="0" fontId="16" fillId="4" borderId="11" xfId="0" applyFont="1" applyFill="1" applyBorder="1" applyAlignment="1">
      <alignment horizontal="center" vertical="center" wrapText="1"/>
    </xf>
    <xf numFmtId="4" fontId="18" fillId="2" borderId="52" xfId="0" applyNumberFormat="1" applyFont="1" applyFill="1" applyBorder="1" applyAlignment="1">
      <alignment horizontal="center" vertical="top" wrapText="1"/>
    </xf>
    <xf numFmtId="0" fontId="18" fillId="2" borderId="7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left" vertical="top" wrapText="1"/>
    </xf>
    <xf numFmtId="0" fontId="16" fillId="6" borderId="3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6"/>
  <sheetViews>
    <sheetView tabSelected="1" topLeftCell="A290" zoomScaleSheetLayoutView="100" workbookViewId="0">
      <selection activeCell="L325" sqref="L325"/>
    </sheetView>
  </sheetViews>
  <sheetFormatPr defaultRowHeight="15"/>
  <cols>
    <col min="1" max="1" width="46.5703125" customWidth="1"/>
    <col min="2" max="2" width="33.5703125" customWidth="1"/>
    <col min="3" max="3" width="11.42578125" customWidth="1"/>
    <col min="4" max="4" width="28.85546875" customWidth="1"/>
    <col min="5" max="5" width="12.28515625" customWidth="1"/>
    <col min="6" max="6" width="10.42578125" customWidth="1"/>
    <col min="7" max="7" width="22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92" t="s">
        <v>487</v>
      </c>
      <c r="B1" s="492"/>
      <c r="C1" s="492"/>
      <c r="D1" s="492"/>
      <c r="E1" s="492"/>
      <c r="F1" s="492"/>
      <c r="G1" s="492"/>
    </row>
    <row r="2" spans="1:10" ht="20.25">
      <c r="A2" s="492" t="s">
        <v>422</v>
      </c>
      <c r="B2" s="492"/>
      <c r="C2" s="492"/>
      <c r="D2" s="492"/>
      <c r="E2" s="492"/>
      <c r="F2" s="492"/>
      <c r="G2" s="209" t="s">
        <v>529</v>
      </c>
    </row>
    <row r="3" spans="1:10" ht="18.75">
      <c r="A3" s="493" t="s">
        <v>163</v>
      </c>
      <c r="B3" s="493"/>
      <c r="C3" s="493"/>
      <c r="D3" s="493"/>
      <c r="E3" s="493"/>
      <c r="F3" s="493"/>
      <c r="G3" s="493"/>
    </row>
    <row r="4" spans="1:10" ht="18.75">
      <c r="A4" s="6"/>
      <c r="B4" s="493" t="s">
        <v>1</v>
      </c>
      <c r="C4" s="493"/>
      <c r="D4" s="493"/>
      <c r="E4" s="493"/>
      <c r="F4" s="6"/>
      <c r="G4" s="6"/>
    </row>
    <row r="5" spans="1:10" ht="15.75" thickBot="1">
      <c r="A5" s="494" t="s">
        <v>0</v>
      </c>
      <c r="B5" s="494"/>
      <c r="C5" s="494"/>
      <c r="D5" s="494"/>
      <c r="E5" s="494"/>
      <c r="F5" s="494"/>
      <c r="G5" s="494"/>
    </row>
    <row r="6" spans="1:10" ht="66" customHeight="1" thickBot="1">
      <c r="A6" s="40" t="s">
        <v>2</v>
      </c>
      <c r="B6" s="41" t="s">
        <v>3</v>
      </c>
      <c r="C6" s="41" t="s">
        <v>16</v>
      </c>
      <c r="D6" s="41" t="s">
        <v>4</v>
      </c>
      <c r="E6" s="268" t="s">
        <v>5</v>
      </c>
      <c r="F6" s="268" t="s">
        <v>6</v>
      </c>
      <c r="G6" s="269" t="s">
        <v>7</v>
      </c>
    </row>
    <row r="7" spans="1:10" ht="19.5" customHeight="1">
      <c r="A7" s="40">
        <v>1</v>
      </c>
      <c r="B7" s="41">
        <v>2</v>
      </c>
      <c r="C7" s="41">
        <v>3</v>
      </c>
      <c r="D7" s="42">
        <v>4</v>
      </c>
      <c r="E7" s="43">
        <v>5</v>
      </c>
      <c r="F7" s="108">
        <v>6</v>
      </c>
      <c r="G7" s="270">
        <v>7</v>
      </c>
      <c r="H7" s="115"/>
    </row>
    <row r="8" spans="1:10" ht="74.25" customHeight="1">
      <c r="A8" s="271" t="s">
        <v>398</v>
      </c>
      <c r="B8" s="533" t="s">
        <v>364</v>
      </c>
      <c r="C8" s="254">
        <v>2271</v>
      </c>
      <c r="D8" s="72">
        <v>3554559</v>
      </c>
      <c r="E8" s="392" t="s">
        <v>424</v>
      </c>
      <c r="F8" s="395" t="s">
        <v>27</v>
      </c>
      <c r="G8" s="396" t="s">
        <v>59</v>
      </c>
    </row>
    <row r="9" spans="1:10" ht="35.25" customHeight="1">
      <c r="A9" s="272"/>
      <c r="B9" s="531"/>
      <c r="C9" s="125"/>
      <c r="D9" s="71" t="s">
        <v>423</v>
      </c>
      <c r="E9" s="393"/>
      <c r="F9" s="393"/>
      <c r="G9" s="397"/>
    </row>
    <row r="10" spans="1:10" ht="70.5" customHeight="1">
      <c r="A10" s="271" t="s">
        <v>399</v>
      </c>
      <c r="B10" s="531"/>
      <c r="C10" s="125">
        <v>2271</v>
      </c>
      <c r="D10" s="72">
        <v>326856</v>
      </c>
      <c r="E10" s="393"/>
      <c r="F10" s="393"/>
      <c r="G10" s="397"/>
    </row>
    <row r="11" spans="1:10" ht="44.25" customHeight="1">
      <c r="A11" s="273"/>
      <c r="B11" s="531"/>
      <c r="C11" s="125"/>
      <c r="D11" s="71" t="s">
        <v>425</v>
      </c>
      <c r="E11" s="393"/>
      <c r="F11" s="393"/>
      <c r="G11" s="397"/>
      <c r="I11" s="115"/>
      <c r="J11" s="115"/>
    </row>
    <row r="12" spans="1:10" ht="27" customHeight="1">
      <c r="A12" s="512" t="s">
        <v>367</v>
      </c>
      <c r="B12" s="531"/>
      <c r="C12" s="125">
        <v>2271</v>
      </c>
      <c r="D12" s="72">
        <v>204285</v>
      </c>
      <c r="E12" s="393"/>
      <c r="F12" s="393"/>
      <c r="G12" s="397"/>
      <c r="I12" s="115"/>
      <c r="J12" s="115"/>
    </row>
    <row r="13" spans="1:10" ht="51.75" customHeight="1">
      <c r="A13" s="380"/>
      <c r="B13" s="532"/>
      <c r="C13" s="126"/>
      <c r="D13" s="71" t="s">
        <v>426</v>
      </c>
      <c r="E13" s="394"/>
      <c r="F13" s="394"/>
      <c r="G13" s="389"/>
    </row>
    <row r="14" spans="1:10" ht="39.75" customHeight="1">
      <c r="A14" s="271" t="s">
        <v>365</v>
      </c>
      <c r="B14" s="531"/>
      <c r="C14" s="125">
        <v>2271</v>
      </c>
      <c r="D14" s="72">
        <v>449200.64000000001</v>
      </c>
      <c r="E14" s="395" t="s">
        <v>429</v>
      </c>
      <c r="F14" s="395" t="s">
        <v>100</v>
      </c>
      <c r="G14" s="274" t="s">
        <v>59</v>
      </c>
    </row>
    <row r="15" spans="1:10" ht="39.75" customHeight="1">
      <c r="A15" s="273" t="s">
        <v>366</v>
      </c>
      <c r="B15" s="531"/>
      <c r="C15" s="125"/>
      <c r="D15" s="71" t="s">
        <v>427</v>
      </c>
      <c r="E15" s="393"/>
      <c r="F15" s="393"/>
      <c r="G15" s="275"/>
    </row>
    <row r="16" spans="1:10" ht="39.75" customHeight="1">
      <c r="A16" s="512" t="s">
        <v>367</v>
      </c>
      <c r="B16" s="531"/>
      <c r="C16" s="125">
        <v>2271</v>
      </c>
      <c r="D16" s="72">
        <f>194173.99+25.37</f>
        <v>194199.36</v>
      </c>
      <c r="E16" s="393"/>
      <c r="F16" s="393"/>
      <c r="G16" s="274" t="s">
        <v>59</v>
      </c>
    </row>
    <row r="17" spans="1:11" ht="37.5" customHeight="1">
      <c r="A17" s="380"/>
      <c r="B17" s="532"/>
      <c r="C17" s="126"/>
      <c r="D17" s="71" t="s">
        <v>428</v>
      </c>
      <c r="E17" s="394"/>
      <c r="F17" s="394"/>
      <c r="G17" s="275"/>
    </row>
    <row r="18" spans="1:11" ht="18.75">
      <c r="A18" s="276" t="s">
        <v>8</v>
      </c>
      <c r="B18" s="15"/>
      <c r="C18" s="12"/>
      <c r="D18" s="44">
        <f>D8+D10+D12+D14+D16</f>
        <v>4729100</v>
      </c>
      <c r="E18" s="12"/>
      <c r="F18" s="12"/>
      <c r="G18" s="277"/>
      <c r="H18" s="74"/>
    </row>
    <row r="19" spans="1:11" ht="36" customHeight="1">
      <c r="A19" s="534" t="s">
        <v>374</v>
      </c>
      <c r="B19" s="47" t="s">
        <v>369</v>
      </c>
      <c r="C19" s="495">
        <v>2272</v>
      </c>
      <c r="D19" s="194">
        <f>241014.67+30.33</f>
        <v>241045</v>
      </c>
      <c r="E19" s="398" t="s">
        <v>57</v>
      </c>
      <c r="F19" s="398" t="s">
        <v>27</v>
      </c>
      <c r="G19" s="388" t="s">
        <v>56</v>
      </c>
    </row>
    <row r="20" spans="1:11" ht="42" customHeight="1">
      <c r="A20" s="535"/>
      <c r="B20" s="25" t="s">
        <v>368</v>
      </c>
      <c r="C20" s="496"/>
      <c r="D20" s="71" t="s">
        <v>430</v>
      </c>
      <c r="E20" s="394"/>
      <c r="F20" s="394"/>
      <c r="G20" s="389"/>
      <c r="H20" s="115"/>
    </row>
    <row r="21" spans="1:11" ht="38.25" customHeight="1">
      <c r="A21" s="534" t="s">
        <v>373</v>
      </c>
      <c r="B21" s="47" t="s">
        <v>372</v>
      </c>
      <c r="C21" s="495">
        <v>2272</v>
      </c>
      <c r="D21" s="194">
        <f>232755</f>
        <v>232755</v>
      </c>
      <c r="E21" s="398" t="s">
        <v>57</v>
      </c>
      <c r="F21" s="398" t="s">
        <v>27</v>
      </c>
      <c r="G21" s="388" t="s">
        <v>56</v>
      </c>
    </row>
    <row r="22" spans="1:11" ht="48" customHeight="1">
      <c r="A22" s="535"/>
      <c r="B22" s="33" t="s">
        <v>371</v>
      </c>
      <c r="C22" s="496"/>
      <c r="D22" s="71" t="s">
        <v>407</v>
      </c>
      <c r="E22" s="394"/>
      <c r="F22" s="394"/>
      <c r="G22" s="389"/>
      <c r="H22" s="115"/>
    </row>
    <row r="23" spans="1:11" ht="42" hidden="1" customHeight="1">
      <c r="A23" s="534" t="s">
        <v>401</v>
      </c>
      <c r="B23" s="47" t="s">
        <v>370</v>
      </c>
      <c r="C23" s="495">
        <v>2272</v>
      </c>
      <c r="D23" s="194">
        <v>0</v>
      </c>
      <c r="E23" s="392" t="s">
        <v>107</v>
      </c>
      <c r="F23" s="398" t="s">
        <v>27</v>
      </c>
      <c r="G23" s="396" t="s">
        <v>420</v>
      </c>
    </row>
    <row r="24" spans="1:11" ht="39" hidden="1" customHeight="1">
      <c r="A24" s="535"/>
      <c r="B24" s="25" t="s">
        <v>368</v>
      </c>
      <c r="C24" s="496"/>
      <c r="D24" s="71" t="s">
        <v>402</v>
      </c>
      <c r="E24" s="394"/>
      <c r="F24" s="394"/>
      <c r="G24" s="389"/>
    </row>
    <row r="25" spans="1:11" ht="62.25" hidden="1" customHeight="1">
      <c r="A25" s="534" t="s">
        <v>403</v>
      </c>
      <c r="B25" s="47" t="s">
        <v>372</v>
      </c>
      <c r="C25" s="495">
        <v>2272</v>
      </c>
      <c r="D25" s="194">
        <v>0</v>
      </c>
      <c r="E25" s="392" t="s">
        <v>107</v>
      </c>
      <c r="F25" s="398" t="s">
        <v>27</v>
      </c>
      <c r="G25" s="396" t="s">
        <v>421</v>
      </c>
    </row>
    <row r="26" spans="1:11" ht="30" hidden="1" customHeight="1">
      <c r="A26" s="535"/>
      <c r="B26" s="33" t="s">
        <v>371</v>
      </c>
      <c r="C26" s="496"/>
      <c r="D26" s="71" t="s">
        <v>404</v>
      </c>
      <c r="E26" s="394"/>
      <c r="F26" s="394"/>
      <c r="G26" s="387"/>
    </row>
    <row r="27" spans="1:11" ht="29.25" customHeight="1">
      <c r="A27" s="278" t="s">
        <v>9</v>
      </c>
      <c r="B27" s="45"/>
      <c r="C27" s="45"/>
      <c r="D27" s="46">
        <f>D19+D21+D23+D25</f>
        <v>473800</v>
      </c>
      <c r="E27" s="45"/>
      <c r="F27" s="45"/>
      <c r="G27" s="279"/>
      <c r="H27" s="74"/>
    </row>
    <row r="28" spans="1:11" ht="45" customHeight="1">
      <c r="A28" s="379" t="s">
        <v>432</v>
      </c>
      <c r="B28" s="479" t="s">
        <v>375</v>
      </c>
      <c r="C28" s="164">
        <v>2273</v>
      </c>
      <c r="D28" s="167">
        <f>2004740.88-9654.48</f>
        <v>1995086.4</v>
      </c>
      <c r="E28" s="48" t="s">
        <v>433</v>
      </c>
      <c r="F28" s="211" t="s">
        <v>19</v>
      </c>
      <c r="G28" s="280" t="s">
        <v>434</v>
      </c>
      <c r="H28" s="74"/>
      <c r="K28" s="19"/>
    </row>
    <row r="29" spans="1:11" ht="40.5" customHeight="1">
      <c r="A29" s="380"/>
      <c r="B29" s="539"/>
      <c r="C29" s="162"/>
      <c r="D29" s="71" t="s">
        <v>431</v>
      </c>
      <c r="E29" s="49"/>
      <c r="F29" s="212"/>
      <c r="G29" s="281" t="s">
        <v>489</v>
      </c>
      <c r="H29" s="74"/>
      <c r="K29" s="19"/>
    </row>
    <row r="30" spans="1:11" ht="18" customHeight="1">
      <c r="A30" s="379" t="s">
        <v>432</v>
      </c>
      <c r="B30" s="479" t="s">
        <v>375</v>
      </c>
      <c r="C30" s="162"/>
      <c r="D30" s="135">
        <f>3090272-747.01-349813.53</f>
        <v>2739711.46</v>
      </c>
      <c r="E30" s="48"/>
      <c r="F30" s="211"/>
      <c r="G30" s="280"/>
      <c r="H30" s="74"/>
      <c r="K30" s="19"/>
    </row>
    <row r="31" spans="1:11" ht="74.25" customHeight="1">
      <c r="A31" s="380"/>
      <c r="B31" s="539"/>
      <c r="C31" s="51"/>
      <c r="D31" s="377" t="s">
        <v>518</v>
      </c>
      <c r="E31" s="213" t="s">
        <v>435</v>
      </c>
      <c r="F31" s="214" t="s">
        <v>27</v>
      </c>
      <c r="G31" s="282" t="s">
        <v>488</v>
      </c>
      <c r="H31" s="74"/>
      <c r="K31" s="19"/>
    </row>
    <row r="32" spans="1:11" ht="54.75" customHeight="1">
      <c r="A32" s="379" t="s">
        <v>530</v>
      </c>
      <c r="B32" s="197" t="s">
        <v>376</v>
      </c>
      <c r="C32" s="381">
        <v>2273</v>
      </c>
      <c r="D32" s="102">
        <f>604324.43+9654.69+349813.53+45379.09-10635.52</f>
        <v>998536.22</v>
      </c>
      <c r="E32" s="383" t="s">
        <v>443</v>
      </c>
      <c r="F32" s="385" t="s">
        <v>273</v>
      </c>
      <c r="G32" s="385" t="s">
        <v>444</v>
      </c>
      <c r="H32" s="74"/>
      <c r="K32" s="19"/>
    </row>
    <row r="33" spans="1:11" ht="36.75" customHeight="1">
      <c r="A33" s="380"/>
      <c r="B33" s="202"/>
      <c r="C33" s="382"/>
      <c r="D33" s="377" t="s">
        <v>531</v>
      </c>
      <c r="E33" s="384"/>
      <c r="F33" s="385"/>
      <c r="G33" s="385"/>
      <c r="H33" s="74"/>
      <c r="K33" s="19"/>
    </row>
    <row r="34" spans="1:11" ht="36.75" customHeight="1">
      <c r="A34" s="379" t="s">
        <v>532</v>
      </c>
      <c r="B34" s="197" t="s">
        <v>376</v>
      </c>
      <c r="C34" s="381">
        <v>2273</v>
      </c>
      <c r="D34" s="102">
        <v>10635.52</v>
      </c>
      <c r="E34" s="383" t="s">
        <v>443</v>
      </c>
      <c r="F34" s="385" t="s">
        <v>273</v>
      </c>
      <c r="G34" s="385" t="s">
        <v>444</v>
      </c>
      <c r="H34" s="74"/>
      <c r="K34" s="19"/>
    </row>
    <row r="35" spans="1:11" ht="36.75" customHeight="1">
      <c r="A35" s="380"/>
      <c r="B35" s="202"/>
      <c r="C35" s="382"/>
      <c r="D35" s="377" t="s">
        <v>533</v>
      </c>
      <c r="E35" s="384"/>
      <c r="F35" s="385"/>
      <c r="G35" s="385"/>
      <c r="H35" s="74"/>
      <c r="K35" s="19"/>
    </row>
    <row r="36" spans="1:11" ht="29.25" customHeight="1">
      <c r="A36" s="499" t="s">
        <v>437</v>
      </c>
      <c r="B36" s="540" t="s">
        <v>436</v>
      </c>
      <c r="C36" s="367">
        <v>2273</v>
      </c>
      <c r="D36" s="378">
        <f>827336.07-45379.09</f>
        <v>781956.98</v>
      </c>
      <c r="E36" s="543" t="s">
        <v>433</v>
      </c>
      <c r="F36" s="548" t="s">
        <v>19</v>
      </c>
      <c r="G36" s="546" t="s">
        <v>56</v>
      </c>
      <c r="H36" s="74"/>
      <c r="K36" s="19"/>
    </row>
    <row r="37" spans="1:11" ht="36" customHeight="1">
      <c r="A37" s="500"/>
      <c r="B37" s="541"/>
      <c r="C37" s="368"/>
      <c r="D37" s="369" t="s">
        <v>519</v>
      </c>
      <c r="E37" s="544"/>
      <c r="F37" s="548"/>
      <c r="G37" s="546"/>
      <c r="H37" s="74"/>
      <c r="K37" s="19"/>
    </row>
    <row r="38" spans="1:11" ht="27" customHeight="1">
      <c r="A38" s="499" t="s">
        <v>438</v>
      </c>
      <c r="B38" s="541"/>
      <c r="C38" s="370">
        <v>2273</v>
      </c>
      <c r="D38" s="371">
        <v>13608.04</v>
      </c>
      <c r="E38" s="544"/>
      <c r="F38" s="548"/>
      <c r="G38" s="546"/>
      <c r="H38" s="74"/>
      <c r="K38" s="19"/>
    </row>
    <row r="39" spans="1:11" ht="42.75" customHeight="1">
      <c r="A39" s="500"/>
      <c r="B39" s="541"/>
      <c r="C39" s="368"/>
      <c r="D39" s="369" t="s">
        <v>440</v>
      </c>
      <c r="E39" s="544"/>
      <c r="F39" s="548"/>
      <c r="G39" s="546"/>
      <c r="H39" s="74"/>
      <c r="K39" s="19"/>
    </row>
    <row r="40" spans="1:11" ht="24" customHeight="1">
      <c r="A40" s="499" t="s">
        <v>439</v>
      </c>
      <c r="B40" s="541"/>
      <c r="C40" s="370">
        <v>2273</v>
      </c>
      <c r="D40" s="371">
        <v>25189.81</v>
      </c>
      <c r="E40" s="544"/>
      <c r="F40" s="548"/>
      <c r="G40" s="546"/>
      <c r="H40" s="74"/>
      <c r="K40" s="19"/>
    </row>
    <row r="41" spans="1:11" ht="45" customHeight="1" thickBot="1">
      <c r="A41" s="500"/>
      <c r="B41" s="542"/>
      <c r="C41" s="368"/>
      <c r="D41" s="369" t="s">
        <v>441</v>
      </c>
      <c r="E41" s="545"/>
      <c r="F41" s="549"/>
      <c r="G41" s="547"/>
      <c r="H41" s="74"/>
      <c r="K41" s="19"/>
    </row>
    <row r="42" spans="1:11" ht="38.25" hidden="1" customHeight="1">
      <c r="A42" s="414" t="s">
        <v>377</v>
      </c>
      <c r="B42" s="215"/>
      <c r="C42" s="217">
        <v>2273</v>
      </c>
      <c r="D42" s="225">
        <v>773911.57</v>
      </c>
      <c r="E42" s="220" t="s">
        <v>442</v>
      </c>
      <c r="F42" s="182" t="s">
        <v>273</v>
      </c>
      <c r="G42" s="221" t="s">
        <v>56</v>
      </c>
      <c r="H42" s="74"/>
      <c r="K42" s="19"/>
    </row>
    <row r="43" spans="1:11" ht="46.5" hidden="1" customHeight="1" thickBot="1">
      <c r="A43" s="538"/>
      <c r="B43" s="216"/>
      <c r="C43" s="218"/>
      <c r="D43" s="219" t="s">
        <v>363</v>
      </c>
      <c r="E43" s="222"/>
      <c r="F43" s="223"/>
      <c r="G43" s="224"/>
      <c r="H43" s="74"/>
      <c r="K43" s="19"/>
    </row>
    <row r="44" spans="1:11" ht="38.25" hidden="1">
      <c r="A44" s="283" t="s">
        <v>358</v>
      </c>
      <c r="B44" s="186" t="s">
        <v>119</v>
      </c>
      <c r="C44" s="238">
        <v>2273</v>
      </c>
      <c r="D44" s="196">
        <v>0</v>
      </c>
      <c r="E44" s="233" t="s">
        <v>107</v>
      </c>
      <c r="F44" s="233" t="s">
        <v>27</v>
      </c>
      <c r="G44" s="284" t="s">
        <v>56</v>
      </c>
      <c r="H44" s="74"/>
      <c r="K44" s="19"/>
    </row>
    <row r="45" spans="1:11" ht="24" hidden="1">
      <c r="A45" s="285"/>
      <c r="B45" s="186"/>
      <c r="C45" s="238"/>
      <c r="D45" s="195" t="s">
        <v>123</v>
      </c>
      <c r="E45" s="233"/>
      <c r="F45" s="233"/>
      <c r="G45" s="284"/>
      <c r="H45" s="74"/>
      <c r="K45" s="19"/>
    </row>
    <row r="46" spans="1:11" ht="25.5" hidden="1" customHeight="1">
      <c r="A46" s="501" t="s">
        <v>359</v>
      </c>
      <c r="B46" s="533"/>
      <c r="C46" s="381"/>
      <c r="D46" s="71"/>
      <c r="E46" s="392" t="s">
        <v>107</v>
      </c>
      <c r="F46" s="392"/>
      <c r="G46" s="388" t="s">
        <v>56</v>
      </c>
      <c r="H46" s="74"/>
      <c r="K46" s="19"/>
    </row>
    <row r="47" spans="1:11" ht="35.25" hidden="1" customHeight="1">
      <c r="A47" s="502"/>
      <c r="B47" s="532"/>
      <c r="C47" s="382"/>
      <c r="D47" s="71" t="s">
        <v>123</v>
      </c>
      <c r="E47" s="408"/>
      <c r="F47" s="408"/>
      <c r="G47" s="389"/>
      <c r="H47" s="74"/>
      <c r="K47" s="19"/>
    </row>
    <row r="48" spans="1:11" ht="38.25" hidden="1">
      <c r="A48" s="283" t="s">
        <v>360</v>
      </c>
      <c r="B48" s="186"/>
      <c r="C48" s="238"/>
      <c r="D48" s="196"/>
      <c r="E48" s="233" t="s">
        <v>107</v>
      </c>
      <c r="F48" s="233"/>
      <c r="G48" s="284" t="s">
        <v>56</v>
      </c>
      <c r="H48" s="74"/>
      <c r="K48" s="19"/>
    </row>
    <row r="49" spans="1:12" ht="24" hidden="1">
      <c r="A49" s="286"/>
      <c r="B49" s="186"/>
      <c r="C49" s="238"/>
      <c r="D49" s="195" t="s">
        <v>123</v>
      </c>
      <c r="E49" s="264"/>
      <c r="F49" s="264"/>
      <c r="G49" s="284"/>
      <c r="H49" s="74"/>
      <c r="K49" s="19"/>
    </row>
    <row r="50" spans="1:12" ht="19.5" thickBot="1">
      <c r="A50" s="362" t="s">
        <v>10</v>
      </c>
      <c r="B50" s="363"/>
      <c r="C50" s="364"/>
      <c r="D50" s="365">
        <f>D28+D30+D36+D38+D40+D32+D34</f>
        <v>6564724.4299999988</v>
      </c>
      <c r="E50" s="364"/>
      <c r="F50" s="364"/>
      <c r="G50" s="366"/>
      <c r="H50" s="74"/>
      <c r="J50" s="19"/>
      <c r="K50" s="19"/>
      <c r="L50" s="19"/>
    </row>
    <row r="51" spans="1:12" ht="27.75" customHeight="1">
      <c r="A51" s="472" t="s">
        <v>446</v>
      </c>
      <c r="B51" s="562" t="s">
        <v>473</v>
      </c>
      <c r="C51" s="503">
        <v>2275</v>
      </c>
      <c r="D51" s="361">
        <v>124900</v>
      </c>
      <c r="E51" s="408" t="s">
        <v>448</v>
      </c>
      <c r="F51" s="497" t="s">
        <v>112</v>
      </c>
      <c r="G51" s="554" t="s">
        <v>59</v>
      </c>
      <c r="J51" s="19"/>
    </row>
    <row r="52" spans="1:12" ht="71.25" customHeight="1">
      <c r="A52" s="452"/>
      <c r="B52" s="539"/>
      <c r="C52" s="504"/>
      <c r="D52" s="261" t="s">
        <v>447</v>
      </c>
      <c r="E52" s="498"/>
      <c r="F52" s="460"/>
      <c r="G52" s="555"/>
    </row>
    <row r="53" spans="1:12" ht="32.25" customHeight="1">
      <c r="A53" s="276" t="s">
        <v>445</v>
      </c>
      <c r="B53" s="15"/>
      <c r="C53" s="12"/>
      <c r="D53" s="13">
        <f>D51</f>
        <v>124900</v>
      </c>
      <c r="E53" s="12"/>
      <c r="F53" s="12"/>
      <c r="G53" s="277"/>
      <c r="H53" s="74"/>
    </row>
    <row r="54" spans="1:12" ht="28.5" hidden="1" customHeight="1">
      <c r="A54" s="287" t="s">
        <v>85</v>
      </c>
      <c r="B54" s="518" t="s">
        <v>86</v>
      </c>
      <c r="C54" s="87"/>
      <c r="D54" s="205">
        <v>0</v>
      </c>
      <c r="E54" s="401" t="s">
        <v>13</v>
      </c>
      <c r="F54" s="459" t="s">
        <v>29</v>
      </c>
      <c r="G54" s="399" t="s">
        <v>56</v>
      </c>
      <c r="H54" s="74"/>
    </row>
    <row r="55" spans="1:12" ht="54.75" hidden="1" customHeight="1">
      <c r="A55" s="288"/>
      <c r="B55" s="519"/>
      <c r="C55" s="88">
        <v>2275</v>
      </c>
      <c r="D55" s="190" t="s">
        <v>298</v>
      </c>
      <c r="E55" s="402"/>
      <c r="F55" s="460"/>
      <c r="G55" s="400"/>
      <c r="H55" s="74"/>
    </row>
    <row r="56" spans="1:12" ht="29.25" hidden="1" customHeight="1">
      <c r="A56" s="287" t="s">
        <v>85</v>
      </c>
      <c r="B56" s="518" t="s">
        <v>86</v>
      </c>
      <c r="C56" s="87"/>
      <c r="D56" s="205">
        <v>0</v>
      </c>
      <c r="E56" s="455" t="s">
        <v>296</v>
      </c>
      <c r="F56" s="459" t="s">
        <v>27</v>
      </c>
      <c r="G56" s="399" t="s">
        <v>297</v>
      </c>
      <c r="H56" s="74"/>
    </row>
    <row r="57" spans="1:12" ht="46.5" hidden="1" customHeight="1">
      <c r="A57" s="288"/>
      <c r="B57" s="519"/>
      <c r="C57" s="88">
        <v>2275</v>
      </c>
      <c r="D57" s="190" t="s">
        <v>299</v>
      </c>
      <c r="E57" s="456"/>
      <c r="F57" s="460"/>
      <c r="G57" s="400"/>
      <c r="H57" s="74"/>
    </row>
    <row r="58" spans="1:12" ht="25.5" hidden="1">
      <c r="A58" s="289" t="s">
        <v>87</v>
      </c>
      <c r="B58" s="15"/>
      <c r="C58" s="89"/>
      <c r="D58" s="90">
        <f>D54+D56</f>
        <v>0</v>
      </c>
      <c r="E58" s="12"/>
      <c r="F58" s="12"/>
      <c r="G58" s="277"/>
      <c r="H58" s="74"/>
    </row>
    <row r="59" spans="1:12" ht="49.5" customHeight="1">
      <c r="A59" s="379" t="s">
        <v>474</v>
      </c>
      <c r="B59" s="83" t="s">
        <v>520</v>
      </c>
      <c r="C59" s="238">
        <v>2210</v>
      </c>
      <c r="D59" s="170">
        <f>116619.76+150200+215400</f>
        <v>482219.76</v>
      </c>
      <c r="E59" s="163" t="s">
        <v>13</v>
      </c>
      <c r="F59" s="236" t="s">
        <v>273</v>
      </c>
      <c r="G59" s="390" t="s">
        <v>510</v>
      </c>
    </row>
    <row r="60" spans="1:12" ht="52.5" customHeight="1">
      <c r="A60" s="380"/>
      <c r="B60" s="161"/>
      <c r="C60" s="51"/>
      <c r="D60" s="156" t="s">
        <v>511</v>
      </c>
      <c r="E60" s="245"/>
      <c r="F60" s="230"/>
      <c r="G60" s="391"/>
    </row>
    <row r="61" spans="1:12" ht="49.5" customHeight="1">
      <c r="A61" s="379" t="s">
        <v>475</v>
      </c>
      <c r="B61" s="83" t="s">
        <v>472</v>
      </c>
      <c r="C61" s="237">
        <v>2210</v>
      </c>
      <c r="D61" s="102">
        <v>22900</v>
      </c>
      <c r="E61" s="163" t="s">
        <v>13</v>
      </c>
      <c r="F61" s="229" t="s">
        <v>228</v>
      </c>
      <c r="G61" s="396" t="s">
        <v>289</v>
      </c>
    </row>
    <row r="62" spans="1:12" ht="30.75" customHeight="1">
      <c r="A62" s="380"/>
      <c r="B62" s="165"/>
      <c r="C62" s="51"/>
      <c r="D62" s="156" t="s">
        <v>476</v>
      </c>
      <c r="E62" s="245"/>
      <c r="F62" s="230"/>
      <c r="G62" s="387"/>
    </row>
    <row r="63" spans="1:12" ht="49.5" customHeight="1">
      <c r="A63" s="512" t="s">
        <v>477</v>
      </c>
      <c r="B63" s="161" t="s">
        <v>478</v>
      </c>
      <c r="C63" s="238">
        <v>2210</v>
      </c>
      <c r="D63" s="170">
        <f>5700+1140+645000-215400</f>
        <v>436440</v>
      </c>
      <c r="E63" s="163" t="s">
        <v>13</v>
      </c>
      <c r="F63" s="236" t="s">
        <v>228</v>
      </c>
      <c r="G63" s="386" t="s">
        <v>290</v>
      </c>
    </row>
    <row r="64" spans="1:12" ht="49.5" customHeight="1">
      <c r="A64" s="380"/>
      <c r="B64" s="161"/>
      <c r="C64" s="162"/>
      <c r="D64" s="156" t="s">
        <v>509</v>
      </c>
      <c r="E64" s="163"/>
      <c r="F64" s="236"/>
      <c r="G64" s="387"/>
    </row>
    <row r="65" spans="1:7" ht="29.25" hidden="1" customHeight="1">
      <c r="A65" s="290" t="s">
        <v>262</v>
      </c>
      <c r="B65" s="83" t="s">
        <v>231</v>
      </c>
      <c r="C65" s="237">
        <v>2210</v>
      </c>
      <c r="D65" s="169">
        <v>0</v>
      </c>
      <c r="E65" s="420" t="s">
        <v>164</v>
      </c>
      <c r="F65" s="420" t="s">
        <v>228</v>
      </c>
      <c r="G65" s="396" t="s">
        <v>289</v>
      </c>
    </row>
    <row r="66" spans="1:7" ht="48" hidden="1" customHeight="1">
      <c r="A66" s="291"/>
      <c r="B66" s="24"/>
      <c r="C66" s="51"/>
      <c r="D66" s="156" t="s">
        <v>280</v>
      </c>
      <c r="E66" s="421"/>
      <c r="F66" s="421"/>
      <c r="G66" s="387"/>
    </row>
    <row r="67" spans="1:7" ht="48" hidden="1" customHeight="1">
      <c r="A67" s="292" t="s">
        <v>263</v>
      </c>
      <c r="B67" s="83" t="s">
        <v>267</v>
      </c>
      <c r="C67" s="238">
        <v>2210</v>
      </c>
      <c r="D67" s="169">
        <v>0</v>
      </c>
      <c r="E67" s="420" t="s">
        <v>164</v>
      </c>
      <c r="F67" s="236" t="s">
        <v>228</v>
      </c>
      <c r="G67" s="396" t="s">
        <v>289</v>
      </c>
    </row>
    <row r="68" spans="1:7" ht="48" hidden="1" customHeight="1">
      <c r="A68" s="293"/>
      <c r="B68" s="39"/>
      <c r="C68" s="162"/>
      <c r="D68" s="156" t="s">
        <v>281</v>
      </c>
      <c r="E68" s="421"/>
      <c r="F68" s="236"/>
      <c r="G68" s="387"/>
    </row>
    <row r="69" spans="1:7" ht="44.25" hidden="1" customHeight="1">
      <c r="A69" s="290" t="s">
        <v>361</v>
      </c>
      <c r="B69" s="37" t="s">
        <v>55</v>
      </c>
      <c r="C69" s="35">
        <v>2210</v>
      </c>
      <c r="D69" s="169">
        <v>0</v>
      </c>
      <c r="E69" s="520" t="s">
        <v>13</v>
      </c>
      <c r="F69" s="229" t="s">
        <v>29</v>
      </c>
      <c r="G69" s="434" t="s">
        <v>291</v>
      </c>
    </row>
    <row r="70" spans="1:7" ht="33.75" hidden="1" customHeight="1">
      <c r="A70" s="272"/>
      <c r="B70" s="38"/>
      <c r="C70" s="36"/>
      <c r="D70" s="138" t="s">
        <v>300</v>
      </c>
      <c r="E70" s="521"/>
      <c r="F70" s="230"/>
      <c r="G70" s="435"/>
    </row>
    <row r="71" spans="1:7" ht="36" hidden="1" customHeight="1">
      <c r="A71" s="271" t="s">
        <v>362</v>
      </c>
      <c r="B71" s="37" t="s">
        <v>301</v>
      </c>
      <c r="C71" s="35">
        <v>2210</v>
      </c>
      <c r="D71" s="199">
        <v>0</v>
      </c>
      <c r="E71" s="420" t="s">
        <v>13</v>
      </c>
      <c r="F71" s="236" t="s">
        <v>112</v>
      </c>
      <c r="G71" s="434" t="s">
        <v>291</v>
      </c>
    </row>
    <row r="72" spans="1:7" ht="48" hidden="1" customHeight="1">
      <c r="A72" s="272"/>
      <c r="B72" s="172"/>
      <c r="C72" s="36"/>
      <c r="D72" s="138" t="s">
        <v>302</v>
      </c>
      <c r="E72" s="421"/>
      <c r="F72" s="230"/>
      <c r="G72" s="435"/>
    </row>
    <row r="73" spans="1:7" ht="48" hidden="1" customHeight="1">
      <c r="A73" s="294" t="s">
        <v>279</v>
      </c>
      <c r="B73" s="258" t="s">
        <v>278</v>
      </c>
      <c r="C73" s="179">
        <v>2210</v>
      </c>
      <c r="D73" s="183">
        <v>0</v>
      </c>
      <c r="E73" s="436" t="s">
        <v>164</v>
      </c>
      <c r="F73" s="184" t="s">
        <v>228</v>
      </c>
      <c r="G73" s="527" t="s">
        <v>291</v>
      </c>
    </row>
    <row r="74" spans="1:7" ht="48" hidden="1" customHeight="1">
      <c r="A74" s="295"/>
      <c r="B74" s="259"/>
      <c r="C74" s="185"/>
      <c r="D74" s="136" t="s">
        <v>282</v>
      </c>
      <c r="E74" s="437"/>
      <c r="F74" s="228"/>
      <c r="G74" s="528"/>
    </row>
    <row r="75" spans="1:7" ht="35.25" hidden="1" customHeight="1">
      <c r="A75" s="271" t="s">
        <v>304</v>
      </c>
      <c r="B75" s="37" t="s">
        <v>303</v>
      </c>
      <c r="C75" s="35">
        <v>2210</v>
      </c>
      <c r="D75" s="187">
        <v>0</v>
      </c>
      <c r="E75" s="420" t="s">
        <v>219</v>
      </c>
      <c r="F75" s="229" t="s">
        <v>29</v>
      </c>
      <c r="G75" s="434" t="s">
        <v>291</v>
      </c>
    </row>
    <row r="76" spans="1:7" ht="33.75" hidden="1" customHeight="1">
      <c r="A76" s="272"/>
      <c r="B76" s="172"/>
      <c r="C76" s="36"/>
      <c r="D76" s="80" t="s">
        <v>305</v>
      </c>
      <c r="E76" s="421"/>
      <c r="F76" s="230"/>
      <c r="G76" s="435"/>
    </row>
    <row r="77" spans="1:7" ht="48" hidden="1" customHeight="1">
      <c r="A77" s="293" t="s">
        <v>308</v>
      </c>
      <c r="B77" s="84" t="s">
        <v>306</v>
      </c>
      <c r="C77" s="233">
        <v>2210</v>
      </c>
      <c r="D77" s="188">
        <v>0</v>
      </c>
      <c r="E77" s="515" t="s">
        <v>164</v>
      </c>
      <c r="F77" s="236" t="s">
        <v>228</v>
      </c>
      <c r="G77" s="526" t="s">
        <v>291</v>
      </c>
    </row>
    <row r="78" spans="1:7" ht="35.25" hidden="1" customHeight="1">
      <c r="A78" s="293"/>
      <c r="B78" s="137"/>
      <c r="C78" s="233"/>
      <c r="D78" s="80" t="s">
        <v>307</v>
      </c>
      <c r="E78" s="421"/>
      <c r="F78" s="236"/>
      <c r="G78" s="435"/>
    </row>
    <row r="79" spans="1:7" ht="48" hidden="1" customHeight="1">
      <c r="A79" s="271" t="s">
        <v>252</v>
      </c>
      <c r="B79" s="171" t="s">
        <v>248</v>
      </c>
      <c r="C79" s="237">
        <v>2210</v>
      </c>
      <c r="D79" s="169">
        <v>0</v>
      </c>
      <c r="E79" s="420" t="s">
        <v>164</v>
      </c>
      <c r="F79" s="229" t="s">
        <v>228</v>
      </c>
      <c r="G79" s="434" t="s">
        <v>56</v>
      </c>
    </row>
    <row r="80" spans="1:7" ht="48" hidden="1" customHeight="1">
      <c r="A80" s="291"/>
      <c r="B80" s="165"/>
      <c r="C80" s="51"/>
      <c r="D80" s="156" t="s">
        <v>286</v>
      </c>
      <c r="E80" s="421"/>
      <c r="F80" s="230"/>
      <c r="G80" s="435"/>
    </row>
    <row r="81" spans="1:10" ht="48" hidden="1" customHeight="1">
      <c r="A81" s="296" t="s">
        <v>256</v>
      </c>
      <c r="B81" s="84" t="s">
        <v>247</v>
      </c>
      <c r="C81" s="237">
        <v>2210</v>
      </c>
      <c r="D81" s="169">
        <v>0</v>
      </c>
      <c r="E81" s="244" t="s">
        <v>164</v>
      </c>
      <c r="F81" s="229" t="s">
        <v>228</v>
      </c>
      <c r="G81" s="434" t="s">
        <v>56</v>
      </c>
    </row>
    <row r="82" spans="1:10" ht="48" hidden="1" customHeight="1">
      <c r="A82" s="291"/>
      <c r="B82" s="165"/>
      <c r="C82" s="51"/>
      <c r="D82" s="156" t="s">
        <v>249</v>
      </c>
      <c r="E82" s="245"/>
      <c r="F82" s="230"/>
      <c r="G82" s="435"/>
    </row>
    <row r="83" spans="1:10" ht="48" hidden="1" customHeight="1">
      <c r="A83" s="296" t="s">
        <v>245</v>
      </c>
      <c r="B83" s="83" t="s">
        <v>244</v>
      </c>
      <c r="C83" s="237">
        <v>2210</v>
      </c>
      <c r="D83" s="169">
        <v>0</v>
      </c>
      <c r="E83" s="244" t="s">
        <v>251</v>
      </c>
      <c r="F83" s="229" t="s">
        <v>228</v>
      </c>
      <c r="G83" s="434" t="s">
        <v>56</v>
      </c>
    </row>
    <row r="84" spans="1:10" ht="48" hidden="1" customHeight="1">
      <c r="A84" s="291"/>
      <c r="B84" s="165"/>
      <c r="C84" s="51"/>
      <c r="D84" s="156" t="s">
        <v>250</v>
      </c>
      <c r="E84" s="245"/>
      <c r="F84" s="230"/>
      <c r="G84" s="435"/>
    </row>
    <row r="85" spans="1:10" ht="48" hidden="1" customHeight="1">
      <c r="A85" s="296" t="s">
        <v>254</v>
      </c>
      <c r="B85" s="83" t="s">
        <v>246</v>
      </c>
      <c r="C85" s="237">
        <v>2210</v>
      </c>
      <c r="D85" s="177">
        <v>0</v>
      </c>
      <c r="E85" s="420" t="s">
        <v>164</v>
      </c>
      <c r="F85" s="229" t="s">
        <v>228</v>
      </c>
      <c r="G85" s="434" t="s">
        <v>291</v>
      </c>
    </row>
    <row r="86" spans="1:10" ht="48" hidden="1" customHeight="1">
      <c r="A86" s="291"/>
      <c r="B86" s="165"/>
      <c r="C86" s="51"/>
      <c r="D86" s="156" t="s">
        <v>283</v>
      </c>
      <c r="E86" s="421"/>
      <c r="F86" s="230"/>
      <c r="G86" s="435"/>
    </row>
    <row r="87" spans="1:10" ht="48" hidden="1" customHeight="1">
      <c r="A87" s="293" t="s">
        <v>258</v>
      </c>
      <c r="B87" s="161" t="s">
        <v>257</v>
      </c>
      <c r="C87" s="238">
        <v>2210</v>
      </c>
      <c r="D87" s="168">
        <v>0</v>
      </c>
      <c r="E87" s="420" t="s">
        <v>164</v>
      </c>
      <c r="F87" s="236" t="s">
        <v>228</v>
      </c>
      <c r="G87" s="526" t="s">
        <v>291</v>
      </c>
    </row>
    <row r="88" spans="1:10" ht="48" hidden="1" customHeight="1">
      <c r="A88" s="291"/>
      <c r="B88" s="165"/>
      <c r="C88" s="51"/>
      <c r="D88" s="156" t="s">
        <v>259</v>
      </c>
      <c r="E88" s="421"/>
      <c r="F88" s="230"/>
      <c r="G88" s="435"/>
    </row>
    <row r="89" spans="1:10" ht="48" hidden="1" customHeight="1">
      <c r="A89" s="297"/>
      <c r="B89" s="83"/>
      <c r="C89" s="164"/>
      <c r="D89" s="166">
        <v>0</v>
      </c>
      <c r="E89" s="420" t="s">
        <v>164</v>
      </c>
      <c r="F89" s="229" t="s">
        <v>228</v>
      </c>
      <c r="G89" s="434" t="s">
        <v>243</v>
      </c>
    </row>
    <row r="90" spans="1:10" ht="48" hidden="1" customHeight="1">
      <c r="A90" s="291"/>
      <c r="B90" s="165"/>
      <c r="C90" s="51"/>
      <c r="D90" s="156" t="s">
        <v>232</v>
      </c>
      <c r="E90" s="421"/>
      <c r="F90" s="230"/>
      <c r="G90" s="435"/>
    </row>
    <row r="91" spans="1:10" ht="35.25" hidden="1" customHeight="1">
      <c r="A91" s="293" t="s">
        <v>253</v>
      </c>
      <c r="B91" s="161" t="s">
        <v>255</v>
      </c>
      <c r="C91" s="238">
        <v>2210</v>
      </c>
      <c r="D91" s="168">
        <v>0</v>
      </c>
      <c r="E91" s="420" t="s">
        <v>164</v>
      </c>
      <c r="F91" s="236" t="s">
        <v>228</v>
      </c>
      <c r="G91" s="526" t="s">
        <v>291</v>
      </c>
    </row>
    <row r="92" spans="1:10" ht="48" hidden="1" customHeight="1">
      <c r="A92" s="293"/>
      <c r="B92" s="161"/>
      <c r="C92" s="162"/>
      <c r="D92" s="156" t="s">
        <v>260</v>
      </c>
      <c r="E92" s="421"/>
      <c r="F92" s="236"/>
      <c r="G92" s="435"/>
    </row>
    <row r="93" spans="1:10" ht="29.25" hidden="1" customHeight="1">
      <c r="A93" s="271"/>
      <c r="B93" s="83"/>
      <c r="C93" s="237"/>
      <c r="D93" s="167"/>
      <c r="E93" s="505"/>
      <c r="F93" s="420"/>
      <c r="G93" s="396"/>
      <c r="J93" s="522"/>
    </row>
    <row r="94" spans="1:10" ht="54.75" hidden="1" customHeight="1">
      <c r="A94" s="291"/>
      <c r="B94" s="24"/>
      <c r="C94" s="51"/>
      <c r="D94" s="156"/>
      <c r="E94" s="506"/>
      <c r="F94" s="421"/>
      <c r="G94" s="387"/>
      <c r="J94" s="523"/>
    </row>
    <row r="95" spans="1:10" ht="48.75" hidden="1" customHeight="1">
      <c r="A95" s="403" t="s">
        <v>129</v>
      </c>
      <c r="B95" s="508" t="s">
        <v>130</v>
      </c>
      <c r="C95" s="418">
        <v>2210</v>
      </c>
      <c r="D95" s="154">
        <v>0</v>
      </c>
      <c r="E95" s="420" t="s">
        <v>114</v>
      </c>
      <c r="F95" s="383" t="s">
        <v>101</v>
      </c>
      <c r="G95" s="298"/>
    </row>
    <row r="96" spans="1:10" ht="48" hidden="1" customHeight="1">
      <c r="A96" s="404"/>
      <c r="B96" s="509"/>
      <c r="C96" s="419"/>
      <c r="D96" s="73" t="s">
        <v>221</v>
      </c>
      <c r="E96" s="421"/>
      <c r="F96" s="384"/>
      <c r="G96" s="299"/>
    </row>
    <row r="97" spans="1:12" ht="29.25" customHeight="1">
      <c r="A97" s="300" t="s">
        <v>12</v>
      </c>
      <c r="B97" s="8"/>
      <c r="C97" s="9"/>
      <c r="D97" s="10">
        <f>D59+D61+D63</f>
        <v>941559.76</v>
      </c>
      <c r="E97" s="11"/>
      <c r="F97" s="11"/>
      <c r="G97" s="301"/>
      <c r="H97" s="117"/>
      <c r="I97" s="74"/>
      <c r="J97" s="139"/>
      <c r="K97" s="198"/>
      <c r="L97" s="107"/>
    </row>
    <row r="98" spans="1:12" ht="39" hidden="1" customHeight="1">
      <c r="A98" s="513" t="s">
        <v>51</v>
      </c>
      <c r="B98" s="20" t="s">
        <v>15</v>
      </c>
      <c r="C98" s="26">
        <v>2240</v>
      </c>
      <c r="D98" s="32">
        <v>0</v>
      </c>
      <c r="E98" s="242" t="s">
        <v>13</v>
      </c>
      <c r="F98" s="247" t="s">
        <v>19</v>
      </c>
      <c r="G98" s="302" t="s">
        <v>11</v>
      </c>
    </row>
    <row r="99" spans="1:12" ht="62.25" hidden="1" customHeight="1">
      <c r="A99" s="514"/>
      <c r="B99" s="21"/>
      <c r="C99" s="27"/>
      <c r="D99" s="22" t="s">
        <v>21</v>
      </c>
      <c r="E99" s="243"/>
      <c r="F99" s="234"/>
      <c r="G99" s="303"/>
    </row>
    <row r="100" spans="1:12" ht="49.5" hidden="1" customHeight="1">
      <c r="A100" s="304" t="s">
        <v>49</v>
      </c>
      <c r="B100" s="20" t="s">
        <v>15</v>
      </c>
      <c r="C100" s="26">
        <v>2240</v>
      </c>
      <c r="D100" s="32">
        <v>0</v>
      </c>
      <c r="E100" s="248" t="s">
        <v>13</v>
      </c>
      <c r="F100" s="233" t="s">
        <v>19</v>
      </c>
      <c r="G100" s="302" t="s">
        <v>11</v>
      </c>
    </row>
    <row r="101" spans="1:12" ht="53.25" hidden="1" customHeight="1">
      <c r="A101" s="304" t="s">
        <v>50</v>
      </c>
      <c r="B101" s="21"/>
      <c r="C101" s="28"/>
      <c r="D101" s="22" t="s">
        <v>20</v>
      </c>
      <c r="E101" s="248"/>
      <c r="F101" s="233"/>
      <c r="G101" s="305"/>
    </row>
    <row r="102" spans="1:12" ht="42" hidden="1" customHeight="1">
      <c r="A102" s="306" t="s">
        <v>22</v>
      </c>
      <c r="B102" s="20" t="s">
        <v>18</v>
      </c>
      <c r="C102" s="516">
        <v>2240</v>
      </c>
      <c r="D102" s="32">
        <v>0</v>
      </c>
      <c r="E102" s="455" t="s">
        <v>13</v>
      </c>
      <c r="F102" s="448" t="s">
        <v>19</v>
      </c>
      <c r="G102" s="399" t="s">
        <v>11</v>
      </c>
    </row>
    <row r="103" spans="1:12" ht="49.5" hidden="1" customHeight="1">
      <c r="A103" s="307"/>
      <c r="B103" s="21"/>
      <c r="C103" s="517"/>
      <c r="D103" s="7" t="s">
        <v>17</v>
      </c>
      <c r="E103" s="456"/>
      <c r="F103" s="449"/>
      <c r="G103" s="400"/>
    </row>
    <row r="104" spans="1:12" ht="49.5" hidden="1" customHeight="1">
      <c r="A104" s="308" t="s">
        <v>23</v>
      </c>
      <c r="B104" s="20" t="s">
        <v>18</v>
      </c>
      <c r="C104" s="61">
        <v>2240</v>
      </c>
      <c r="D104" s="31">
        <v>0</v>
      </c>
      <c r="E104" s="248" t="s">
        <v>13</v>
      </c>
      <c r="F104" s="253" t="s">
        <v>19</v>
      </c>
      <c r="G104" s="305" t="s">
        <v>11</v>
      </c>
    </row>
    <row r="105" spans="1:12" ht="49.5" hidden="1" customHeight="1">
      <c r="A105" s="308"/>
      <c r="B105" s="30"/>
      <c r="C105" s="61"/>
      <c r="D105" s="7" t="s">
        <v>24</v>
      </c>
      <c r="E105" s="248"/>
      <c r="F105" s="253"/>
      <c r="G105" s="305"/>
    </row>
    <row r="106" spans="1:12" ht="61.5" customHeight="1">
      <c r="A106" s="451" t="s">
        <v>378</v>
      </c>
      <c r="B106" s="20" t="s">
        <v>379</v>
      </c>
      <c r="C106" s="418">
        <v>2240</v>
      </c>
      <c r="D106" s="143">
        <v>668917</v>
      </c>
      <c r="E106" s="455" t="s">
        <v>13</v>
      </c>
      <c r="F106" s="392" t="s">
        <v>491</v>
      </c>
      <c r="G106" s="406" t="s">
        <v>60</v>
      </c>
    </row>
    <row r="107" spans="1:12" ht="44.25" customHeight="1">
      <c r="A107" s="452"/>
      <c r="B107" s="21"/>
      <c r="C107" s="419"/>
      <c r="D107" s="65" t="s">
        <v>490</v>
      </c>
      <c r="E107" s="456"/>
      <c r="F107" s="408"/>
      <c r="G107" s="407"/>
      <c r="H107" s="109"/>
      <c r="L107" s="19"/>
    </row>
    <row r="108" spans="1:12" ht="42" hidden="1" customHeight="1">
      <c r="A108" s="309" t="s">
        <v>197</v>
      </c>
      <c r="B108" s="20" t="s">
        <v>196</v>
      </c>
      <c r="C108" s="250">
        <v>2240</v>
      </c>
      <c r="D108" s="143">
        <v>0</v>
      </c>
      <c r="E108" s="448" t="s">
        <v>182</v>
      </c>
      <c r="F108" s="392" t="s">
        <v>101</v>
      </c>
      <c r="G108" s="406" t="s">
        <v>60</v>
      </c>
    </row>
    <row r="109" spans="1:12" ht="28.5" hidden="1" customHeight="1">
      <c r="A109" s="288"/>
      <c r="B109" s="21"/>
      <c r="C109" s="251"/>
      <c r="D109" s="65" t="s">
        <v>188</v>
      </c>
      <c r="E109" s="449"/>
      <c r="F109" s="408"/>
      <c r="G109" s="407"/>
      <c r="H109" s="115"/>
    </row>
    <row r="110" spans="1:12" ht="28.5" hidden="1" customHeight="1">
      <c r="A110" s="310" t="s">
        <v>199</v>
      </c>
      <c r="B110" s="469" t="s">
        <v>198</v>
      </c>
      <c r="C110" s="70">
        <v>2240</v>
      </c>
      <c r="D110" s="144">
        <v>0</v>
      </c>
      <c r="E110" s="448" t="s">
        <v>182</v>
      </c>
      <c r="F110" s="233" t="s">
        <v>200</v>
      </c>
      <c r="G110" s="406" t="s">
        <v>56</v>
      </c>
      <c r="H110" s="115"/>
    </row>
    <row r="111" spans="1:12" ht="28.5" hidden="1" customHeight="1">
      <c r="A111" s="310"/>
      <c r="B111" s="470"/>
      <c r="C111" s="70"/>
      <c r="D111" s="65" t="s">
        <v>201</v>
      </c>
      <c r="E111" s="449"/>
      <c r="F111" s="233"/>
      <c r="G111" s="407"/>
      <c r="H111" s="115"/>
    </row>
    <row r="112" spans="1:12" ht="88.5" customHeight="1">
      <c r="A112" s="414" t="s">
        <v>380</v>
      </c>
      <c r="B112" s="20" t="s">
        <v>381</v>
      </c>
      <c r="C112" s="250">
        <v>2240</v>
      </c>
      <c r="D112" s="143">
        <f>9200000-1479999.6-1748810.04-4709000+842000+864072.04+102000</f>
        <v>3070262.4000000004</v>
      </c>
      <c r="E112" s="242" t="s">
        <v>480</v>
      </c>
      <c r="F112" s="231" t="s">
        <v>113</v>
      </c>
      <c r="G112" s="529" t="s">
        <v>508</v>
      </c>
      <c r="H112" s="109"/>
    </row>
    <row r="113" spans="1:9" ht="59.25" customHeight="1">
      <c r="A113" s="450"/>
      <c r="B113" s="311"/>
      <c r="C113" s="251"/>
      <c r="D113" s="22" t="s">
        <v>492</v>
      </c>
      <c r="E113" s="243"/>
      <c r="F113" s="232"/>
      <c r="G113" s="530"/>
      <c r="H113" s="19"/>
    </row>
    <row r="114" spans="1:9" ht="66.75" customHeight="1">
      <c r="A114" s="414" t="s">
        <v>382</v>
      </c>
      <c r="B114" s="20" t="s">
        <v>383</v>
      </c>
      <c r="C114" s="250">
        <v>2240</v>
      </c>
      <c r="D114" s="143">
        <v>1479999.6</v>
      </c>
      <c r="E114" s="242" t="s">
        <v>294</v>
      </c>
      <c r="F114" s="231" t="s">
        <v>295</v>
      </c>
      <c r="G114" s="524" t="s">
        <v>479</v>
      </c>
      <c r="I114" s="19"/>
    </row>
    <row r="115" spans="1:9" ht="80.25" customHeight="1">
      <c r="A115" s="450"/>
      <c r="B115" s="311"/>
      <c r="C115" s="251"/>
      <c r="D115" s="190" t="s">
        <v>493</v>
      </c>
      <c r="E115" s="243"/>
      <c r="F115" s="232"/>
      <c r="G115" s="525"/>
      <c r="H115" s="265"/>
    </row>
    <row r="116" spans="1:9" ht="9" hidden="1" customHeight="1">
      <c r="A116" s="372" t="s">
        <v>120</v>
      </c>
      <c r="B116" s="20" t="s">
        <v>121</v>
      </c>
      <c r="C116" s="70">
        <v>2240</v>
      </c>
      <c r="D116" s="60">
        <v>0</v>
      </c>
      <c r="E116" s="248" t="s">
        <v>107</v>
      </c>
      <c r="F116" s="253" t="s">
        <v>29</v>
      </c>
      <c r="G116" s="302" t="s">
        <v>56</v>
      </c>
    </row>
    <row r="117" spans="1:9" ht="21.75" hidden="1" customHeight="1">
      <c r="A117" s="372"/>
      <c r="B117" s="311"/>
      <c r="C117" s="70"/>
      <c r="D117" s="22" t="s">
        <v>122</v>
      </c>
      <c r="E117" s="248"/>
      <c r="F117" s="253"/>
      <c r="G117" s="312"/>
    </row>
    <row r="118" spans="1:9" ht="64.5" hidden="1" customHeight="1">
      <c r="A118" s="453" t="s">
        <v>415</v>
      </c>
      <c r="B118" s="20" t="s">
        <v>25</v>
      </c>
      <c r="C118" s="418">
        <v>2240</v>
      </c>
      <c r="D118" s="210">
        <v>0</v>
      </c>
      <c r="E118" s="392" t="s">
        <v>26</v>
      </c>
      <c r="F118" s="448" t="s">
        <v>27</v>
      </c>
      <c r="G118" s="302" t="s">
        <v>56</v>
      </c>
    </row>
    <row r="119" spans="1:9" ht="39" hidden="1" customHeight="1">
      <c r="A119" s="454"/>
      <c r="B119" s="21"/>
      <c r="C119" s="419"/>
      <c r="D119" s="65" t="s">
        <v>418</v>
      </c>
      <c r="E119" s="408"/>
      <c r="F119" s="449"/>
      <c r="G119" s="303"/>
      <c r="H119" s="115"/>
    </row>
    <row r="120" spans="1:9" s="181" customFormat="1" ht="50.25" hidden="1" customHeight="1">
      <c r="A120" s="453" t="s">
        <v>415</v>
      </c>
      <c r="B120" s="20" t="s">
        <v>25</v>
      </c>
      <c r="C120" s="418">
        <v>2240</v>
      </c>
      <c r="D120" s="210">
        <v>0</v>
      </c>
      <c r="E120" s="180" t="s">
        <v>107</v>
      </c>
      <c r="F120" s="184"/>
      <c r="G120" s="313" t="s">
        <v>413</v>
      </c>
    </row>
    <row r="121" spans="1:9" s="181" customFormat="1" ht="63.75" hidden="1" customHeight="1">
      <c r="A121" s="454"/>
      <c r="B121" s="21"/>
      <c r="C121" s="419"/>
      <c r="D121" s="65" t="s">
        <v>419</v>
      </c>
      <c r="E121" s="180"/>
      <c r="F121" s="184"/>
      <c r="G121" s="314"/>
    </row>
    <row r="122" spans="1:9" ht="51" hidden="1" customHeight="1">
      <c r="A122" s="373" t="s">
        <v>62</v>
      </c>
      <c r="B122" s="20" t="s">
        <v>63</v>
      </c>
      <c r="C122" s="475">
        <v>2240</v>
      </c>
      <c r="D122" s="60">
        <v>0</v>
      </c>
      <c r="E122" s="455" t="s">
        <v>64</v>
      </c>
      <c r="F122" s="448" t="s">
        <v>27</v>
      </c>
      <c r="G122" s="315" t="s">
        <v>56</v>
      </c>
    </row>
    <row r="123" spans="1:9" ht="27" hidden="1" customHeight="1">
      <c r="A123" s="374"/>
      <c r="B123" s="21"/>
      <c r="C123" s="476"/>
      <c r="D123" s="22" t="s">
        <v>65</v>
      </c>
      <c r="E123" s="456"/>
      <c r="F123" s="449"/>
      <c r="G123" s="316"/>
    </row>
    <row r="124" spans="1:9" ht="50.25" hidden="1" customHeight="1">
      <c r="A124" s="339" t="s">
        <v>30</v>
      </c>
      <c r="B124" s="20" t="s">
        <v>61</v>
      </c>
      <c r="C124" s="70">
        <v>2240</v>
      </c>
      <c r="D124" s="60">
        <v>0</v>
      </c>
      <c r="E124" s="64" t="s">
        <v>13</v>
      </c>
      <c r="F124" s="240" t="s">
        <v>27</v>
      </c>
      <c r="G124" s="399" t="s">
        <v>56</v>
      </c>
    </row>
    <row r="125" spans="1:9" ht="30.75" hidden="1" customHeight="1">
      <c r="A125" s="374"/>
      <c r="B125" s="21"/>
      <c r="C125" s="251"/>
      <c r="D125" s="7" t="s">
        <v>31</v>
      </c>
      <c r="E125" s="232"/>
      <c r="F125" s="241"/>
      <c r="G125" s="400"/>
    </row>
    <row r="126" spans="1:9" ht="45" hidden="1" customHeight="1">
      <c r="A126" s="373" t="s">
        <v>62</v>
      </c>
      <c r="B126" s="20" t="s">
        <v>63</v>
      </c>
      <c r="C126" s="475">
        <v>2240</v>
      </c>
      <c r="D126" s="60">
        <v>0</v>
      </c>
      <c r="E126" s="455" t="s">
        <v>64</v>
      </c>
      <c r="F126" s="448" t="s">
        <v>112</v>
      </c>
      <c r="G126" s="315" t="s">
        <v>56</v>
      </c>
    </row>
    <row r="127" spans="1:9" ht="27" hidden="1" customHeight="1">
      <c r="A127" s="374"/>
      <c r="B127" s="21"/>
      <c r="C127" s="476"/>
      <c r="D127" s="22" t="s">
        <v>141</v>
      </c>
      <c r="E127" s="456"/>
      <c r="F127" s="449"/>
      <c r="G127" s="316"/>
    </row>
    <row r="128" spans="1:9" ht="43.5" customHeight="1">
      <c r="A128" s="453" t="s">
        <v>384</v>
      </c>
      <c r="B128" s="20" t="s">
        <v>385</v>
      </c>
      <c r="C128" s="118">
        <v>2240</v>
      </c>
      <c r="D128" s="143">
        <v>600000</v>
      </c>
      <c r="E128" s="455" t="s">
        <v>64</v>
      </c>
      <c r="F128" s="253" t="s">
        <v>27</v>
      </c>
      <c r="G128" s="315" t="s">
        <v>56</v>
      </c>
      <c r="H128" s="115"/>
    </row>
    <row r="129" spans="1:8" ht="51.75" customHeight="1">
      <c r="A129" s="454"/>
      <c r="B129" s="30"/>
      <c r="C129" s="239"/>
      <c r="D129" s="22" t="s">
        <v>481</v>
      </c>
      <c r="E129" s="456"/>
      <c r="F129" s="253"/>
      <c r="G129" s="317"/>
    </row>
    <row r="130" spans="1:8" ht="40.5" hidden="1" customHeight="1">
      <c r="A130" s="451" t="s">
        <v>384</v>
      </c>
      <c r="B130" s="20" t="s">
        <v>63</v>
      </c>
      <c r="C130" s="118">
        <v>2240</v>
      </c>
      <c r="D130" s="143">
        <v>0</v>
      </c>
      <c r="E130" s="455" t="s">
        <v>107</v>
      </c>
      <c r="F130" s="231" t="s">
        <v>19</v>
      </c>
      <c r="G130" s="315" t="s">
        <v>56</v>
      </c>
    </row>
    <row r="131" spans="1:8" ht="35.25" hidden="1" customHeight="1">
      <c r="A131" s="452"/>
      <c r="B131" s="30"/>
      <c r="C131" s="239"/>
      <c r="D131" s="22" t="s">
        <v>405</v>
      </c>
      <c r="E131" s="456"/>
      <c r="F131" s="253"/>
      <c r="G131" s="318" t="s">
        <v>312</v>
      </c>
    </row>
    <row r="132" spans="1:8" ht="42.75" hidden="1" customHeight="1">
      <c r="A132" s="287" t="s">
        <v>348</v>
      </c>
      <c r="B132" s="20" t="s">
        <v>66</v>
      </c>
      <c r="C132" s="475">
        <v>2240</v>
      </c>
      <c r="D132" s="177">
        <v>0</v>
      </c>
      <c r="E132" s="455" t="s">
        <v>107</v>
      </c>
      <c r="F132" s="420" t="s">
        <v>29</v>
      </c>
      <c r="G132" s="399" t="s">
        <v>59</v>
      </c>
    </row>
    <row r="133" spans="1:8" ht="30.75" hidden="1" customHeight="1">
      <c r="A133" s="288" t="s">
        <v>67</v>
      </c>
      <c r="B133" s="21"/>
      <c r="C133" s="476"/>
      <c r="D133" s="22" t="s">
        <v>318</v>
      </c>
      <c r="E133" s="456"/>
      <c r="F133" s="421"/>
      <c r="G133" s="400"/>
    </row>
    <row r="134" spans="1:8" ht="36" hidden="1" customHeight="1">
      <c r="A134" s="287" t="s">
        <v>346</v>
      </c>
      <c r="B134" s="469" t="s">
        <v>66</v>
      </c>
      <c r="C134" s="475">
        <v>2240</v>
      </c>
      <c r="D134" s="102">
        <v>0</v>
      </c>
      <c r="E134" s="455" t="s">
        <v>107</v>
      </c>
      <c r="F134" s="420" t="s">
        <v>29</v>
      </c>
      <c r="G134" s="399" t="s">
        <v>68</v>
      </c>
    </row>
    <row r="135" spans="1:8" ht="36.75" hidden="1" customHeight="1">
      <c r="A135" s="288"/>
      <c r="B135" s="470"/>
      <c r="C135" s="476"/>
      <c r="D135" s="22" t="s">
        <v>319</v>
      </c>
      <c r="E135" s="456"/>
      <c r="F135" s="421"/>
      <c r="G135" s="400"/>
    </row>
    <row r="136" spans="1:8" ht="56.25" hidden="1" customHeight="1">
      <c r="A136" s="287" t="s">
        <v>347</v>
      </c>
      <c r="B136" s="20" t="s">
        <v>66</v>
      </c>
      <c r="C136" s="475">
        <v>2240</v>
      </c>
      <c r="D136" s="169">
        <v>0</v>
      </c>
      <c r="E136" s="455" t="s">
        <v>107</v>
      </c>
      <c r="F136" s="420" t="s">
        <v>29</v>
      </c>
      <c r="G136" s="406" t="s">
        <v>56</v>
      </c>
    </row>
    <row r="137" spans="1:8" ht="30.75" hidden="1" customHeight="1">
      <c r="A137" s="288"/>
      <c r="B137" s="21"/>
      <c r="C137" s="476"/>
      <c r="D137" s="22" t="s">
        <v>345</v>
      </c>
      <c r="E137" s="456"/>
      <c r="F137" s="421"/>
      <c r="G137" s="407"/>
    </row>
    <row r="138" spans="1:8" ht="77.25" customHeight="1">
      <c r="A138" s="451" t="s">
        <v>494</v>
      </c>
      <c r="B138" s="20" t="s">
        <v>32</v>
      </c>
      <c r="C138" s="70">
        <v>2240</v>
      </c>
      <c r="D138" s="177">
        <f>22117135.38-2249557.64-841988.43-718917</f>
        <v>18306672.309999999</v>
      </c>
      <c r="E138" s="204" t="s">
        <v>408</v>
      </c>
      <c r="F138" s="392" t="s">
        <v>462</v>
      </c>
      <c r="G138" s="409" t="s">
        <v>512</v>
      </c>
      <c r="H138" s="115"/>
    </row>
    <row r="139" spans="1:8" ht="63" customHeight="1">
      <c r="A139" s="452"/>
      <c r="B139" s="206" t="s">
        <v>386</v>
      </c>
      <c r="C139" s="189"/>
      <c r="D139" s="65" t="s">
        <v>497</v>
      </c>
      <c r="E139" s="232"/>
      <c r="F139" s="408"/>
      <c r="G139" s="410"/>
      <c r="H139" s="203"/>
    </row>
    <row r="140" spans="1:8" ht="59.25" customHeight="1">
      <c r="A140" s="451" t="s">
        <v>400</v>
      </c>
      <c r="B140" s="20" t="s">
        <v>32</v>
      </c>
      <c r="C140" s="207" t="s">
        <v>406</v>
      </c>
      <c r="D140" s="177">
        <v>2249325.37</v>
      </c>
      <c r="E140" s="248" t="s">
        <v>107</v>
      </c>
      <c r="F140" s="240" t="s">
        <v>27</v>
      </c>
      <c r="G140" s="305" t="s">
        <v>56</v>
      </c>
      <c r="H140" s="203"/>
    </row>
    <row r="141" spans="1:8" ht="48" customHeight="1">
      <c r="A141" s="452"/>
      <c r="B141" s="206" t="s">
        <v>386</v>
      </c>
      <c r="C141" s="189"/>
      <c r="D141" s="73" t="s">
        <v>482</v>
      </c>
      <c r="E141" s="232"/>
      <c r="F141" s="241"/>
      <c r="G141" s="319" t="s">
        <v>498</v>
      </c>
      <c r="H141" s="203"/>
    </row>
    <row r="142" spans="1:8" ht="59.25" customHeight="1">
      <c r="A142" s="451" t="s">
        <v>505</v>
      </c>
      <c r="B142" s="266" t="s">
        <v>499</v>
      </c>
      <c r="C142" s="267" t="s">
        <v>406</v>
      </c>
      <c r="D142" s="191">
        <f>1317233.84-454207.82-265638.71</f>
        <v>597387.31000000006</v>
      </c>
      <c r="E142" s="253" t="s">
        <v>13</v>
      </c>
      <c r="F142" s="240" t="s">
        <v>200</v>
      </c>
      <c r="G142" s="305" t="s">
        <v>56</v>
      </c>
      <c r="H142" s="203"/>
    </row>
    <row r="143" spans="1:8" ht="72.75" customHeight="1">
      <c r="A143" s="452"/>
      <c r="B143" s="206"/>
      <c r="C143" s="189"/>
      <c r="D143" s="73" t="s">
        <v>504</v>
      </c>
      <c r="E143" s="253"/>
      <c r="F143" s="241"/>
      <c r="G143" s="320" t="s">
        <v>503</v>
      </c>
      <c r="H143" s="203"/>
    </row>
    <row r="144" spans="1:8" ht="48" customHeight="1">
      <c r="A144" s="453" t="s">
        <v>483</v>
      </c>
      <c r="B144" s="30" t="s">
        <v>389</v>
      </c>
      <c r="C144" s="61">
        <v>2240</v>
      </c>
      <c r="D144" s="191">
        <v>151152.56</v>
      </c>
      <c r="E144" s="448" t="s">
        <v>107</v>
      </c>
      <c r="F144" s="395" t="s">
        <v>27</v>
      </c>
      <c r="G144" s="411" t="s">
        <v>495</v>
      </c>
      <c r="H144" s="203"/>
    </row>
    <row r="145" spans="1:8" ht="26.25" customHeight="1">
      <c r="A145" s="454"/>
      <c r="B145" s="21"/>
      <c r="C145" s="62"/>
      <c r="D145" s="73" t="s">
        <v>485</v>
      </c>
      <c r="E145" s="449"/>
      <c r="F145" s="408"/>
      <c r="G145" s="400"/>
      <c r="H145" s="203"/>
    </row>
    <row r="146" spans="1:8" ht="26.25" customHeight="1">
      <c r="A146" s="453" t="s">
        <v>483</v>
      </c>
      <c r="B146" s="469" t="s">
        <v>389</v>
      </c>
      <c r="C146" s="63">
        <v>2240</v>
      </c>
      <c r="D146" s="143">
        <v>454207.82</v>
      </c>
      <c r="E146" s="448" t="s">
        <v>500</v>
      </c>
      <c r="F146" s="233" t="s">
        <v>113</v>
      </c>
      <c r="G146" s="305" t="s">
        <v>56</v>
      </c>
      <c r="H146" s="203"/>
    </row>
    <row r="147" spans="1:8" ht="32.25" customHeight="1">
      <c r="A147" s="454"/>
      <c r="B147" s="470"/>
      <c r="C147" s="62"/>
      <c r="D147" s="73" t="s">
        <v>501</v>
      </c>
      <c r="E147" s="449"/>
      <c r="F147" s="234"/>
      <c r="G147" s="321"/>
      <c r="H147" s="203"/>
    </row>
    <row r="148" spans="1:8" ht="44.25" customHeight="1">
      <c r="A148" s="556" t="s">
        <v>484</v>
      </c>
      <c r="B148" s="30" t="s">
        <v>389</v>
      </c>
      <c r="C148" s="61">
        <v>2240</v>
      </c>
      <c r="D148" s="191">
        <v>88400</v>
      </c>
      <c r="E148" s="448" t="s">
        <v>108</v>
      </c>
      <c r="F148" s="395" t="s">
        <v>27</v>
      </c>
      <c r="G148" s="411" t="s">
        <v>496</v>
      </c>
      <c r="H148" s="203"/>
    </row>
    <row r="149" spans="1:8" ht="32.25" customHeight="1">
      <c r="A149" s="450"/>
      <c r="B149" s="21"/>
      <c r="C149" s="62"/>
      <c r="D149" s="73" t="s">
        <v>486</v>
      </c>
      <c r="E149" s="449"/>
      <c r="F149" s="408"/>
      <c r="G149" s="400"/>
      <c r="H149" s="203"/>
    </row>
    <row r="150" spans="1:8" ht="46.5" customHeight="1">
      <c r="A150" s="556" t="s">
        <v>484</v>
      </c>
      <c r="B150" s="30" t="s">
        <v>389</v>
      </c>
      <c r="C150" s="226"/>
      <c r="D150" s="143">
        <v>265638.71000000002</v>
      </c>
      <c r="E150" s="448" t="s">
        <v>500</v>
      </c>
      <c r="F150" s="246" t="s">
        <v>113</v>
      </c>
      <c r="G150" s="305" t="s">
        <v>56</v>
      </c>
      <c r="H150" s="203"/>
    </row>
    <row r="151" spans="1:8" ht="27" customHeight="1">
      <c r="A151" s="450"/>
      <c r="B151" s="206"/>
      <c r="C151" s="189"/>
      <c r="D151" s="73" t="s">
        <v>502</v>
      </c>
      <c r="E151" s="449"/>
      <c r="F151" s="241"/>
      <c r="G151" s="319"/>
      <c r="H151" s="203"/>
    </row>
    <row r="152" spans="1:8" ht="47.25" hidden="1" customHeight="1">
      <c r="A152" s="472" t="s">
        <v>390</v>
      </c>
      <c r="B152" s="30" t="s">
        <v>387</v>
      </c>
      <c r="C152" s="70">
        <v>2240</v>
      </c>
      <c r="D152" s="168">
        <v>0</v>
      </c>
      <c r="E152" s="248" t="s">
        <v>108</v>
      </c>
      <c r="F152" s="240" t="s">
        <v>27</v>
      </c>
      <c r="G152" s="411" t="s">
        <v>56</v>
      </c>
    </row>
    <row r="153" spans="1:8" ht="33.75" hidden="1" customHeight="1">
      <c r="A153" s="452"/>
      <c r="B153" s="178"/>
      <c r="C153" s="251"/>
      <c r="D153" s="80" t="s">
        <v>311</v>
      </c>
      <c r="E153" s="243"/>
      <c r="F153" s="241"/>
      <c r="G153" s="400"/>
    </row>
    <row r="154" spans="1:8" ht="39" hidden="1" customHeight="1">
      <c r="A154" s="473" t="s">
        <v>409</v>
      </c>
      <c r="B154" s="30" t="s">
        <v>389</v>
      </c>
      <c r="C154" s="61">
        <v>2240</v>
      </c>
      <c r="D154" s="191">
        <v>0</v>
      </c>
      <c r="E154" s="448" t="s">
        <v>108</v>
      </c>
      <c r="F154" s="395" t="s">
        <v>27</v>
      </c>
      <c r="G154" s="411" t="s">
        <v>410</v>
      </c>
    </row>
    <row r="155" spans="1:8" ht="96.75" hidden="1" customHeight="1">
      <c r="A155" s="474"/>
      <c r="B155" s="21"/>
      <c r="C155" s="62"/>
      <c r="D155" s="73" t="s">
        <v>109</v>
      </c>
      <c r="E155" s="449"/>
      <c r="F155" s="408"/>
      <c r="G155" s="400"/>
      <c r="H155" s="115"/>
    </row>
    <row r="156" spans="1:8" ht="36" hidden="1" customHeight="1">
      <c r="A156" s="451" t="s">
        <v>391</v>
      </c>
      <c r="B156" s="30" t="s">
        <v>389</v>
      </c>
      <c r="C156" s="61">
        <v>2240</v>
      </c>
      <c r="D156" s="191">
        <v>0</v>
      </c>
      <c r="E156" s="248" t="s">
        <v>26</v>
      </c>
      <c r="F156" s="405" t="s">
        <v>27</v>
      </c>
      <c r="G156" s="411" t="s">
        <v>410</v>
      </c>
    </row>
    <row r="157" spans="1:8" ht="36" hidden="1" customHeight="1">
      <c r="A157" s="452"/>
      <c r="B157" s="21"/>
      <c r="C157" s="62"/>
      <c r="D157" s="73" t="s">
        <v>320</v>
      </c>
      <c r="E157" s="234"/>
      <c r="F157" s="384"/>
      <c r="G157" s="400"/>
    </row>
    <row r="158" spans="1:8" ht="34.5" hidden="1" customHeight="1">
      <c r="A158" s="451" t="s">
        <v>388</v>
      </c>
      <c r="B158" s="20" t="s">
        <v>15</v>
      </c>
      <c r="C158" s="70"/>
      <c r="D158" s="101">
        <v>0</v>
      </c>
      <c r="E158" s="392" t="s">
        <v>107</v>
      </c>
      <c r="F158" s="395" t="s">
        <v>27</v>
      </c>
      <c r="G158" s="399" t="s">
        <v>411</v>
      </c>
    </row>
    <row r="159" spans="1:8" ht="41.25" hidden="1" customHeight="1">
      <c r="A159" s="452"/>
      <c r="B159" s="21"/>
      <c r="C159" s="251">
        <v>2240</v>
      </c>
      <c r="D159" s="112" t="s">
        <v>412</v>
      </c>
      <c r="E159" s="408"/>
      <c r="F159" s="408"/>
      <c r="G159" s="400"/>
      <c r="H159" s="115"/>
    </row>
    <row r="160" spans="1:8" ht="52.5" hidden="1" customHeight="1">
      <c r="A160" s="322" t="s">
        <v>184</v>
      </c>
      <c r="B160" s="20" t="s">
        <v>15</v>
      </c>
      <c r="C160" s="250">
        <v>2240</v>
      </c>
      <c r="D160" s="96">
        <v>0</v>
      </c>
      <c r="E160" s="64" t="s">
        <v>108</v>
      </c>
      <c r="F160" s="405" t="s">
        <v>101</v>
      </c>
      <c r="G160" s="399" t="s">
        <v>56</v>
      </c>
    </row>
    <row r="161" spans="1:8" ht="25.5" hidden="1" customHeight="1">
      <c r="A161" s="323"/>
      <c r="B161" s="21"/>
      <c r="C161" s="251"/>
      <c r="D161" s="97" t="s">
        <v>185</v>
      </c>
      <c r="E161" s="95"/>
      <c r="F161" s="384"/>
      <c r="G161" s="400"/>
      <c r="H161" s="115"/>
    </row>
    <row r="162" spans="1:8" ht="25.5" hidden="1" customHeight="1">
      <c r="A162" s="483" t="s">
        <v>209</v>
      </c>
      <c r="B162" s="20" t="s">
        <v>15</v>
      </c>
      <c r="C162" s="250">
        <v>2240</v>
      </c>
      <c r="D162" s="96">
        <v>0</v>
      </c>
      <c r="E162" s="64" t="s">
        <v>108</v>
      </c>
      <c r="F162" s="405" t="s">
        <v>101</v>
      </c>
      <c r="G162" s="399" t="s">
        <v>56</v>
      </c>
    </row>
    <row r="163" spans="1:8" ht="128.25" hidden="1" customHeight="1">
      <c r="A163" s="484"/>
      <c r="B163" s="21"/>
      <c r="C163" s="251"/>
      <c r="D163" s="112" t="s">
        <v>208</v>
      </c>
      <c r="E163" s="234"/>
      <c r="F163" s="384"/>
      <c r="G163" s="400"/>
      <c r="H163" s="115"/>
    </row>
    <row r="164" spans="1:8" ht="30" hidden="1" customHeight="1">
      <c r="A164" s="324" t="s">
        <v>167</v>
      </c>
      <c r="B164" s="20" t="s">
        <v>168</v>
      </c>
      <c r="C164" s="250">
        <v>2240</v>
      </c>
      <c r="D164" s="175">
        <v>0</v>
      </c>
      <c r="E164" s="247"/>
      <c r="F164" s="246"/>
      <c r="G164" s="399" t="s">
        <v>59</v>
      </c>
    </row>
    <row r="165" spans="1:8" ht="69.75" hidden="1" customHeight="1">
      <c r="A165" s="325"/>
      <c r="B165" s="21"/>
      <c r="C165" s="251"/>
      <c r="D165" s="112" t="s">
        <v>264</v>
      </c>
      <c r="E165" s="234" t="s">
        <v>108</v>
      </c>
      <c r="F165" s="241" t="s">
        <v>113</v>
      </c>
      <c r="G165" s="400"/>
      <c r="H165" s="115"/>
    </row>
    <row r="166" spans="1:8" ht="50.25" hidden="1" customHeight="1">
      <c r="A166" s="326" t="s">
        <v>271</v>
      </c>
      <c r="B166" s="23" t="s">
        <v>270</v>
      </c>
      <c r="C166" s="250">
        <v>2240</v>
      </c>
      <c r="D166" s="96">
        <v>0</v>
      </c>
      <c r="E166" s="392" t="s">
        <v>266</v>
      </c>
      <c r="F166" s="246"/>
      <c r="G166" s="399" t="s">
        <v>59</v>
      </c>
      <c r="H166" s="115"/>
    </row>
    <row r="167" spans="1:8" ht="43.5" hidden="1" customHeight="1">
      <c r="A167" s="325"/>
      <c r="B167" s="21"/>
      <c r="C167" s="251"/>
      <c r="D167" s="112" t="s">
        <v>265</v>
      </c>
      <c r="E167" s="408"/>
      <c r="F167" s="241" t="s">
        <v>228</v>
      </c>
      <c r="G167" s="400"/>
      <c r="H167" s="115"/>
    </row>
    <row r="168" spans="1:8" ht="43.5" hidden="1" customHeight="1">
      <c r="A168" s="327" t="s">
        <v>215</v>
      </c>
      <c r="B168" s="153" t="s">
        <v>216</v>
      </c>
      <c r="C168" s="145">
        <v>2240</v>
      </c>
      <c r="D168" s="158">
        <v>0</v>
      </c>
      <c r="E168" s="455" t="s">
        <v>182</v>
      </c>
      <c r="F168" s="233" t="s">
        <v>273</v>
      </c>
      <c r="G168" s="399" t="s">
        <v>59</v>
      </c>
      <c r="H168" s="115"/>
    </row>
    <row r="169" spans="1:8" ht="43.5" hidden="1" customHeight="1">
      <c r="A169" s="328"/>
      <c r="B169" s="21"/>
      <c r="C169" s="94"/>
      <c r="D169" s="147" t="s">
        <v>277</v>
      </c>
      <c r="E169" s="456"/>
      <c r="F169" s="234"/>
      <c r="G169" s="400"/>
      <c r="H169" s="115"/>
    </row>
    <row r="170" spans="1:8" ht="36" hidden="1" customHeight="1">
      <c r="A170" s="487" t="s">
        <v>173</v>
      </c>
      <c r="B170" s="20" t="s">
        <v>15</v>
      </c>
      <c r="C170" s="70">
        <v>2240</v>
      </c>
      <c r="D170" s="96">
        <v>0</v>
      </c>
      <c r="E170" s="392" t="s">
        <v>169</v>
      </c>
      <c r="F170" s="392" t="s">
        <v>113</v>
      </c>
      <c r="G170" s="399" t="s">
        <v>59</v>
      </c>
    </row>
    <row r="171" spans="1:8" ht="58.5" hidden="1" customHeight="1">
      <c r="A171" s="488"/>
      <c r="B171" s="30"/>
      <c r="C171" s="70"/>
      <c r="D171" s="112" t="s">
        <v>202</v>
      </c>
      <c r="E171" s="408"/>
      <c r="F171" s="408"/>
      <c r="G171" s="400"/>
      <c r="H171" s="115"/>
    </row>
    <row r="172" spans="1:8" ht="16.5" hidden="1" customHeight="1">
      <c r="A172" s="489" t="s">
        <v>158</v>
      </c>
      <c r="B172" s="479" t="s">
        <v>159</v>
      </c>
      <c r="C172" s="481">
        <v>2240</v>
      </c>
      <c r="D172" s="101">
        <f>199000-32727-48836-6837.6-10000-12992.1- 49128-17000-21479.3</f>
        <v>0</v>
      </c>
      <c r="E172" s="426" t="s">
        <v>182</v>
      </c>
      <c r="F172" s="426" t="s">
        <v>100</v>
      </c>
      <c r="G172" s="424" t="s">
        <v>56</v>
      </c>
    </row>
    <row r="173" spans="1:8" ht="42.75" hidden="1" customHeight="1" thickBot="1">
      <c r="A173" s="490"/>
      <c r="B173" s="480"/>
      <c r="C173" s="482"/>
      <c r="D173" s="113" t="s">
        <v>204</v>
      </c>
      <c r="E173" s="427"/>
      <c r="F173" s="427"/>
      <c r="G173" s="425"/>
      <c r="H173" s="115"/>
    </row>
    <row r="174" spans="1:8" ht="42.75" hidden="1" customHeight="1">
      <c r="A174" s="140" t="s">
        <v>190</v>
      </c>
      <c r="B174" s="479" t="s">
        <v>189</v>
      </c>
      <c r="C174" s="481">
        <v>2240</v>
      </c>
      <c r="D174" s="101">
        <v>0</v>
      </c>
      <c r="E174" s="426" t="s">
        <v>182</v>
      </c>
      <c r="F174" s="426" t="s">
        <v>101</v>
      </c>
      <c r="G174" s="424" t="s">
        <v>56</v>
      </c>
      <c r="H174" s="115"/>
    </row>
    <row r="175" spans="1:8" ht="42.75" hidden="1" customHeight="1" thickBot="1">
      <c r="A175" s="141"/>
      <c r="B175" s="480"/>
      <c r="C175" s="482"/>
      <c r="D175" s="113" t="s">
        <v>191</v>
      </c>
      <c r="E175" s="427"/>
      <c r="F175" s="427"/>
      <c r="G175" s="425"/>
      <c r="H175" s="115"/>
    </row>
    <row r="176" spans="1:8" ht="23.25" hidden="1" customHeight="1">
      <c r="A176" s="489" t="s">
        <v>316</v>
      </c>
      <c r="B176" s="479" t="s">
        <v>192</v>
      </c>
      <c r="C176" s="481">
        <v>2240</v>
      </c>
      <c r="D176" s="101">
        <v>0</v>
      </c>
      <c r="E176" s="426" t="s">
        <v>160</v>
      </c>
      <c r="F176" s="426" t="s">
        <v>27</v>
      </c>
      <c r="G176" s="424" t="s">
        <v>56</v>
      </c>
      <c r="H176" s="115"/>
    </row>
    <row r="177" spans="1:8" ht="42.75" hidden="1" customHeight="1" thickBot="1">
      <c r="A177" s="490"/>
      <c r="B177" s="480"/>
      <c r="C177" s="482"/>
      <c r="D177" s="113" t="s">
        <v>315</v>
      </c>
      <c r="E177" s="427"/>
      <c r="F177" s="427"/>
      <c r="G177" s="425"/>
      <c r="H177" s="115"/>
    </row>
    <row r="178" spans="1:8" ht="42.75" hidden="1" customHeight="1">
      <c r="A178" s="329" t="s">
        <v>313</v>
      </c>
      <c r="B178" s="127" t="s">
        <v>170</v>
      </c>
      <c r="C178" s="128">
        <v>2240</v>
      </c>
      <c r="D178" s="192">
        <v>0</v>
      </c>
      <c r="E178" s="422" t="s">
        <v>160</v>
      </c>
      <c r="F178" s="422" t="s">
        <v>27</v>
      </c>
      <c r="G178" s="424" t="s">
        <v>56</v>
      </c>
      <c r="H178" s="142"/>
    </row>
    <row r="179" spans="1:8" ht="17.25" hidden="1" customHeight="1" thickBot="1">
      <c r="A179" s="330"/>
      <c r="B179" s="130"/>
      <c r="C179" s="126"/>
      <c r="D179" s="112" t="s">
        <v>314</v>
      </c>
      <c r="E179" s="427"/>
      <c r="F179" s="423"/>
      <c r="G179" s="425"/>
      <c r="H179" s="115"/>
    </row>
    <row r="180" spans="1:8" ht="27.75" hidden="1" customHeight="1">
      <c r="A180" s="331" t="s">
        <v>181</v>
      </c>
      <c r="B180" s="127" t="s">
        <v>180</v>
      </c>
      <c r="C180" s="125">
        <v>2240</v>
      </c>
      <c r="D180" s="129">
        <v>0</v>
      </c>
      <c r="E180" s="422" t="s">
        <v>164</v>
      </c>
      <c r="F180" s="123" t="s">
        <v>113</v>
      </c>
      <c r="G180" s="424" t="s">
        <v>56</v>
      </c>
      <c r="H180" s="115"/>
    </row>
    <row r="181" spans="1:8" ht="42.75" hidden="1" customHeight="1" thickBot="1">
      <c r="A181" s="330"/>
      <c r="B181" s="130"/>
      <c r="C181" s="126"/>
      <c r="D181" s="112" t="s">
        <v>174</v>
      </c>
      <c r="E181" s="427"/>
      <c r="F181" s="263"/>
      <c r="G181" s="425"/>
      <c r="H181" s="115"/>
    </row>
    <row r="182" spans="1:8" ht="42.75" hidden="1" customHeight="1">
      <c r="A182" s="235" t="s">
        <v>176</v>
      </c>
      <c r="B182" s="127" t="s">
        <v>175</v>
      </c>
      <c r="C182" s="254">
        <v>2240</v>
      </c>
      <c r="D182" s="129">
        <v>0</v>
      </c>
      <c r="E182" s="422" t="s">
        <v>164</v>
      </c>
      <c r="F182" s="249" t="s">
        <v>113</v>
      </c>
      <c r="G182" s="424" t="s">
        <v>56</v>
      </c>
      <c r="H182" s="115"/>
    </row>
    <row r="183" spans="1:8" ht="42.75" hidden="1" customHeight="1" thickBot="1">
      <c r="A183" s="332"/>
      <c r="B183" s="131"/>
      <c r="C183" s="132"/>
      <c r="D183" s="112" t="s">
        <v>179</v>
      </c>
      <c r="E183" s="427"/>
      <c r="F183" s="133"/>
      <c r="G183" s="425"/>
      <c r="H183" s="115"/>
    </row>
    <row r="184" spans="1:8" ht="42.75" hidden="1" customHeight="1">
      <c r="A184" s="331" t="s">
        <v>177</v>
      </c>
      <c r="B184" s="127" t="s">
        <v>178</v>
      </c>
      <c r="C184" s="125">
        <v>2240</v>
      </c>
      <c r="D184" s="129">
        <v>0</v>
      </c>
      <c r="E184" s="255" t="s">
        <v>164</v>
      </c>
      <c r="F184" s="123" t="s">
        <v>113</v>
      </c>
      <c r="G184" s="424" t="s">
        <v>56</v>
      </c>
      <c r="H184" s="115"/>
    </row>
    <row r="185" spans="1:8" ht="25.5" hidden="1" customHeight="1" thickBot="1">
      <c r="A185" s="331"/>
      <c r="B185" s="122"/>
      <c r="C185" s="125"/>
      <c r="D185" s="112" t="s">
        <v>183</v>
      </c>
      <c r="E185" s="123"/>
      <c r="F185" s="123"/>
      <c r="G185" s="425"/>
      <c r="H185" s="115"/>
    </row>
    <row r="186" spans="1:8" ht="25.5" hidden="1" customHeight="1">
      <c r="A186" s="485" t="s">
        <v>136</v>
      </c>
      <c r="B186" s="469" t="s">
        <v>140</v>
      </c>
      <c r="C186" s="250">
        <v>2240</v>
      </c>
      <c r="D186" s="96">
        <v>0</v>
      </c>
      <c r="E186" s="383" t="s">
        <v>139</v>
      </c>
      <c r="F186" s="405" t="s">
        <v>112</v>
      </c>
      <c r="G186" s="412" t="s">
        <v>56</v>
      </c>
    </row>
    <row r="187" spans="1:8" ht="30.75" hidden="1" customHeight="1">
      <c r="A187" s="486"/>
      <c r="B187" s="470"/>
      <c r="C187" s="251"/>
      <c r="D187" s="73" t="s">
        <v>138</v>
      </c>
      <c r="E187" s="384"/>
      <c r="F187" s="384"/>
      <c r="G187" s="413"/>
    </row>
    <row r="188" spans="1:8" ht="25.5" hidden="1" customHeight="1">
      <c r="A188" s="485" t="s">
        <v>137</v>
      </c>
      <c r="B188" s="469" t="s">
        <v>143</v>
      </c>
      <c r="C188" s="250">
        <v>2240</v>
      </c>
      <c r="D188" s="96">
        <v>0</v>
      </c>
      <c r="E188" s="383" t="s">
        <v>139</v>
      </c>
      <c r="F188" s="405" t="s">
        <v>112</v>
      </c>
      <c r="G188" s="412" t="s">
        <v>56</v>
      </c>
    </row>
    <row r="189" spans="1:8" ht="27.75" hidden="1" customHeight="1">
      <c r="A189" s="486"/>
      <c r="B189" s="470"/>
      <c r="C189" s="251"/>
      <c r="D189" s="73" t="s">
        <v>186</v>
      </c>
      <c r="E189" s="384"/>
      <c r="F189" s="384"/>
      <c r="G189" s="413"/>
    </row>
    <row r="190" spans="1:8" ht="54.75" hidden="1" customHeight="1">
      <c r="A190" s="333" t="s">
        <v>324</v>
      </c>
      <c r="B190" s="30" t="s">
        <v>323</v>
      </c>
      <c r="C190" s="70">
        <v>2240</v>
      </c>
      <c r="D190" s="193">
        <v>0</v>
      </c>
      <c r="E190" s="248" t="s">
        <v>160</v>
      </c>
      <c r="F190" s="383" t="s">
        <v>27</v>
      </c>
      <c r="G190" s="428" t="s">
        <v>56</v>
      </c>
    </row>
    <row r="191" spans="1:8" ht="32.25" hidden="1" customHeight="1">
      <c r="A191" s="334"/>
      <c r="B191" s="30"/>
      <c r="C191" s="78"/>
      <c r="D191" s="22" t="s">
        <v>325</v>
      </c>
      <c r="E191" s="232"/>
      <c r="F191" s="384"/>
      <c r="G191" s="429"/>
      <c r="H191" s="115"/>
    </row>
    <row r="192" spans="1:8" ht="48" hidden="1" customHeight="1">
      <c r="A192" s="306" t="s">
        <v>33</v>
      </c>
      <c r="B192" s="20" t="s">
        <v>28</v>
      </c>
      <c r="C192" s="63">
        <v>2240</v>
      </c>
      <c r="D192" s="56">
        <v>0</v>
      </c>
      <c r="E192" s="29" t="s">
        <v>13</v>
      </c>
      <c r="F192" s="25" t="s">
        <v>27</v>
      </c>
      <c r="G192" s="335" t="s">
        <v>11</v>
      </c>
    </row>
    <row r="193" spans="1:8" ht="51.75" hidden="1" customHeight="1">
      <c r="A193" s="307"/>
      <c r="B193" s="21"/>
      <c r="C193" s="62"/>
      <c r="D193" s="22" t="s">
        <v>34</v>
      </c>
      <c r="E193" s="17"/>
      <c r="F193" s="33"/>
      <c r="G193" s="336"/>
    </row>
    <row r="194" spans="1:8" ht="48" hidden="1" customHeight="1">
      <c r="A194" s="306" t="s">
        <v>35</v>
      </c>
      <c r="B194" s="20" t="s">
        <v>28</v>
      </c>
      <c r="C194" s="61">
        <v>2240</v>
      </c>
      <c r="D194" s="56">
        <v>0</v>
      </c>
      <c r="E194" s="29" t="s">
        <v>13</v>
      </c>
      <c r="F194" s="25" t="s">
        <v>27</v>
      </c>
      <c r="G194" s="335" t="s">
        <v>11</v>
      </c>
    </row>
    <row r="195" spans="1:8" ht="54" hidden="1" customHeight="1">
      <c r="A195" s="307"/>
      <c r="B195" s="21"/>
      <c r="C195" s="62"/>
      <c r="D195" s="22" t="s">
        <v>36</v>
      </c>
      <c r="E195" s="17"/>
      <c r="F195" s="33"/>
      <c r="G195" s="336"/>
    </row>
    <row r="196" spans="1:8" ht="54" hidden="1" customHeight="1">
      <c r="A196" s="306" t="s">
        <v>47</v>
      </c>
      <c r="B196" s="20" t="s">
        <v>28</v>
      </c>
      <c r="C196" s="61">
        <v>2240</v>
      </c>
      <c r="D196" s="56">
        <v>0</v>
      </c>
      <c r="E196" s="29" t="s">
        <v>13</v>
      </c>
      <c r="F196" s="25" t="s">
        <v>27</v>
      </c>
      <c r="G196" s="335" t="s">
        <v>11</v>
      </c>
    </row>
    <row r="197" spans="1:8" ht="54" hidden="1" customHeight="1">
      <c r="A197" s="308"/>
      <c r="B197" s="30"/>
      <c r="C197" s="61"/>
      <c r="D197" s="22" t="s">
        <v>36</v>
      </c>
      <c r="E197" s="29"/>
      <c r="F197" s="25"/>
      <c r="G197" s="337"/>
    </row>
    <row r="198" spans="1:8" ht="55.5" hidden="1" customHeight="1">
      <c r="A198" s="306" t="s">
        <v>38</v>
      </c>
      <c r="B198" s="20" t="s">
        <v>37</v>
      </c>
      <c r="C198" s="63">
        <v>2240</v>
      </c>
      <c r="D198" s="56">
        <v>0</v>
      </c>
      <c r="E198" s="16" t="s">
        <v>13</v>
      </c>
      <c r="F198" s="247" t="s">
        <v>29</v>
      </c>
      <c r="G198" s="406" t="s">
        <v>56</v>
      </c>
    </row>
    <row r="199" spans="1:8" ht="22.5" hidden="1" customHeight="1">
      <c r="A199" s="307"/>
      <c r="B199" s="21"/>
      <c r="C199" s="68"/>
      <c r="D199" s="65" t="s">
        <v>39</v>
      </c>
      <c r="E199" s="17"/>
      <c r="F199" s="234"/>
      <c r="G199" s="407"/>
    </row>
    <row r="200" spans="1:8" ht="54" hidden="1" customHeight="1">
      <c r="A200" s="451" t="s">
        <v>343</v>
      </c>
      <c r="B200" s="20" t="s">
        <v>342</v>
      </c>
      <c r="C200" s="250">
        <v>2240</v>
      </c>
      <c r="D200" s="101">
        <v>0</v>
      </c>
      <c r="E200" s="455" t="s">
        <v>160</v>
      </c>
      <c r="F200" s="392" t="s">
        <v>27</v>
      </c>
      <c r="G200" s="406" t="s">
        <v>56</v>
      </c>
    </row>
    <row r="201" spans="1:8" ht="29.25" hidden="1" customHeight="1">
      <c r="A201" s="452"/>
      <c r="B201" s="21"/>
      <c r="C201" s="77"/>
      <c r="D201" s="156" t="s">
        <v>349</v>
      </c>
      <c r="E201" s="456"/>
      <c r="F201" s="408"/>
      <c r="G201" s="430"/>
    </row>
    <row r="202" spans="1:8" ht="47.25" hidden="1" customHeight="1">
      <c r="A202" s="287" t="s">
        <v>48</v>
      </c>
      <c r="B202" s="20" t="s">
        <v>172</v>
      </c>
      <c r="C202" s="63">
        <v>2240</v>
      </c>
      <c r="D202" s="56">
        <v>0</v>
      </c>
      <c r="E202" s="242" t="s">
        <v>160</v>
      </c>
      <c r="F202" s="392" t="s">
        <v>200</v>
      </c>
      <c r="G202" s="406" t="s">
        <v>56</v>
      </c>
    </row>
    <row r="203" spans="1:8" ht="21.75" hidden="1" customHeight="1">
      <c r="A203" s="288"/>
      <c r="B203" s="21"/>
      <c r="C203" s="68"/>
      <c r="D203" s="86" t="s">
        <v>134</v>
      </c>
      <c r="E203" s="232"/>
      <c r="F203" s="408"/>
      <c r="G203" s="407"/>
      <c r="H203" s="115"/>
    </row>
    <row r="204" spans="1:8" ht="56.25" hidden="1" customHeight="1">
      <c r="A204" s="310" t="s">
        <v>341</v>
      </c>
      <c r="B204" s="471" t="s">
        <v>135</v>
      </c>
      <c r="C204" s="61">
        <v>2240</v>
      </c>
      <c r="D204" s="193">
        <v>0</v>
      </c>
      <c r="E204" s="463" t="s">
        <v>26</v>
      </c>
      <c r="F204" s="395" t="s">
        <v>112</v>
      </c>
      <c r="G204" s="430" t="s">
        <v>56</v>
      </c>
    </row>
    <row r="205" spans="1:8" ht="26.25" hidden="1" customHeight="1">
      <c r="A205" s="310"/>
      <c r="B205" s="470"/>
      <c r="C205" s="69"/>
      <c r="D205" s="22" t="s">
        <v>340</v>
      </c>
      <c r="E205" s="449"/>
      <c r="F205" s="408"/>
      <c r="G205" s="430"/>
    </row>
    <row r="206" spans="1:8" ht="70.5" hidden="1" customHeight="1">
      <c r="A206" s="451" t="s">
        <v>393</v>
      </c>
      <c r="B206" s="20" t="s">
        <v>392</v>
      </c>
      <c r="C206" s="63">
        <v>2240</v>
      </c>
      <c r="D206" s="101">
        <v>0</v>
      </c>
      <c r="E206" s="248" t="s">
        <v>26</v>
      </c>
      <c r="F206" s="392" t="s">
        <v>27</v>
      </c>
      <c r="G206" s="406" t="s">
        <v>56</v>
      </c>
    </row>
    <row r="207" spans="1:8" ht="66" hidden="1" customHeight="1">
      <c r="A207" s="452"/>
      <c r="B207" s="21"/>
      <c r="C207" s="34"/>
      <c r="D207" s="75" t="s">
        <v>416</v>
      </c>
      <c r="E207" s="232"/>
      <c r="F207" s="408"/>
      <c r="G207" s="407"/>
      <c r="H207" s="115"/>
    </row>
    <row r="208" spans="1:8" ht="54" hidden="1" customHeight="1">
      <c r="A208" s="457" t="s">
        <v>393</v>
      </c>
      <c r="B208" s="208" t="s">
        <v>414</v>
      </c>
      <c r="C208" s="416">
        <v>2240</v>
      </c>
      <c r="D208" s="102">
        <v>0</v>
      </c>
      <c r="E208" s="455" t="s">
        <v>182</v>
      </c>
      <c r="F208" s="420" t="s">
        <v>27</v>
      </c>
      <c r="G208" s="399" t="s">
        <v>411</v>
      </c>
    </row>
    <row r="209" spans="1:8" ht="85.5" hidden="1" customHeight="1">
      <c r="A209" s="458"/>
      <c r="B209" s="21"/>
      <c r="C209" s="417"/>
      <c r="D209" s="80" t="s">
        <v>417</v>
      </c>
      <c r="E209" s="456"/>
      <c r="F209" s="421"/>
      <c r="G209" s="400"/>
    </row>
    <row r="210" spans="1:8" ht="33.75" hidden="1" customHeight="1">
      <c r="A210" s="338" t="s">
        <v>351</v>
      </c>
      <c r="B210" s="20" t="s">
        <v>350</v>
      </c>
      <c r="C210" s="416">
        <v>2240</v>
      </c>
      <c r="D210" s="102">
        <v>0</v>
      </c>
      <c r="E210" s="455" t="s">
        <v>182</v>
      </c>
      <c r="F210" s="420" t="s">
        <v>27</v>
      </c>
      <c r="G210" s="399" t="s">
        <v>56</v>
      </c>
    </row>
    <row r="211" spans="1:8" ht="29.25" hidden="1" customHeight="1">
      <c r="A211" s="323"/>
      <c r="B211" s="21"/>
      <c r="C211" s="417"/>
      <c r="D211" s="65" t="s">
        <v>317</v>
      </c>
      <c r="E211" s="456"/>
      <c r="F211" s="421"/>
      <c r="G211" s="400"/>
    </row>
    <row r="212" spans="1:8" ht="29.25" hidden="1" customHeight="1">
      <c r="A212" s="322" t="s">
        <v>88</v>
      </c>
      <c r="B212" s="91" t="s">
        <v>89</v>
      </c>
      <c r="C212" s="418">
        <v>2240</v>
      </c>
      <c r="D212" s="81">
        <v>0</v>
      </c>
      <c r="E212" s="455" t="s">
        <v>106</v>
      </c>
      <c r="F212" s="420" t="s">
        <v>19</v>
      </c>
      <c r="G212" s="399" t="s">
        <v>56</v>
      </c>
    </row>
    <row r="213" spans="1:8" ht="29.25" hidden="1" customHeight="1">
      <c r="A213" s="323"/>
      <c r="B213" s="21"/>
      <c r="C213" s="419"/>
      <c r="D213" s="22" t="s">
        <v>90</v>
      </c>
      <c r="E213" s="456"/>
      <c r="F213" s="421"/>
      <c r="G213" s="400"/>
    </row>
    <row r="214" spans="1:8" ht="60.75" hidden="1" customHeight="1">
      <c r="A214" s="339" t="s">
        <v>352</v>
      </c>
      <c r="B214" s="20" t="s">
        <v>61</v>
      </c>
      <c r="C214" s="70">
        <v>2240</v>
      </c>
      <c r="D214" s="143">
        <v>0</v>
      </c>
      <c r="E214" s="455" t="s">
        <v>182</v>
      </c>
      <c r="F214" s="240" t="s">
        <v>27</v>
      </c>
      <c r="G214" s="399" t="s">
        <v>56</v>
      </c>
    </row>
    <row r="215" spans="1:8" ht="29.25" hidden="1" customHeight="1">
      <c r="A215" s="288"/>
      <c r="B215" s="21"/>
      <c r="C215" s="251"/>
      <c r="D215" s="22" t="s">
        <v>321</v>
      </c>
      <c r="E215" s="456"/>
      <c r="F215" s="241"/>
      <c r="G215" s="400"/>
    </row>
    <row r="216" spans="1:8" ht="43.5" hidden="1" customHeight="1">
      <c r="A216" s="339" t="s">
        <v>353</v>
      </c>
      <c r="B216" s="20" t="s">
        <v>61</v>
      </c>
      <c r="C216" s="70">
        <v>2240</v>
      </c>
      <c r="D216" s="177">
        <v>0</v>
      </c>
      <c r="E216" s="455" t="s">
        <v>182</v>
      </c>
      <c r="F216" s="240" t="s">
        <v>27</v>
      </c>
      <c r="G216" s="399" t="s">
        <v>56</v>
      </c>
    </row>
    <row r="217" spans="1:8" ht="29.25" hidden="1" customHeight="1">
      <c r="A217" s="288"/>
      <c r="B217" s="21"/>
      <c r="C217" s="251"/>
      <c r="D217" s="22" t="s">
        <v>322</v>
      </c>
      <c r="E217" s="456"/>
      <c r="F217" s="241"/>
      <c r="G217" s="400"/>
    </row>
    <row r="218" spans="1:8" ht="44.25" hidden="1" customHeight="1">
      <c r="A218" s="340" t="s">
        <v>355</v>
      </c>
      <c r="B218" s="20" t="s">
        <v>354</v>
      </c>
      <c r="C218" s="262">
        <v>2240</v>
      </c>
      <c r="D218" s="101">
        <v>0</v>
      </c>
      <c r="E218" s="231" t="s">
        <v>160</v>
      </c>
      <c r="F218" s="247" t="s">
        <v>27</v>
      </c>
      <c r="G218" s="406" t="s">
        <v>56</v>
      </c>
      <c r="H218" s="115"/>
    </row>
    <row r="219" spans="1:8" ht="29.25" hidden="1" customHeight="1">
      <c r="A219" s="328"/>
      <c r="B219" s="21"/>
      <c r="C219" s="94"/>
      <c r="D219" s="124" t="s">
        <v>310</v>
      </c>
      <c r="E219" s="232"/>
      <c r="F219" s="234"/>
      <c r="G219" s="407"/>
    </row>
    <row r="220" spans="1:8" ht="39" hidden="1" customHeight="1">
      <c r="A220" s="340" t="s">
        <v>171</v>
      </c>
      <c r="B220" s="20" t="s">
        <v>242</v>
      </c>
      <c r="C220" s="262">
        <v>2240</v>
      </c>
      <c r="D220" s="149">
        <v>0</v>
      </c>
      <c r="E220" s="231" t="s">
        <v>182</v>
      </c>
      <c r="F220" s="247" t="s">
        <v>113</v>
      </c>
      <c r="G220" s="406" t="s">
        <v>56</v>
      </c>
    </row>
    <row r="221" spans="1:8" ht="39" hidden="1" customHeight="1">
      <c r="A221" s="328"/>
      <c r="B221" s="21"/>
      <c r="C221" s="94"/>
      <c r="D221" s="124" t="s">
        <v>207</v>
      </c>
      <c r="E221" s="232"/>
      <c r="F221" s="234"/>
      <c r="G221" s="407"/>
      <c r="H221" s="115"/>
    </row>
    <row r="222" spans="1:8" ht="29.25" hidden="1" customHeight="1">
      <c r="A222" s="340" t="s">
        <v>211</v>
      </c>
      <c r="B222" s="146" t="s">
        <v>210</v>
      </c>
      <c r="C222" s="262">
        <v>2240</v>
      </c>
      <c r="D222" s="157">
        <v>0</v>
      </c>
      <c r="E222" s="448" t="s">
        <v>182</v>
      </c>
      <c r="F222" s="233" t="s">
        <v>200</v>
      </c>
      <c r="G222" s="406" t="s">
        <v>56</v>
      </c>
      <c r="H222" s="115"/>
    </row>
    <row r="223" spans="1:8" ht="29.25" hidden="1" customHeight="1">
      <c r="A223" s="328"/>
      <c r="B223" s="21"/>
      <c r="C223" s="94"/>
      <c r="D223" s="148" t="s">
        <v>206</v>
      </c>
      <c r="E223" s="449"/>
      <c r="F223" s="233"/>
      <c r="G223" s="407"/>
      <c r="H223" s="115"/>
    </row>
    <row r="224" spans="1:8" ht="29.25" hidden="1" customHeight="1">
      <c r="A224" s="327" t="s">
        <v>215</v>
      </c>
      <c r="B224" s="153" t="s">
        <v>216</v>
      </c>
      <c r="C224" s="145">
        <v>2240</v>
      </c>
      <c r="D224" s="158">
        <v>0</v>
      </c>
      <c r="E224" s="455" t="s">
        <v>182</v>
      </c>
      <c r="F224" s="233" t="s">
        <v>200</v>
      </c>
      <c r="G224" s="406" t="s">
        <v>56</v>
      </c>
      <c r="H224" s="115"/>
    </row>
    <row r="225" spans="1:8" ht="29.25" hidden="1" customHeight="1">
      <c r="A225" s="328"/>
      <c r="B225" s="21"/>
      <c r="C225" s="94"/>
      <c r="D225" s="147" t="s">
        <v>205</v>
      </c>
      <c r="E225" s="456"/>
      <c r="F225" s="234"/>
      <c r="G225" s="407"/>
      <c r="H225" s="115"/>
    </row>
    <row r="226" spans="1:8" ht="52.5" hidden="1" customHeight="1">
      <c r="A226" s="327" t="s">
        <v>332</v>
      </c>
      <c r="B226" s="146" t="s">
        <v>203</v>
      </c>
      <c r="C226" s="145">
        <v>2240</v>
      </c>
      <c r="D226" s="169">
        <v>0</v>
      </c>
      <c r="E226" s="491" t="s">
        <v>182</v>
      </c>
      <c r="F226" s="233" t="s">
        <v>113</v>
      </c>
      <c r="G226" s="430" t="s">
        <v>56</v>
      </c>
      <c r="H226" s="115"/>
    </row>
    <row r="227" spans="1:8" ht="29.25" hidden="1" customHeight="1">
      <c r="A227" s="328"/>
      <c r="B227" s="30"/>
      <c r="C227" s="94"/>
      <c r="D227" s="148" t="s">
        <v>356</v>
      </c>
      <c r="E227" s="456"/>
      <c r="F227" s="233"/>
      <c r="G227" s="407"/>
      <c r="H227" s="115"/>
    </row>
    <row r="228" spans="1:8" ht="29.25" hidden="1" customHeight="1">
      <c r="A228" s="327" t="s">
        <v>334</v>
      </c>
      <c r="B228" s="146" t="s">
        <v>333</v>
      </c>
      <c r="C228" s="145">
        <v>2240</v>
      </c>
      <c r="D228" s="158">
        <v>0</v>
      </c>
      <c r="E228" s="491" t="s">
        <v>160</v>
      </c>
      <c r="F228" s="233" t="s">
        <v>100</v>
      </c>
      <c r="G228" s="430" t="s">
        <v>56</v>
      </c>
      <c r="H228" s="115"/>
    </row>
    <row r="229" spans="1:8" ht="49.5" hidden="1" customHeight="1">
      <c r="A229" s="328"/>
      <c r="B229" s="21"/>
      <c r="C229" s="94"/>
      <c r="D229" s="148" t="s">
        <v>335</v>
      </c>
      <c r="E229" s="456"/>
      <c r="F229" s="233"/>
      <c r="G229" s="407"/>
      <c r="H229" s="115"/>
    </row>
    <row r="230" spans="1:8" ht="43.5" hidden="1" customHeight="1">
      <c r="A230" s="327" t="s">
        <v>331</v>
      </c>
      <c r="B230" s="146" t="s">
        <v>233</v>
      </c>
      <c r="C230" s="145">
        <v>2240</v>
      </c>
      <c r="D230" s="158">
        <v>0</v>
      </c>
      <c r="E230" s="491" t="s">
        <v>13</v>
      </c>
      <c r="F230" s="233" t="s">
        <v>228</v>
      </c>
      <c r="G230" s="430" t="s">
        <v>56</v>
      </c>
      <c r="H230" s="115"/>
    </row>
    <row r="231" spans="1:8" ht="47.25" hidden="1" customHeight="1">
      <c r="A231" s="328"/>
      <c r="B231" s="21"/>
      <c r="C231" s="94"/>
      <c r="D231" s="148" t="s">
        <v>234</v>
      </c>
      <c r="E231" s="456"/>
      <c r="F231" s="234"/>
      <c r="G231" s="407"/>
      <c r="H231" s="115"/>
    </row>
    <row r="232" spans="1:8" ht="29.25" hidden="1" customHeight="1">
      <c r="A232" s="327" t="s">
        <v>235</v>
      </c>
      <c r="B232" s="160" t="s">
        <v>240</v>
      </c>
      <c r="C232" s="145">
        <v>2240</v>
      </c>
      <c r="D232" s="158">
        <v>0</v>
      </c>
      <c r="E232" s="491" t="s">
        <v>83</v>
      </c>
      <c r="F232" s="233" t="s">
        <v>228</v>
      </c>
      <c r="G232" s="430" t="s">
        <v>59</v>
      </c>
      <c r="H232" s="115"/>
    </row>
    <row r="233" spans="1:8" ht="45" hidden="1" customHeight="1">
      <c r="A233" s="328"/>
      <c r="B233" s="21"/>
      <c r="C233" s="94"/>
      <c r="D233" s="148" t="s">
        <v>287</v>
      </c>
      <c r="E233" s="456"/>
      <c r="F233" s="234"/>
      <c r="G233" s="407"/>
      <c r="H233" s="115"/>
    </row>
    <row r="234" spans="1:8" ht="45" hidden="1" customHeight="1">
      <c r="A234" s="327" t="s">
        <v>235</v>
      </c>
      <c r="B234" s="160" t="s">
        <v>240</v>
      </c>
      <c r="C234" s="145">
        <v>2240</v>
      </c>
      <c r="D234" s="158">
        <v>0</v>
      </c>
      <c r="E234" s="491" t="s">
        <v>83</v>
      </c>
      <c r="F234" s="233" t="s">
        <v>273</v>
      </c>
      <c r="G234" s="430" t="s">
        <v>292</v>
      </c>
      <c r="H234" s="115"/>
    </row>
    <row r="235" spans="1:8" ht="45" hidden="1" customHeight="1">
      <c r="A235" s="328"/>
      <c r="B235" s="21"/>
      <c r="C235" s="94"/>
      <c r="D235" s="176" t="s">
        <v>285</v>
      </c>
      <c r="E235" s="456"/>
      <c r="F235" s="234"/>
      <c r="G235" s="407"/>
      <c r="H235" s="115"/>
    </row>
    <row r="236" spans="1:8" ht="45" hidden="1" customHeight="1">
      <c r="A236" s="327" t="s">
        <v>328</v>
      </c>
      <c r="B236" s="146" t="s">
        <v>327</v>
      </c>
      <c r="C236" s="145">
        <v>2240</v>
      </c>
      <c r="D236" s="158">
        <v>0</v>
      </c>
      <c r="E236" s="491" t="s">
        <v>219</v>
      </c>
      <c r="F236" s="233" t="s">
        <v>112</v>
      </c>
      <c r="G236" s="430" t="s">
        <v>59</v>
      </c>
      <c r="H236" s="115"/>
    </row>
    <row r="237" spans="1:8" ht="20.25" hidden="1" customHeight="1">
      <c r="A237" s="328"/>
      <c r="B237" s="21"/>
      <c r="C237" s="94"/>
      <c r="D237" s="148" t="s">
        <v>326</v>
      </c>
      <c r="E237" s="456"/>
      <c r="F237" s="234"/>
      <c r="G237" s="407"/>
      <c r="H237" s="115"/>
    </row>
    <row r="238" spans="1:8" ht="45" hidden="1" customHeight="1">
      <c r="A238" s="534" t="s">
        <v>395</v>
      </c>
      <c r="B238" s="146" t="s">
        <v>394</v>
      </c>
      <c r="C238" s="145">
        <v>2240</v>
      </c>
      <c r="D238" s="158">
        <v>0</v>
      </c>
      <c r="E238" s="491" t="s">
        <v>13</v>
      </c>
      <c r="F238" s="233" t="s">
        <v>113</v>
      </c>
      <c r="G238" s="430" t="s">
        <v>59</v>
      </c>
      <c r="H238" s="115"/>
    </row>
    <row r="239" spans="1:8" ht="32.25" hidden="1" customHeight="1">
      <c r="A239" s="535"/>
      <c r="B239" s="21"/>
      <c r="C239" s="94"/>
      <c r="D239" s="148" t="s">
        <v>309</v>
      </c>
      <c r="E239" s="456"/>
      <c r="F239" s="234"/>
      <c r="G239" s="407"/>
      <c r="H239" s="115"/>
    </row>
    <row r="240" spans="1:8" ht="45" hidden="1" customHeight="1">
      <c r="A240" s="534" t="s">
        <v>396</v>
      </c>
      <c r="B240" s="536" t="s">
        <v>397</v>
      </c>
      <c r="C240" s="145">
        <v>2240</v>
      </c>
      <c r="D240" s="158">
        <v>0</v>
      </c>
      <c r="E240" s="491" t="s">
        <v>13</v>
      </c>
      <c r="F240" s="233" t="s">
        <v>100</v>
      </c>
      <c r="G240" s="430" t="s">
        <v>59</v>
      </c>
      <c r="H240" s="115"/>
    </row>
    <row r="241" spans="1:12" ht="30.75" hidden="1" customHeight="1">
      <c r="A241" s="535"/>
      <c r="B241" s="537"/>
      <c r="C241" s="94"/>
      <c r="D241" s="148" t="s">
        <v>344</v>
      </c>
      <c r="E241" s="456"/>
      <c r="F241" s="234"/>
      <c r="G241" s="407"/>
      <c r="H241" s="115"/>
    </row>
    <row r="242" spans="1:12" ht="45" hidden="1" customHeight="1">
      <c r="A242" s="327" t="s">
        <v>237</v>
      </c>
      <c r="B242" s="146" t="s">
        <v>238</v>
      </c>
      <c r="C242" s="145">
        <v>2240</v>
      </c>
      <c r="D242" s="158">
        <v>0</v>
      </c>
      <c r="E242" s="491" t="s">
        <v>219</v>
      </c>
      <c r="F242" s="233" t="s">
        <v>228</v>
      </c>
      <c r="G242" s="430" t="s">
        <v>59</v>
      </c>
      <c r="H242" s="115"/>
    </row>
    <row r="243" spans="1:12" ht="45" hidden="1" customHeight="1">
      <c r="A243" s="328"/>
      <c r="B243" s="21"/>
      <c r="C243" s="94"/>
      <c r="D243" s="148" t="s">
        <v>236</v>
      </c>
      <c r="E243" s="456"/>
      <c r="F243" s="234"/>
      <c r="G243" s="407"/>
      <c r="H243" s="115"/>
    </row>
    <row r="244" spans="1:12" ht="39.75" hidden="1" customHeight="1">
      <c r="A244" s="327" t="s">
        <v>357</v>
      </c>
      <c r="B244" s="146" t="s">
        <v>339</v>
      </c>
      <c r="C244" s="145">
        <v>2240</v>
      </c>
      <c r="D244" s="158">
        <v>0</v>
      </c>
      <c r="E244" s="557" t="s">
        <v>13</v>
      </c>
      <c r="F244" s="233" t="s">
        <v>113</v>
      </c>
      <c r="G244" s="430" t="s">
        <v>59</v>
      </c>
      <c r="H244" s="115"/>
    </row>
    <row r="245" spans="1:12" ht="22.5" hidden="1" customHeight="1">
      <c r="A245" s="328"/>
      <c r="B245" s="21"/>
      <c r="C245" s="94"/>
      <c r="D245" s="148" t="s">
        <v>239</v>
      </c>
      <c r="E245" s="402"/>
      <c r="F245" s="234"/>
      <c r="G245" s="407"/>
      <c r="H245" s="115"/>
    </row>
    <row r="246" spans="1:12" ht="45" hidden="1" customHeight="1">
      <c r="A246" s="327" t="s">
        <v>329</v>
      </c>
      <c r="B246" s="146" t="s">
        <v>241</v>
      </c>
      <c r="C246" s="145">
        <v>2240</v>
      </c>
      <c r="D246" s="158">
        <v>0</v>
      </c>
      <c r="E246" s="491" t="s">
        <v>219</v>
      </c>
      <c r="F246" s="233" t="s">
        <v>100</v>
      </c>
      <c r="G246" s="430" t="s">
        <v>56</v>
      </c>
      <c r="H246" s="115"/>
    </row>
    <row r="247" spans="1:12" ht="45" hidden="1" customHeight="1">
      <c r="A247" s="328"/>
      <c r="B247" s="21"/>
      <c r="C247" s="94"/>
      <c r="D247" s="148" t="s">
        <v>330</v>
      </c>
      <c r="E247" s="456"/>
      <c r="F247" s="234"/>
      <c r="G247" s="407"/>
      <c r="H247" s="115"/>
    </row>
    <row r="248" spans="1:12" ht="42.75" hidden="1" customHeight="1">
      <c r="A248" s="327" t="s">
        <v>338</v>
      </c>
      <c r="B248" s="146" t="s">
        <v>336</v>
      </c>
      <c r="C248" s="145">
        <v>2240</v>
      </c>
      <c r="D248" s="158">
        <v>0</v>
      </c>
      <c r="E248" s="491" t="s">
        <v>182</v>
      </c>
      <c r="F248" s="233" t="s">
        <v>112</v>
      </c>
      <c r="G248" s="430" t="s">
        <v>59</v>
      </c>
      <c r="H248" s="115"/>
    </row>
    <row r="249" spans="1:12" ht="51.75" hidden="1" customHeight="1">
      <c r="A249" s="328"/>
      <c r="B249" s="21"/>
      <c r="C249" s="94"/>
      <c r="D249" s="150" t="s">
        <v>337</v>
      </c>
      <c r="E249" s="456"/>
      <c r="F249" s="234"/>
      <c r="G249" s="407"/>
      <c r="H249" s="115"/>
    </row>
    <row r="250" spans="1:12" ht="41.25" hidden="1" customHeight="1">
      <c r="A250" s="403" t="s">
        <v>124</v>
      </c>
      <c r="B250" s="103" t="s">
        <v>125</v>
      </c>
      <c r="C250" s="461">
        <v>2240</v>
      </c>
      <c r="D250" s="58">
        <v>0</v>
      </c>
      <c r="E250" s="477" t="s">
        <v>114</v>
      </c>
      <c r="F250" s="383" t="s">
        <v>112</v>
      </c>
      <c r="G250" s="341" t="s">
        <v>111</v>
      </c>
    </row>
    <row r="251" spans="1:12" ht="20.25" hidden="1" customHeight="1">
      <c r="A251" s="404"/>
      <c r="B251" s="98"/>
      <c r="C251" s="462"/>
      <c r="D251" s="73" t="s">
        <v>126</v>
      </c>
      <c r="E251" s="478"/>
      <c r="F251" s="384"/>
      <c r="G251" s="342"/>
    </row>
    <row r="252" spans="1:12" ht="55.5" hidden="1" customHeight="1">
      <c r="A252" s="403" t="s">
        <v>127</v>
      </c>
      <c r="B252" s="103" t="s">
        <v>115</v>
      </c>
      <c r="C252" s="418">
        <v>2240</v>
      </c>
      <c r="D252" s="58">
        <v>0</v>
      </c>
      <c r="E252" s="420" t="s">
        <v>114</v>
      </c>
      <c r="F252" s="383" t="s">
        <v>112</v>
      </c>
      <c r="G252" s="341" t="s">
        <v>111</v>
      </c>
    </row>
    <row r="253" spans="1:12" ht="29.25" hidden="1" customHeight="1">
      <c r="A253" s="404"/>
      <c r="B253" s="98"/>
      <c r="C253" s="419"/>
      <c r="D253" s="73" t="s">
        <v>128</v>
      </c>
      <c r="E253" s="421"/>
      <c r="F253" s="384"/>
      <c r="G253" s="342"/>
      <c r="I253" s="115"/>
      <c r="K253" s="115"/>
    </row>
    <row r="254" spans="1:12" ht="27" customHeight="1">
      <c r="A254" s="343" t="s">
        <v>14</v>
      </c>
      <c r="B254" s="15"/>
      <c r="C254" s="12"/>
      <c r="D254" s="13">
        <f>D106+D112+D114+D118+D128+D132+D138+D152+D154+D156+D204+D206+D238+D240+D244+D140+D158+D130+D120+D208</f>
        <v>26375176.68</v>
      </c>
      <c r="E254" s="12"/>
      <c r="F254" s="12"/>
      <c r="G254" s="277"/>
      <c r="H254" s="200"/>
      <c r="I254" s="201"/>
      <c r="K254" s="109"/>
      <c r="L254" s="99"/>
    </row>
    <row r="255" spans="1:12" ht="27" hidden="1" customHeight="1">
      <c r="A255" s="344" t="s">
        <v>91</v>
      </c>
      <c r="B255" s="92" t="s">
        <v>92</v>
      </c>
      <c r="C255" s="250">
        <v>2282</v>
      </c>
      <c r="D255" s="85">
        <v>0</v>
      </c>
      <c r="E255" s="455" t="s">
        <v>165</v>
      </c>
      <c r="F255" s="420" t="s">
        <v>113</v>
      </c>
      <c r="G255" s="399" t="s">
        <v>59</v>
      </c>
      <c r="H255" s="76"/>
      <c r="I255" s="74"/>
      <c r="K255" s="109"/>
      <c r="L255" s="159"/>
    </row>
    <row r="256" spans="1:12" ht="61.5" hidden="1" customHeight="1">
      <c r="A256" s="344"/>
      <c r="B256" s="93"/>
      <c r="C256" s="251"/>
      <c r="D256" s="22" t="s">
        <v>93</v>
      </c>
      <c r="E256" s="456"/>
      <c r="F256" s="421"/>
      <c r="G256" s="400"/>
      <c r="H256" s="117"/>
      <c r="I256" s="74"/>
      <c r="K256" s="119"/>
      <c r="L256" s="99"/>
    </row>
    <row r="257" spans="1:12" ht="39.75" hidden="1" customHeight="1">
      <c r="A257" s="345" t="s">
        <v>166</v>
      </c>
      <c r="B257" s="15"/>
      <c r="C257" s="12"/>
      <c r="D257" s="121">
        <f>D255</f>
        <v>0</v>
      </c>
      <c r="E257" s="12"/>
      <c r="F257" s="12"/>
      <c r="G257" s="277"/>
      <c r="H257" s="76"/>
      <c r="I257" s="74"/>
      <c r="K257" s="109"/>
      <c r="L257" s="99"/>
    </row>
    <row r="258" spans="1:12" ht="62.25" hidden="1" customHeight="1">
      <c r="A258" s="403" t="s">
        <v>94</v>
      </c>
      <c r="B258" s="466" t="s">
        <v>40</v>
      </c>
      <c r="C258" s="448">
        <v>3110</v>
      </c>
      <c r="D258" s="56">
        <f>6453000-6453000</f>
        <v>0</v>
      </c>
      <c r="E258" s="392" t="s">
        <v>102</v>
      </c>
      <c r="F258" s="392" t="s">
        <v>113</v>
      </c>
      <c r="G258" s="396" t="s">
        <v>150</v>
      </c>
      <c r="H258" s="76"/>
      <c r="I258" s="74"/>
    </row>
    <row r="259" spans="1:12" ht="111.75" hidden="1" customHeight="1">
      <c r="A259" s="404"/>
      <c r="B259" s="467"/>
      <c r="C259" s="463"/>
      <c r="D259" s="66" t="s">
        <v>147</v>
      </c>
      <c r="E259" s="395"/>
      <c r="F259" s="395"/>
      <c r="G259" s="386"/>
      <c r="H259" s="76"/>
      <c r="I259" s="74"/>
    </row>
    <row r="260" spans="1:12" ht="28.5" hidden="1" customHeight="1">
      <c r="A260" s="287" t="s">
        <v>95</v>
      </c>
      <c r="B260" s="467"/>
      <c r="C260" s="463"/>
      <c r="D260" s="56">
        <f>3988108.95-3988108.95</f>
        <v>0</v>
      </c>
      <c r="E260" s="395"/>
      <c r="F260" s="395"/>
      <c r="G260" s="396" t="s">
        <v>59</v>
      </c>
    </row>
    <row r="261" spans="1:12" ht="15.75" hidden="1" customHeight="1">
      <c r="A261" s="346"/>
      <c r="B261" s="467"/>
      <c r="C261" s="463"/>
      <c r="D261" s="66" t="s">
        <v>147</v>
      </c>
      <c r="E261" s="395"/>
      <c r="F261" s="395"/>
      <c r="G261" s="386"/>
    </row>
    <row r="262" spans="1:12" ht="31.5" hidden="1" customHeight="1">
      <c r="A262" s="287" t="s">
        <v>154</v>
      </c>
      <c r="B262" s="467"/>
      <c r="C262" s="463"/>
      <c r="D262" s="56">
        <v>0</v>
      </c>
      <c r="E262" s="395"/>
      <c r="F262" s="395"/>
      <c r="G262" s="386"/>
    </row>
    <row r="263" spans="1:12" ht="35.25" hidden="1" customHeight="1">
      <c r="A263" s="347"/>
      <c r="B263" s="467"/>
      <c r="C263" s="463"/>
      <c r="D263" s="66" t="s">
        <v>155</v>
      </c>
      <c r="E263" s="395"/>
      <c r="F263" s="395"/>
      <c r="G263" s="386"/>
    </row>
    <row r="264" spans="1:12" ht="30" hidden="1" customHeight="1">
      <c r="A264" s="348" t="s">
        <v>96</v>
      </c>
      <c r="B264" s="467"/>
      <c r="C264" s="463"/>
      <c r="D264" s="56">
        <f>4434672-4434672</f>
        <v>0</v>
      </c>
      <c r="E264" s="395"/>
      <c r="F264" s="395"/>
      <c r="G264" s="386"/>
    </row>
    <row r="265" spans="1:12" ht="25.5" hidden="1" customHeight="1">
      <c r="A265" s="349"/>
      <c r="B265" s="467"/>
      <c r="C265" s="463"/>
      <c r="D265" s="66" t="s">
        <v>147</v>
      </c>
      <c r="E265" s="395"/>
      <c r="F265" s="395"/>
      <c r="G265" s="386"/>
    </row>
    <row r="266" spans="1:12" ht="36.75" hidden="1" customHeight="1">
      <c r="A266" s="287" t="s">
        <v>161</v>
      </c>
      <c r="B266" s="467"/>
      <c r="C266" s="463"/>
      <c r="D266" s="56">
        <v>0</v>
      </c>
      <c r="E266" s="395"/>
      <c r="F266" s="395"/>
      <c r="G266" s="386"/>
    </row>
    <row r="267" spans="1:12" ht="36.75" hidden="1" customHeight="1">
      <c r="A267" s="350"/>
      <c r="B267" s="467"/>
      <c r="C267" s="463"/>
      <c r="D267" s="114" t="s">
        <v>156</v>
      </c>
      <c r="E267" s="395"/>
      <c r="F267" s="395"/>
      <c r="G267" s="386"/>
    </row>
    <row r="268" spans="1:12" ht="26.25" hidden="1" customHeight="1">
      <c r="A268" s="348" t="s">
        <v>97</v>
      </c>
      <c r="B268" s="467"/>
      <c r="C268" s="463"/>
      <c r="D268" s="56">
        <f>13601246.4-13601246.4</f>
        <v>0</v>
      </c>
      <c r="E268" s="395"/>
      <c r="F268" s="395"/>
      <c r="G268" s="386"/>
    </row>
    <row r="269" spans="1:12" ht="33.75" hidden="1" customHeight="1">
      <c r="A269" s="349"/>
      <c r="B269" s="467"/>
      <c r="C269" s="463"/>
      <c r="D269" s="66" t="s">
        <v>147</v>
      </c>
      <c r="E269" s="395"/>
      <c r="F269" s="395"/>
      <c r="G269" s="386"/>
    </row>
    <row r="270" spans="1:12" ht="33.75" hidden="1" customHeight="1">
      <c r="A270" s="287" t="s">
        <v>162</v>
      </c>
      <c r="B270" s="467"/>
      <c r="C270" s="463"/>
      <c r="D270" s="56">
        <v>0</v>
      </c>
      <c r="E270" s="395"/>
      <c r="F270" s="395"/>
      <c r="G270" s="386"/>
    </row>
    <row r="271" spans="1:12" ht="33.75" hidden="1" customHeight="1">
      <c r="A271" s="349"/>
      <c r="B271" s="467"/>
      <c r="C271" s="463"/>
      <c r="D271" s="114" t="s">
        <v>157</v>
      </c>
      <c r="E271" s="395"/>
      <c r="F271" s="395"/>
      <c r="G271" s="387"/>
    </row>
    <row r="272" spans="1:12" ht="48" hidden="1" customHeight="1">
      <c r="A272" s="348" t="s">
        <v>98</v>
      </c>
      <c r="B272" s="467"/>
      <c r="C272" s="463"/>
      <c r="D272" s="56">
        <f>4019652-4019652</f>
        <v>0</v>
      </c>
      <c r="E272" s="395"/>
      <c r="F272" s="395"/>
      <c r="G272" s="396" t="s">
        <v>150</v>
      </c>
    </row>
    <row r="273" spans="1:10" ht="101.25" hidden="1" customHeight="1">
      <c r="A273" s="349"/>
      <c r="B273" s="468"/>
      <c r="C273" s="449"/>
      <c r="D273" s="66" t="s">
        <v>147</v>
      </c>
      <c r="E273" s="408"/>
      <c r="F273" s="408"/>
      <c r="G273" s="386"/>
      <c r="H273" s="19"/>
    </row>
    <row r="274" spans="1:10" ht="43.5" hidden="1" customHeight="1">
      <c r="A274" s="350" t="s">
        <v>217</v>
      </c>
      <c r="B274" s="469" t="s">
        <v>218</v>
      </c>
      <c r="C274" s="67">
        <v>3110</v>
      </c>
      <c r="D274" s="56">
        <v>0</v>
      </c>
      <c r="E274" s="233" t="s">
        <v>13</v>
      </c>
      <c r="F274" s="383" t="s">
        <v>100</v>
      </c>
      <c r="G274" s="406" t="s">
        <v>56</v>
      </c>
    </row>
    <row r="275" spans="1:10" ht="61.5" hidden="1" customHeight="1">
      <c r="A275" s="349"/>
      <c r="B275" s="470"/>
      <c r="C275" s="67"/>
      <c r="D275" s="65" t="s">
        <v>81</v>
      </c>
      <c r="E275" s="233" t="s">
        <v>103</v>
      </c>
      <c r="F275" s="384"/>
      <c r="G275" s="407"/>
    </row>
    <row r="276" spans="1:10" ht="75.75" hidden="1" customHeight="1">
      <c r="A276" s="287" t="s">
        <v>43</v>
      </c>
      <c r="B276" s="469" t="s">
        <v>42</v>
      </c>
      <c r="C276" s="459">
        <v>3110</v>
      </c>
      <c r="D276" s="56">
        <f>6750000-6750000</f>
        <v>0</v>
      </c>
      <c r="E276" s="383" t="s">
        <v>104</v>
      </c>
      <c r="F276" s="383" t="s">
        <v>100</v>
      </c>
      <c r="G276" s="406" t="s">
        <v>151</v>
      </c>
    </row>
    <row r="277" spans="1:10" ht="97.5" hidden="1" customHeight="1">
      <c r="A277" s="288"/>
      <c r="B277" s="470"/>
      <c r="C277" s="460"/>
      <c r="D277" s="65" t="s">
        <v>147</v>
      </c>
      <c r="E277" s="384"/>
      <c r="F277" s="384"/>
      <c r="G277" s="407"/>
    </row>
    <row r="278" spans="1:10" ht="78.75" hidden="1" customHeight="1">
      <c r="A278" s="350" t="s">
        <v>44</v>
      </c>
      <c r="B278" s="469" t="s">
        <v>45</v>
      </c>
      <c r="C278" s="67">
        <v>3110</v>
      </c>
      <c r="D278" s="56">
        <f>3960000-3960000</f>
        <v>0</v>
      </c>
      <c r="E278" s="240" t="s">
        <v>13</v>
      </c>
      <c r="F278" s="240" t="s">
        <v>29</v>
      </c>
      <c r="G278" s="406" t="s">
        <v>151</v>
      </c>
    </row>
    <row r="279" spans="1:10" ht="93.75" hidden="1" customHeight="1">
      <c r="A279" s="349"/>
      <c r="B279" s="470"/>
      <c r="C279" s="67"/>
      <c r="D279" s="65" t="s">
        <v>148</v>
      </c>
      <c r="E279" s="241" t="s">
        <v>103</v>
      </c>
      <c r="F279" s="241"/>
      <c r="G279" s="407"/>
    </row>
    <row r="280" spans="1:10" ht="27" hidden="1" customHeight="1">
      <c r="A280" s="350" t="s">
        <v>52</v>
      </c>
      <c r="B280" s="469" t="s">
        <v>46</v>
      </c>
      <c r="C280" s="256">
        <v>3110</v>
      </c>
      <c r="D280" s="173">
        <f>6128320.65+2659727.35-8788048</f>
        <v>0</v>
      </c>
      <c r="E280" s="240" t="s">
        <v>13</v>
      </c>
      <c r="F280" s="240" t="s">
        <v>100</v>
      </c>
      <c r="G280" s="406" t="s">
        <v>59</v>
      </c>
    </row>
    <row r="281" spans="1:10" ht="60" hidden="1" customHeight="1">
      <c r="A281" s="349"/>
      <c r="B281" s="470"/>
      <c r="C281" s="257"/>
      <c r="D281" s="65" t="s">
        <v>284</v>
      </c>
      <c r="E281" s="240" t="s">
        <v>103</v>
      </c>
      <c r="F281" s="240"/>
      <c r="G281" s="407"/>
      <c r="H281" s="115"/>
    </row>
    <row r="282" spans="1:10" ht="34.5" hidden="1" customHeight="1">
      <c r="A282" s="350" t="s">
        <v>41</v>
      </c>
      <c r="B282" s="469" t="s">
        <v>54</v>
      </c>
      <c r="C282" s="67">
        <v>3110</v>
      </c>
      <c r="D282" s="101">
        <v>0</v>
      </c>
      <c r="E282" s="246" t="s">
        <v>219</v>
      </c>
      <c r="F282" s="246" t="s">
        <v>29</v>
      </c>
      <c r="G282" s="406" t="s">
        <v>59</v>
      </c>
      <c r="J282" s="115"/>
    </row>
    <row r="283" spans="1:10" ht="43.5" hidden="1" customHeight="1">
      <c r="A283" s="349"/>
      <c r="B283" s="470"/>
      <c r="C283" s="257"/>
      <c r="D283" s="65" t="s">
        <v>269</v>
      </c>
      <c r="E283" s="241"/>
      <c r="F283" s="241"/>
      <c r="G283" s="407"/>
      <c r="H283" s="115"/>
    </row>
    <row r="284" spans="1:10" ht="33.75" hidden="1" customHeight="1">
      <c r="A284" s="350" t="s">
        <v>195</v>
      </c>
      <c r="B284" s="469" t="s">
        <v>193</v>
      </c>
      <c r="C284" s="67">
        <v>3110</v>
      </c>
      <c r="D284" s="96">
        <v>0</v>
      </c>
      <c r="E284" s="240" t="s">
        <v>13</v>
      </c>
      <c r="F284" s="240" t="s">
        <v>101</v>
      </c>
      <c r="G284" s="351" t="s">
        <v>187</v>
      </c>
      <c r="H284" s="115"/>
    </row>
    <row r="285" spans="1:10" ht="43.5" hidden="1" customHeight="1">
      <c r="A285" s="350"/>
      <c r="B285" s="470"/>
      <c r="C285" s="67"/>
      <c r="D285" s="65" t="s">
        <v>194</v>
      </c>
      <c r="E285" s="240"/>
      <c r="F285" s="240"/>
      <c r="G285" s="351"/>
      <c r="H285" s="115"/>
    </row>
    <row r="286" spans="1:10" ht="26.25" hidden="1" customHeight="1">
      <c r="A286" s="464" t="s">
        <v>118</v>
      </c>
      <c r="B286" s="469" t="s">
        <v>110</v>
      </c>
      <c r="C286" s="67">
        <v>3110</v>
      </c>
      <c r="D286" s="101">
        <v>0</v>
      </c>
      <c r="E286" s="246" t="s">
        <v>13</v>
      </c>
      <c r="F286" s="246" t="s">
        <v>27</v>
      </c>
      <c r="G286" s="406" t="s">
        <v>56</v>
      </c>
    </row>
    <row r="287" spans="1:10" ht="39" hidden="1" customHeight="1">
      <c r="A287" s="465"/>
      <c r="B287" s="470"/>
      <c r="C287" s="257"/>
      <c r="D287" s="65" t="s">
        <v>212</v>
      </c>
      <c r="E287" s="241"/>
      <c r="F287" s="241"/>
      <c r="G287" s="407"/>
    </row>
    <row r="288" spans="1:10" ht="26.25" hidden="1" customHeight="1">
      <c r="A288" s="414" t="s">
        <v>214</v>
      </c>
      <c r="B288" s="134" t="s">
        <v>213</v>
      </c>
      <c r="C288" s="436">
        <v>3110</v>
      </c>
      <c r="D288" s="135">
        <v>0</v>
      </c>
      <c r="E288" s="436" t="s">
        <v>219</v>
      </c>
      <c r="F288" s="227" t="s">
        <v>228</v>
      </c>
      <c r="G288" s="352" t="s">
        <v>56</v>
      </c>
    </row>
    <row r="289" spans="1:12" ht="44.25" hidden="1" customHeight="1">
      <c r="A289" s="415"/>
      <c r="B289" s="259"/>
      <c r="C289" s="437"/>
      <c r="D289" s="151" t="s">
        <v>268</v>
      </c>
      <c r="E289" s="437"/>
      <c r="F289" s="152"/>
      <c r="G289" s="353"/>
    </row>
    <row r="290" spans="1:12" ht="37.5" customHeight="1">
      <c r="A290" s="414" t="s">
        <v>464</v>
      </c>
      <c r="B290" s="560" t="s">
        <v>467</v>
      </c>
      <c r="C290" s="436">
        <v>3122</v>
      </c>
      <c r="D290" s="135">
        <v>6899700</v>
      </c>
      <c r="E290" s="436" t="s">
        <v>288</v>
      </c>
      <c r="F290" s="436" t="s">
        <v>228</v>
      </c>
      <c r="G290" s="527" t="s">
        <v>506</v>
      </c>
    </row>
    <row r="291" spans="1:12" ht="106.5" customHeight="1">
      <c r="A291" s="415"/>
      <c r="B291" s="561"/>
      <c r="C291" s="437"/>
      <c r="D291" s="151" t="s">
        <v>507</v>
      </c>
      <c r="E291" s="437"/>
      <c r="F291" s="437"/>
      <c r="G291" s="528"/>
      <c r="H291" s="115"/>
    </row>
    <row r="292" spans="1:12" ht="34.5" customHeight="1">
      <c r="A292" s="403" t="s">
        <v>465</v>
      </c>
      <c r="B292" s="507" t="s">
        <v>466</v>
      </c>
      <c r="C292" s="57">
        <v>3122</v>
      </c>
      <c r="D292" s="56">
        <v>81996024</v>
      </c>
      <c r="E292" s="420" t="s">
        <v>13</v>
      </c>
      <c r="F292" s="240" t="s">
        <v>468</v>
      </c>
      <c r="G292" s="406" t="s">
        <v>470</v>
      </c>
    </row>
    <row r="293" spans="1:12" ht="42" customHeight="1">
      <c r="A293" s="404"/>
      <c r="B293" s="470"/>
      <c r="C293" s="57"/>
      <c r="D293" s="22" t="s">
        <v>471</v>
      </c>
      <c r="E293" s="421"/>
      <c r="F293" s="240" t="s">
        <v>469</v>
      </c>
      <c r="G293" s="407"/>
    </row>
    <row r="294" spans="1:12" ht="42" hidden="1" customHeight="1">
      <c r="A294" s="290" t="s">
        <v>261</v>
      </c>
      <c r="B294" s="83" t="s">
        <v>229</v>
      </c>
      <c r="C294" s="237">
        <v>3110</v>
      </c>
      <c r="D294" s="166">
        <v>0</v>
      </c>
      <c r="E294" s="505" t="s">
        <v>182</v>
      </c>
      <c r="F294" s="420" t="s">
        <v>273</v>
      </c>
      <c r="G294" s="396" t="s">
        <v>59</v>
      </c>
    </row>
    <row r="295" spans="1:12" ht="42" hidden="1" customHeight="1">
      <c r="A295" s="354"/>
      <c r="B295" s="24"/>
      <c r="C295" s="51"/>
      <c r="D295" s="156" t="s">
        <v>230</v>
      </c>
      <c r="E295" s="506"/>
      <c r="F295" s="421"/>
      <c r="G295" s="387"/>
    </row>
    <row r="296" spans="1:12" ht="42" hidden="1" customHeight="1">
      <c r="A296" s="350" t="s">
        <v>275</v>
      </c>
      <c r="B296" s="83" t="s">
        <v>274</v>
      </c>
      <c r="C296" s="57">
        <v>3110</v>
      </c>
      <c r="D296" s="174">
        <v>0</v>
      </c>
      <c r="E296" s="505" t="s">
        <v>182</v>
      </c>
      <c r="F296" s="240" t="s">
        <v>273</v>
      </c>
      <c r="G296" s="396" t="s">
        <v>56</v>
      </c>
    </row>
    <row r="297" spans="1:12" ht="42" hidden="1" customHeight="1">
      <c r="A297" s="350"/>
      <c r="B297" s="252"/>
      <c r="C297" s="57"/>
      <c r="D297" s="156" t="s">
        <v>276</v>
      </c>
      <c r="E297" s="506"/>
      <c r="F297" s="240"/>
      <c r="G297" s="387"/>
    </row>
    <row r="298" spans="1:12" ht="52.5" hidden="1" customHeight="1">
      <c r="A298" s="287" t="s">
        <v>145</v>
      </c>
      <c r="B298" s="252" t="s">
        <v>144</v>
      </c>
      <c r="C298" s="260">
        <v>3110</v>
      </c>
      <c r="D298" s="56">
        <v>0</v>
      </c>
      <c r="E298" s="236" t="s">
        <v>165</v>
      </c>
      <c r="F298" s="240" t="s">
        <v>112</v>
      </c>
      <c r="G298" s="406" t="s">
        <v>56</v>
      </c>
    </row>
    <row r="299" spans="1:12" ht="42" hidden="1" customHeight="1">
      <c r="A299" s="288"/>
      <c r="B299" s="252"/>
      <c r="C299" s="57"/>
      <c r="D299" s="22" t="s">
        <v>146</v>
      </c>
      <c r="E299" s="236"/>
      <c r="F299" s="240"/>
      <c r="G299" s="407"/>
    </row>
    <row r="300" spans="1:12" ht="70.5" hidden="1" customHeight="1">
      <c r="A300" s="403" t="s">
        <v>53</v>
      </c>
      <c r="B300" s="20" t="s">
        <v>40</v>
      </c>
      <c r="C300" s="418">
        <v>3110</v>
      </c>
      <c r="D300" s="58">
        <f>12915000-12915000</f>
        <v>0</v>
      </c>
      <c r="E300" s="420" t="s">
        <v>102</v>
      </c>
      <c r="F300" s="383" t="s">
        <v>29</v>
      </c>
      <c r="G300" s="434" t="s">
        <v>151</v>
      </c>
    </row>
    <row r="301" spans="1:12" ht="107.25" hidden="1" customHeight="1">
      <c r="A301" s="404"/>
      <c r="B301" s="59"/>
      <c r="C301" s="419"/>
      <c r="D301" s="73" t="s">
        <v>149</v>
      </c>
      <c r="E301" s="421"/>
      <c r="F301" s="384"/>
      <c r="G301" s="435"/>
    </row>
    <row r="302" spans="1:12" ht="40.5" hidden="1" customHeight="1">
      <c r="A302" s="403" t="s">
        <v>131</v>
      </c>
      <c r="B302" s="106" t="s">
        <v>132</v>
      </c>
      <c r="C302" s="418">
        <v>3110</v>
      </c>
      <c r="D302" s="58">
        <v>0</v>
      </c>
      <c r="E302" s="420" t="s">
        <v>114</v>
      </c>
      <c r="F302" s="383" t="s">
        <v>113</v>
      </c>
      <c r="G302" s="298" t="s">
        <v>111</v>
      </c>
      <c r="L302" s="100"/>
    </row>
    <row r="303" spans="1:12" ht="24" hidden="1">
      <c r="A303" s="404"/>
      <c r="B303" s="21"/>
      <c r="C303" s="419"/>
      <c r="D303" s="73" t="s">
        <v>116</v>
      </c>
      <c r="E303" s="421"/>
      <c r="F303" s="384"/>
      <c r="G303" s="299"/>
    </row>
    <row r="304" spans="1:12" ht="40.5" hidden="1" customHeight="1">
      <c r="A304" s="403" t="s">
        <v>272</v>
      </c>
      <c r="B304" s="508" t="s">
        <v>130</v>
      </c>
      <c r="C304" s="418">
        <v>3110</v>
      </c>
      <c r="D304" s="154">
        <v>0</v>
      </c>
      <c r="E304" s="420" t="s">
        <v>114</v>
      </c>
      <c r="F304" s="383" t="s">
        <v>101</v>
      </c>
      <c r="G304" s="298" t="s">
        <v>111</v>
      </c>
      <c r="L304" s="100"/>
    </row>
    <row r="305" spans="1:13" ht="40.5" hidden="1" customHeight="1">
      <c r="A305" s="404"/>
      <c r="B305" s="509"/>
      <c r="C305" s="419"/>
      <c r="D305" s="73" t="s">
        <v>220</v>
      </c>
      <c r="E305" s="421"/>
      <c r="F305" s="384"/>
      <c r="G305" s="299"/>
    </row>
    <row r="306" spans="1:13" ht="40.5" hidden="1" customHeight="1">
      <c r="A306" s="403" t="s">
        <v>133</v>
      </c>
      <c r="B306" s="469" t="s">
        <v>99</v>
      </c>
      <c r="C306" s="418">
        <v>3110</v>
      </c>
      <c r="D306" s="58">
        <v>0</v>
      </c>
      <c r="E306" s="420" t="s">
        <v>117</v>
      </c>
      <c r="F306" s="383" t="s">
        <v>113</v>
      </c>
      <c r="G306" s="298" t="s">
        <v>111</v>
      </c>
      <c r="L306" s="100"/>
    </row>
    <row r="307" spans="1:13" ht="17.25" hidden="1" customHeight="1">
      <c r="A307" s="404"/>
      <c r="B307" s="470"/>
      <c r="C307" s="419"/>
      <c r="D307" s="73" t="s">
        <v>142</v>
      </c>
      <c r="E307" s="421"/>
      <c r="F307" s="384"/>
      <c r="G307" s="336"/>
    </row>
    <row r="308" spans="1:13" ht="27.75" customHeight="1">
      <c r="A308" s="276" t="s">
        <v>449</v>
      </c>
      <c r="B308" s="14"/>
      <c r="C308" s="12"/>
      <c r="D308" s="13">
        <f>D292</f>
        <v>81996024</v>
      </c>
      <c r="E308" s="558">
        <f>D290</f>
        <v>6899700</v>
      </c>
      <c r="F308" s="559"/>
      <c r="G308" s="277" t="s">
        <v>528</v>
      </c>
      <c r="H308" s="76"/>
      <c r="I308" s="74"/>
      <c r="J308" s="19"/>
      <c r="K308" s="139"/>
      <c r="L308" s="104"/>
      <c r="M308" s="105"/>
    </row>
    <row r="309" spans="1:13" ht="85.5" hidden="1" customHeight="1">
      <c r="A309" s="287" t="s">
        <v>70</v>
      </c>
      <c r="B309" s="23" t="s">
        <v>82</v>
      </c>
      <c r="C309" s="461">
        <v>3122</v>
      </c>
      <c r="D309" s="82">
        <f>1300000-1300000</f>
        <v>0</v>
      </c>
      <c r="E309" s="420" t="s">
        <v>78</v>
      </c>
      <c r="F309" s="448" t="s">
        <v>27</v>
      </c>
      <c r="G309" s="510" t="s">
        <v>150</v>
      </c>
      <c r="J309" s="116"/>
      <c r="K309" s="19"/>
    </row>
    <row r="310" spans="1:13" ht="95.25" hidden="1" customHeight="1">
      <c r="A310" s="288"/>
      <c r="B310" s="55"/>
      <c r="C310" s="462"/>
      <c r="D310" s="75" t="s">
        <v>152</v>
      </c>
      <c r="E310" s="421"/>
      <c r="F310" s="449"/>
      <c r="G310" s="511"/>
    </row>
    <row r="311" spans="1:13" ht="88.5" hidden="1" customHeight="1">
      <c r="A311" s="310" t="s">
        <v>69</v>
      </c>
      <c r="B311" s="23" t="s">
        <v>84</v>
      </c>
      <c r="C311" s="57">
        <v>3122</v>
      </c>
      <c r="D311" s="82">
        <f>20650000-20650000</f>
        <v>0</v>
      </c>
      <c r="E311" s="420" t="s">
        <v>13</v>
      </c>
      <c r="F311" s="253" t="s">
        <v>27</v>
      </c>
      <c r="G311" s="434" t="s">
        <v>150</v>
      </c>
    </row>
    <row r="312" spans="1:13" ht="82.5" hidden="1" customHeight="1">
      <c r="A312" s="355"/>
      <c r="B312" s="30"/>
      <c r="C312" s="57"/>
      <c r="D312" s="5" t="s">
        <v>152</v>
      </c>
      <c r="E312" s="421"/>
      <c r="F312" s="253"/>
      <c r="G312" s="435"/>
    </row>
    <row r="313" spans="1:13" ht="65.25" hidden="1" customHeight="1">
      <c r="A313" s="287" t="s">
        <v>71</v>
      </c>
      <c r="B313" s="23" t="s">
        <v>79</v>
      </c>
      <c r="C313" s="446">
        <v>3122</v>
      </c>
      <c r="D313" s="82">
        <f>2590000-150000-2440000</f>
        <v>0</v>
      </c>
      <c r="E313" s="420" t="s">
        <v>13</v>
      </c>
      <c r="F313" s="420" t="s">
        <v>27</v>
      </c>
      <c r="G313" s="434" t="s">
        <v>223</v>
      </c>
      <c r="K313" s="116"/>
      <c r="L313" s="19"/>
    </row>
    <row r="314" spans="1:13" ht="27.75" hidden="1" customHeight="1">
      <c r="A314" s="288"/>
      <c r="B314" s="54"/>
      <c r="C314" s="447"/>
      <c r="D314" s="75" t="s">
        <v>222</v>
      </c>
      <c r="E314" s="421"/>
      <c r="F314" s="421"/>
      <c r="G314" s="435"/>
    </row>
    <row r="315" spans="1:13" ht="93.75" hidden="1" customHeight="1">
      <c r="A315" s="287" t="s">
        <v>72</v>
      </c>
      <c r="B315" s="23" t="s">
        <v>80</v>
      </c>
      <c r="C315" s="446">
        <v>3122</v>
      </c>
      <c r="D315" s="82">
        <f>850000-850000</f>
        <v>0</v>
      </c>
      <c r="E315" s="420" t="s">
        <v>78</v>
      </c>
      <c r="F315" s="420" t="s">
        <v>27</v>
      </c>
      <c r="G315" s="434" t="s">
        <v>153</v>
      </c>
    </row>
    <row r="316" spans="1:13" ht="81" hidden="1" customHeight="1">
      <c r="A316" s="288"/>
      <c r="B316" s="24"/>
      <c r="C316" s="447"/>
      <c r="D316" s="75" t="s">
        <v>152</v>
      </c>
      <c r="E316" s="421"/>
      <c r="F316" s="421"/>
      <c r="G316" s="435"/>
    </row>
    <row r="317" spans="1:13" ht="63.75" hidden="1">
      <c r="A317" s="287" t="s">
        <v>74</v>
      </c>
      <c r="B317" s="23" t="s">
        <v>105</v>
      </c>
      <c r="C317" s="446">
        <v>3122</v>
      </c>
      <c r="D317" s="82">
        <f>27000-27000</f>
        <v>0</v>
      </c>
      <c r="E317" s="420" t="s">
        <v>83</v>
      </c>
      <c r="F317" s="420" t="s">
        <v>27</v>
      </c>
      <c r="G317" s="434" t="s">
        <v>225</v>
      </c>
    </row>
    <row r="318" spans="1:13" ht="27" hidden="1" customHeight="1">
      <c r="A318" s="288"/>
      <c r="B318" s="54"/>
      <c r="C318" s="447"/>
      <c r="D318" s="75" t="s">
        <v>224</v>
      </c>
      <c r="E318" s="421"/>
      <c r="F318" s="421"/>
      <c r="G318" s="435"/>
    </row>
    <row r="319" spans="1:13" ht="75" hidden="1" customHeight="1">
      <c r="A319" s="287" t="s">
        <v>73</v>
      </c>
      <c r="B319" s="23" t="s">
        <v>75</v>
      </c>
      <c r="C319" s="446">
        <v>3122</v>
      </c>
      <c r="D319" s="82">
        <f>67500-67500</f>
        <v>0</v>
      </c>
      <c r="E319" s="420" t="s">
        <v>83</v>
      </c>
      <c r="F319" s="420" t="s">
        <v>27</v>
      </c>
      <c r="G319" s="434" t="s">
        <v>225</v>
      </c>
    </row>
    <row r="320" spans="1:13" ht="26.25" hidden="1" customHeight="1">
      <c r="A320" s="323"/>
      <c r="B320" s="54"/>
      <c r="C320" s="447"/>
      <c r="D320" s="75" t="s">
        <v>226</v>
      </c>
      <c r="E320" s="421"/>
      <c r="F320" s="421"/>
      <c r="G320" s="435"/>
    </row>
    <row r="321" spans="1:11" ht="55.5" hidden="1" customHeight="1">
      <c r="A321" s="287" t="s">
        <v>76</v>
      </c>
      <c r="B321" s="23" t="s">
        <v>77</v>
      </c>
      <c r="C321" s="446">
        <v>3122</v>
      </c>
      <c r="D321" s="82">
        <f>15500-15500</f>
        <v>0</v>
      </c>
      <c r="E321" s="420" t="s">
        <v>160</v>
      </c>
      <c r="F321" s="420" t="s">
        <v>112</v>
      </c>
      <c r="G321" s="434" t="s">
        <v>225</v>
      </c>
    </row>
    <row r="322" spans="1:11" ht="30.75" hidden="1" customHeight="1">
      <c r="A322" s="323"/>
      <c r="B322" s="54"/>
      <c r="C322" s="447"/>
      <c r="D322" s="75" t="s">
        <v>227</v>
      </c>
      <c r="E322" s="421"/>
      <c r="F322" s="421"/>
      <c r="G322" s="435"/>
    </row>
    <row r="323" spans="1:11" ht="35.25" hidden="1" customHeight="1">
      <c r="A323" s="300" t="s">
        <v>58</v>
      </c>
      <c r="B323" s="53"/>
      <c r="C323" s="52"/>
      <c r="D323" s="46">
        <f>D309+D311+D313+D315+D317+D319+D321</f>
        <v>0</v>
      </c>
      <c r="E323" s="52"/>
      <c r="F323" s="52"/>
      <c r="G323" s="356"/>
      <c r="H323" s="155"/>
      <c r="I323" s="74"/>
      <c r="K323" s="19"/>
    </row>
    <row r="324" spans="1:11" ht="37.5" customHeight="1">
      <c r="A324" s="442" t="s">
        <v>451</v>
      </c>
      <c r="B324" s="552" t="s">
        <v>452</v>
      </c>
      <c r="C324" s="440">
        <v>3142</v>
      </c>
      <c r="D324" s="82">
        <v>1700570</v>
      </c>
      <c r="E324" s="436" t="s">
        <v>13</v>
      </c>
      <c r="F324" s="438" t="s">
        <v>462</v>
      </c>
      <c r="G324" s="434" t="s">
        <v>293</v>
      </c>
      <c r="H324" s="79"/>
      <c r="I324" s="74"/>
      <c r="K324" s="19"/>
    </row>
    <row r="325" spans="1:11" ht="54" customHeight="1">
      <c r="A325" s="443"/>
      <c r="B325" s="553"/>
      <c r="C325" s="441"/>
      <c r="D325" s="75" t="s">
        <v>461</v>
      </c>
      <c r="E325" s="437"/>
      <c r="F325" s="439"/>
      <c r="G325" s="435"/>
      <c r="H325" s="120"/>
      <c r="I325" s="74"/>
      <c r="K325" s="19"/>
    </row>
    <row r="326" spans="1:11" ht="54" customHeight="1">
      <c r="A326" s="550" t="s">
        <v>453</v>
      </c>
      <c r="B326" s="48" t="s">
        <v>454</v>
      </c>
      <c r="C326" s="440">
        <v>3142</v>
      </c>
      <c r="D326" s="82">
        <v>195547525</v>
      </c>
      <c r="E326" s="436" t="s">
        <v>288</v>
      </c>
      <c r="F326" s="438" t="s">
        <v>462</v>
      </c>
      <c r="G326" s="434" t="s">
        <v>293</v>
      </c>
      <c r="H326" s="120"/>
      <c r="I326" s="74"/>
      <c r="K326" s="19"/>
    </row>
    <row r="327" spans="1:11" ht="54" customHeight="1">
      <c r="A327" s="551"/>
      <c r="B327" s="50" t="s">
        <v>455</v>
      </c>
      <c r="C327" s="441"/>
      <c r="D327" s="75" t="s">
        <v>515</v>
      </c>
      <c r="E327" s="437"/>
      <c r="F327" s="439"/>
      <c r="G327" s="435"/>
      <c r="H327" s="120"/>
      <c r="I327" s="74"/>
      <c r="K327" s="19"/>
    </row>
    <row r="328" spans="1:11" ht="54" customHeight="1">
      <c r="A328" s="444" t="s">
        <v>525</v>
      </c>
      <c r="B328" s="552" t="s">
        <v>524</v>
      </c>
      <c r="C328" s="440">
        <v>3142</v>
      </c>
      <c r="D328" s="375">
        <v>1428840</v>
      </c>
      <c r="E328" s="436" t="s">
        <v>114</v>
      </c>
      <c r="F328" s="438" t="s">
        <v>462</v>
      </c>
      <c r="G328" s="434" t="s">
        <v>293</v>
      </c>
      <c r="H328" s="120"/>
      <c r="I328" s="74"/>
      <c r="K328" s="19"/>
    </row>
    <row r="329" spans="1:11" ht="54" customHeight="1">
      <c r="A329" s="445"/>
      <c r="B329" s="553"/>
      <c r="C329" s="441"/>
      <c r="D329" s="75" t="s">
        <v>516</v>
      </c>
      <c r="E329" s="437"/>
      <c r="F329" s="439"/>
      <c r="G329" s="435"/>
      <c r="H329" s="120"/>
      <c r="I329" s="74"/>
      <c r="K329" s="19"/>
    </row>
    <row r="330" spans="1:11" ht="54" customHeight="1">
      <c r="A330" s="444" t="s">
        <v>523</v>
      </c>
      <c r="B330" s="48" t="s">
        <v>456</v>
      </c>
      <c r="C330" s="440">
        <v>3142</v>
      </c>
      <c r="D330" s="375">
        <v>246240</v>
      </c>
      <c r="E330" s="436" t="s">
        <v>83</v>
      </c>
      <c r="F330" s="438" t="s">
        <v>463</v>
      </c>
      <c r="G330" s="434" t="s">
        <v>293</v>
      </c>
      <c r="H330" s="120"/>
      <c r="I330" s="74"/>
      <c r="K330" s="19"/>
    </row>
    <row r="331" spans="1:11" ht="54" customHeight="1">
      <c r="A331" s="445"/>
      <c r="B331" s="50"/>
      <c r="C331" s="441"/>
      <c r="D331" s="75" t="s">
        <v>517</v>
      </c>
      <c r="E331" s="437"/>
      <c r="F331" s="439"/>
      <c r="G331" s="435"/>
      <c r="H331" s="120"/>
      <c r="I331" s="74"/>
      <c r="K331" s="19"/>
    </row>
    <row r="332" spans="1:11" ht="54" customHeight="1">
      <c r="A332" s="453" t="s">
        <v>513</v>
      </c>
      <c r="B332" s="48" t="s">
        <v>454</v>
      </c>
      <c r="C332" s="440">
        <v>3142</v>
      </c>
      <c r="D332" s="82">
        <f>34867300-394529.2</f>
        <v>34472770.799999997</v>
      </c>
      <c r="E332" s="436" t="s">
        <v>114</v>
      </c>
      <c r="F332" s="438" t="s">
        <v>228</v>
      </c>
      <c r="G332" s="434" t="s">
        <v>526</v>
      </c>
      <c r="H332" s="120"/>
      <c r="I332" s="74"/>
      <c r="K332" s="19"/>
    </row>
    <row r="333" spans="1:11" ht="37.5" customHeight="1">
      <c r="A333" s="454"/>
      <c r="B333" s="50"/>
      <c r="C333" s="441"/>
      <c r="D333" s="75" t="s">
        <v>459</v>
      </c>
      <c r="E333" s="437"/>
      <c r="F333" s="439"/>
      <c r="G333" s="435"/>
      <c r="H333" s="120"/>
      <c r="I333" s="74"/>
      <c r="K333" s="19"/>
    </row>
    <row r="334" spans="1:11" ht="54" customHeight="1">
      <c r="A334" s="453" t="s">
        <v>522</v>
      </c>
      <c r="B334" s="48" t="s">
        <v>521</v>
      </c>
      <c r="C334" s="440">
        <v>3142</v>
      </c>
      <c r="D334" s="82">
        <v>394529.2</v>
      </c>
      <c r="E334" s="436" t="s">
        <v>457</v>
      </c>
      <c r="F334" s="438" t="s">
        <v>228</v>
      </c>
      <c r="G334" s="434" t="s">
        <v>293</v>
      </c>
      <c r="H334" s="120"/>
      <c r="I334" s="74"/>
      <c r="K334" s="19"/>
    </row>
    <row r="335" spans="1:11" ht="54" customHeight="1">
      <c r="A335" s="454"/>
      <c r="B335" s="50"/>
      <c r="C335" s="441"/>
      <c r="D335" s="75" t="s">
        <v>458</v>
      </c>
      <c r="E335" s="437"/>
      <c r="F335" s="439"/>
      <c r="G335" s="435"/>
      <c r="H335" s="120"/>
      <c r="I335" s="74"/>
      <c r="K335" s="19"/>
    </row>
    <row r="336" spans="1:11" ht="54" customHeight="1">
      <c r="A336" s="453" t="s">
        <v>514</v>
      </c>
      <c r="B336" s="48" t="s">
        <v>454</v>
      </c>
      <c r="C336" s="440">
        <v>3142</v>
      </c>
      <c r="D336" s="82">
        <v>80132700</v>
      </c>
      <c r="E336" s="436" t="s">
        <v>114</v>
      </c>
      <c r="F336" s="438" t="s">
        <v>228</v>
      </c>
      <c r="G336" s="434" t="s">
        <v>526</v>
      </c>
      <c r="H336" s="120"/>
      <c r="I336" s="74"/>
      <c r="K336" s="19"/>
    </row>
    <row r="337" spans="1:12" ht="45" customHeight="1">
      <c r="A337" s="454"/>
      <c r="B337" s="50"/>
      <c r="C337" s="441"/>
      <c r="D337" s="75" t="s">
        <v>460</v>
      </c>
      <c r="E337" s="437"/>
      <c r="F337" s="439"/>
      <c r="G337" s="435"/>
      <c r="H337" s="120"/>
      <c r="I337" s="74"/>
      <c r="K337" s="19"/>
    </row>
    <row r="338" spans="1:12" ht="35.25" customHeight="1" thickBot="1">
      <c r="A338" s="357" t="s">
        <v>450</v>
      </c>
      <c r="B338" s="358"/>
      <c r="C338" s="359"/>
      <c r="D338" s="360">
        <f>D324+D326+D328+D330+D332+D334+D336</f>
        <v>313923175</v>
      </c>
      <c r="E338" s="359"/>
      <c r="F338" s="359"/>
      <c r="G338" s="376" t="s">
        <v>527</v>
      </c>
      <c r="H338" s="79"/>
      <c r="I338" s="74"/>
      <c r="K338" s="19"/>
    </row>
    <row r="339" spans="1:12" ht="15.75">
      <c r="A339" s="4"/>
      <c r="B339" s="4"/>
      <c r="C339" s="2"/>
      <c r="D339" s="4"/>
    </row>
    <row r="340" spans="1:12" ht="30" customHeight="1">
      <c r="A340" s="431"/>
      <c r="B340" s="2"/>
      <c r="C340" s="3"/>
      <c r="D340" s="433"/>
      <c r="E340" s="433"/>
      <c r="F340" s="433"/>
      <c r="G340" s="433"/>
    </row>
    <row r="341" spans="1:12" ht="12.75" customHeight="1">
      <c r="A341" s="431"/>
      <c r="B341" s="2"/>
      <c r="C341" s="1"/>
      <c r="D341" s="432"/>
      <c r="E341" s="432"/>
      <c r="F341" s="432"/>
      <c r="G341" s="432"/>
    </row>
    <row r="342" spans="1:12" ht="12.75" customHeight="1">
      <c r="A342" s="110"/>
      <c r="B342" s="110"/>
      <c r="C342" s="1"/>
      <c r="D342" s="111"/>
      <c r="E342" s="111"/>
      <c r="F342" s="111"/>
      <c r="G342" s="111"/>
    </row>
    <row r="343" spans="1:12" ht="21.75" customHeight="1">
      <c r="A343" s="431"/>
      <c r="B343" s="110"/>
      <c r="C343" s="3"/>
      <c r="D343" s="433"/>
      <c r="E343" s="433"/>
      <c r="F343" s="433"/>
      <c r="G343" s="433"/>
      <c r="H343" s="115"/>
    </row>
    <row r="344" spans="1:12" ht="12.75" customHeight="1">
      <c r="A344" s="431"/>
      <c r="B344" s="110"/>
      <c r="C344" s="1"/>
      <c r="D344" s="432"/>
      <c r="E344" s="432"/>
      <c r="F344" s="432"/>
      <c r="G344" s="432"/>
    </row>
    <row r="345" spans="1:12" ht="12.75" customHeight="1">
      <c r="A345" s="2"/>
      <c r="B345" s="2"/>
      <c r="C345" s="1"/>
      <c r="D345" s="18"/>
      <c r="E345" s="18"/>
      <c r="F345" s="18"/>
      <c r="G345" s="18"/>
    </row>
    <row r="346" spans="1:12" ht="23.25">
      <c r="D346" s="19"/>
      <c r="H346" s="74"/>
      <c r="K346" s="99"/>
      <c r="L346" s="107"/>
    </row>
  </sheetData>
  <mergeCells count="459">
    <mergeCell ref="E308:F308"/>
    <mergeCell ref="A142:A143"/>
    <mergeCell ref="G290:G291"/>
    <mergeCell ref="E32:E33"/>
    <mergeCell ref="F32:F33"/>
    <mergeCell ref="G32:G33"/>
    <mergeCell ref="C32:C33"/>
    <mergeCell ref="A336:A337"/>
    <mergeCell ref="C336:C337"/>
    <mergeCell ref="E336:E337"/>
    <mergeCell ref="F336:F337"/>
    <mergeCell ref="G336:G337"/>
    <mergeCell ref="B290:B291"/>
    <mergeCell ref="A292:A293"/>
    <mergeCell ref="B51:B52"/>
    <mergeCell ref="A144:A145"/>
    <mergeCell ref="E144:E145"/>
    <mergeCell ref="F144:F145"/>
    <mergeCell ref="G144:G145"/>
    <mergeCell ref="A148:A149"/>
    <mergeCell ref="E148:E149"/>
    <mergeCell ref="F148:F149"/>
    <mergeCell ref="G148:G149"/>
    <mergeCell ref="A146:A147"/>
    <mergeCell ref="E296:E297"/>
    <mergeCell ref="G296:G297"/>
    <mergeCell ref="E168:E169"/>
    <mergeCell ref="G168:G169"/>
    <mergeCell ref="G248:G249"/>
    <mergeCell ref="E228:E229"/>
    <mergeCell ref="G228:G229"/>
    <mergeCell ref="E216:E217"/>
    <mergeCell ref="G216:G217"/>
    <mergeCell ref="E244:E245"/>
    <mergeCell ref="G244:G245"/>
    <mergeCell ref="B328:B329"/>
    <mergeCell ref="A332:A333"/>
    <mergeCell ref="C332:C333"/>
    <mergeCell ref="E332:E333"/>
    <mergeCell ref="F332:F333"/>
    <mergeCell ref="G332:G333"/>
    <mergeCell ref="A334:A335"/>
    <mergeCell ref="C334:C335"/>
    <mergeCell ref="E334:E335"/>
    <mergeCell ref="F334:F335"/>
    <mergeCell ref="G334:G335"/>
    <mergeCell ref="B30:B31"/>
    <mergeCell ref="B28:B29"/>
    <mergeCell ref="B36:B41"/>
    <mergeCell ref="E36:E41"/>
    <mergeCell ref="G36:G41"/>
    <mergeCell ref="F36:F41"/>
    <mergeCell ref="A326:A327"/>
    <mergeCell ref="C326:C327"/>
    <mergeCell ref="E326:E327"/>
    <mergeCell ref="F326:F327"/>
    <mergeCell ref="G326:G327"/>
    <mergeCell ref="B324:B325"/>
    <mergeCell ref="G65:G66"/>
    <mergeCell ref="G91:G92"/>
    <mergeCell ref="G156:G157"/>
    <mergeCell ref="G102:G103"/>
    <mergeCell ref="G85:G86"/>
    <mergeCell ref="G51:G52"/>
    <mergeCell ref="F134:F135"/>
    <mergeCell ref="G83:G84"/>
    <mergeCell ref="G67:G68"/>
    <mergeCell ref="G77:G78"/>
    <mergeCell ref="G79:G80"/>
    <mergeCell ref="G81:G82"/>
    <mergeCell ref="B14:B17"/>
    <mergeCell ref="B8:B13"/>
    <mergeCell ref="C23:C24"/>
    <mergeCell ref="C25:C26"/>
    <mergeCell ref="A206:A207"/>
    <mergeCell ref="A238:A239"/>
    <mergeCell ref="A240:A241"/>
    <mergeCell ref="B240:B241"/>
    <mergeCell ref="A12:A13"/>
    <mergeCell ref="A16:A17"/>
    <mergeCell ref="A19:A20"/>
    <mergeCell ref="A21:A22"/>
    <mergeCell ref="A23:A24"/>
    <mergeCell ref="A25:A26"/>
    <mergeCell ref="A32:A33"/>
    <mergeCell ref="A42:A43"/>
    <mergeCell ref="A51:A52"/>
    <mergeCell ref="B46:B47"/>
    <mergeCell ref="B134:B135"/>
    <mergeCell ref="A188:A189"/>
    <mergeCell ref="A200:A201"/>
    <mergeCell ref="A172:A173"/>
    <mergeCell ref="C136:C137"/>
    <mergeCell ref="B172:B173"/>
    <mergeCell ref="G87:G88"/>
    <mergeCell ref="G89:G90"/>
    <mergeCell ref="G69:G70"/>
    <mergeCell ref="G71:G72"/>
    <mergeCell ref="G73:G74"/>
    <mergeCell ref="G75:G76"/>
    <mergeCell ref="E73:E74"/>
    <mergeCell ref="E75:E76"/>
    <mergeCell ref="F162:F163"/>
    <mergeCell ref="E126:E127"/>
    <mergeCell ref="E134:E135"/>
    <mergeCell ref="F132:F133"/>
    <mergeCell ref="E136:E137"/>
    <mergeCell ref="G112:G113"/>
    <mergeCell ref="G108:G109"/>
    <mergeCell ref="G110:G111"/>
    <mergeCell ref="G106:G107"/>
    <mergeCell ref="E132:E133"/>
    <mergeCell ref="F93:F94"/>
    <mergeCell ref="G93:G94"/>
    <mergeCell ref="F156:F157"/>
    <mergeCell ref="G134:G135"/>
    <mergeCell ref="F158:F159"/>
    <mergeCell ref="F122:F123"/>
    <mergeCell ref="F276:F277"/>
    <mergeCell ref="F258:F273"/>
    <mergeCell ref="F294:F295"/>
    <mergeCell ref="G246:G247"/>
    <mergeCell ref="G276:G277"/>
    <mergeCell ref="G230:G231"/>
    <mergeCell ref="E232:E233"/>
    <mergeCell ref="G232:G233"/>
    <mergeCell ref="G238:G239"/>
    <mergeCell ref="E242:E243"/>
    <mergeCell ref="G242:G243"/>
    <mergeCell ref="G294:G295"/>
    <mergeCell ref="G172:G173"/>
    <mergeCell ref="E170:E171"/>
    <mergeCell ref="G160:G161"/>
    <mergeCell ref="F154:F155"/>
    <mergeCell ref="G158:G159"/>
    <mergeCell ref="E240:E241"/>
    <mergeCell ref="G240:G241"/>
    <mergeCell ref="E234:E235"/>
    <mergeCell ref="G234:G235"/>
    <mergeCell ref="E174:E175"/>
    <mergeCell ref="G174:G175"/>
    <mergeCell ref="F186:F187"/>
    <mergeCell ref="G198:G199"/>
    <mergeCell ref="G208:G209"/>
    <mergeCell ref="E238:E239"/>
    <mergeCell ref="E222:E223"/>
    <mergeCell ref="E236:E237"/>
    <mergeCell ref="G236:G237"/>
    <mergeCell ref="G222:G223"/>
    <mergeCell ref="G200:G201"/>
    <mergeCell ref="G176:G177"/>
    <mergeCell ref="G226:G227"/>
    <mergeCell ref="J93:J94"/>
    <mergeCell ref="F102:F103"/>
    <mergeCell ref="G152:G153"/>
    <mergeCell ref="G114:G115"/>
    <mergeCell ref="G166:G167"/>
    <mergeCell ref="G124:G125"/>
    <mergeCell ref="F126:F127"/>
    <mergeCell ref="F118:F119"/>
    <mergeCell ref="F106:F107"/>
    <mergeCell ref="F108:F109"/>
    <mergeCell ref="F136:F137"/>
    <mergeCell ref="B54:B55"/>
    <mergeCell ref="C118:C119"/>
    <mergeCell ref="C132:C133"/>
    <mergeCell ref="E69:E70"/>
    <mergeCell ref="B56:B57"/>
    <mergeCell ref="E56:E57"/>
    <mergeCell ref="F56:F57"/>
    <mergeCell ref="E67:E68"/>
    <mergeCell ref="E65:E66"/>
    <mergeCell ref="E106:E107"/>
    <mergeCell ref="E93:E94"/>
    <mergeCell ref="F95:F96"/>
    <mergeCell ref="E108:E109"/>
    <mergeCell ref="B110:B111"/>
    <mergeCell ref="E110:E111"/>
    <mergeCell ref="C126:C127"/>
    <mergeCell ref="E128:E129"/>
    <mergeCell ref="F54:F55"/>
    <mergeCell ref="A106:A107"/>
    <mergeCell ref="E71:E72"/>
    <mergeCell ref="A59:A60"/>
    <mergeCell ref="A61:A62"/>
    <mergeCell ref="A63:A64"/>
    <mergeCell ref="F65:F66"/>
    <mergeCell ref="C106:C107"/>
    <mergeCell ref="A98:A99"/>
    <mergeCell ref="A95:A96"/>
    <mergeCell ref="B95:B96"/>
    <mergeCell ref="E79:E80"/>
    <mergeCell ref="E85:E86"/>
    <mergeCell ref="E95:E96"/>
    <mergeCell ref="E89:E90"/>
    <mergeCell ref="E91:E92"/>
    <mergeCell ref="E77:E78"/>
    <mergeCell ref="E102:E103"/>
    <mergeCell ref="C95:C96"/>
    <mergeCell ref="E87:E88"/>
    <mergeCell ref="C102:C103"/>
    <mergeCell ref="A343:A344"/>
    <mergeCell ref="D343:G343"/>
    <mergeCell ref="D344:G344"/>
    <mergeCell ref="G298:G299"/>
    <mergeCell ref="G300:G301"/>
    <mergeCell ref="G258:G259"/>
    <mergeCell ref="G272:G273"/>
    <mergeCell ref="G309:G310"/>
    <mergeCell ref="G311:G312"/>
    <mergeCell ref="C321:C322"/>
    <mergeCell ref="E321:E322"/>
    <mergeCell ref="E317:E318"/>
    <mergeCell ref="G315:G316"/>
    <mergeCell ref="F319:F320"/>
    <mergeCell ref="E319:E320"/>
    <mergeCell ref="G313:G314"/>
    <mergeCell ref="G317:G318"/>
    <mergeCell ref="G319:G320"/>
    <mergeCell ref="B306:B307"/>
    <mergeCell ref="C319:C320"/>
    <mergeCell ref="A304:A305"/>
    <mergeCell ref="C317:C318"/>
    <mergeCell ref="A290:A291"/>
    <mergeCell ref="C290:C291"/>
    <mergeCell ref="C309:C310"/>
    <mergeCell ref="F300:F301"/>
    <mergeCell ref="E306:E307"/>
    <mergeCell ref="E294:E295"/>
    <mergeCell ref="B292:B293"/>
    <mergeCell ref="F208:F209"/>
    <mergeCell ref="F210:F211"/>
    <mergeCell ref="F274:F275"/>
    <mergeCell ref="B280:B281"/>
    <mergeCell ref="C306:C307"/>
    <mergeCell ref="B304:B305"/>
    <mergeCell ref="E246:E247"/>
    <mergeCell ref="C302:C303"/>
    <mergeCell ref="F255:F256"/>
    <mergeCell ref="E208:E209"/>
    <mergeCell ref="E224:E225"/>
    <mergeCell ref="F250:F251"/>
    <mergeCell ref="E210:E211"/>
    <mergeCell ref="B278:B279"/>
    <mergeCell ref="C288:C289"/>
    <mergeCell ref="E288:E289"/>
    <mergeCell ref="E248:E249"/>
    <mergeCell ref="C212:C213"/>
    <mergeCell ref="E214:E215"/>
    <mergeCell ref="A1:G1"/>
    <mergeCell ref="A3:G3"/>
    <mergeCell ref="A5:G5"/>
    <mergeCell ref="B4:E4"/>
    <mergeCell ref="C19:C20"/>
    <mergeCell ref="F51:F52"/>
    <mergeCell ref="F19:F20"/>
    <mergeCell ref="F21:F22"/>
    <mergeCell ref="E51:E52"/>
    <mergeCell ref="G19:G20"/>
    <mergeCell ref="E21:E22"/>
    <mergeCell ref="A28:A29"/>
    <mergeCell ref="A30:A31"/>
    <mergeCell ref="A36:A37"/>
    <mergeCell ref="A38:A39"/>
    <mergeCell ref="A40:A41"/>
    <mergeCell ref="A2:F2"/>
    <mergeCell ref="C21:C22"/>
    <mergeCell ref="A46:A47"/>
    <mergeCell ref="C46:C47"/>
    <mergeCell ref="E46:E47"/>
    <mergeCell ref="F46:F47"/>
    <mergeCell ref="G46:G47"/>
    <mergeCell ref="C51:C52"/>
    <mergeCell ref="F190:F191"/>
    <mergeCell ref="A252:A253"/>
    <mergeCell ref="B274:B275"/>
    <mergeCell ref="B276:B277"/>
    <mergeCell ref="E250:E251"/>
    <mergeCell ref="B176:B177"/>
    <mergeCell ref="C176:C177"/>
    <mergeCell ref="A162:A163"/>
    <mergeCell ref="A186:A187"/>
    <mergeCell ref="C174:C175"/>
    <mergeCell ref="B174:B175"/>
    <mergeCell ref="E186:E187"/>
    <mergeCell ref="B186:B187"/>
    <mergeCell ref="A170:A171"/>
    <mergeCell ref="A176:A177"/>
    <mergeCell ref="E230:E231"/>
    <mergeCell ref="C172:C173"/>
    <mergeCell ref="E180:E181"/>
    <mergeCell ref="E182:E183"/>
    <mergeCell ref="E178:E179"/>
    <mergeCell ref="E172:E173"/>
    <mergeCell ref="E200:E201"/>
    <mergeCell ref="B188:B189"/>
    <mergeCell ref="E226:E227"/>
    <mergeCell ref="B204:B205"/>
    <mergeCell ref="E204:E205"/>
    <mergeCell ref="A118:A119"/>
    <mergeCell ref="A128:A129"/>
    <mergeCell ref="A152:A153"/>
    <mergeCell ref="A154:A155"/>
    <mergeCell ref="A156:A157"/>
    <mergeCell ref="E188:E189"/>
    <mergeCell ref="C122:C123"/>
    <mergeCell ref="E118:E119"/>
    <mergeCell ref="E166:E167"/>
    <mergeCell ref="A138:A139"/>
    <mergeCell ref="E122:E123"/>
    <mergeCell ref="E130:E131"/>
    <mergeCell ref="C120:C121"/>
    <mergeCell ref="E146:E147"/>
    <mergeCell ref="B146:B147"/>
    <mergeCell ref="E150:E151"/>
    <mergeCell ref="C134:C135"/>
    <mergeCell ref="E154:E155"/>
    <mergeCell ref="E158:E159"/>
    <mergeCell ref="A150:A151"/>
    <mergeCell ref="A112:A113"/>
    <mergeCell ref="A114:A115"/>
    <mergeCell ref="A130:A131"/>
    <mergeCell ref="A140:A141"/>
    <mergeCell ref="A120:A121"/>
    <mergeCell ref="A300:A301"/>
    <mergeCell ref="E292:E293"/>
    <mergeCell ref="C300:C301"/>
    <mergeCell ref="E212:E213"/>
    <mergeCell ref="A208:A209"/>
    <mergeCell ref="C276:C277"/>
    <mergeCell ref="E300:E301"/>
    <mergeCell ref="A250:A251"/>
    <mergeCell ref="C250:C251"/>
    <mergeCell ref="C258:C273"/>
    <mergeCell ref="A258:A259"/>
    <mergeCell ref="A286:A287"/>
    <mergeCell ref="E258:E273"/>
    <mergeCell ref="B258:B273"/>
    <mergeCell ref="B282:B283"/>
    <mergeCell ref="E255:E256"/>
    <mergeCell ref="B284:B285"/>
    <mergeCell ref="B286:B287"/>
    <mergeCell ref="E252:E253"/>
    <mergeCell ref="E313:E314"/>
    <mergeCell ref="C210:C211"/>
    <mergeCell ref="E311:E312"/>
    <mergeCell ref="C313:C314"/>
    <mergeCell ref="E176:E177"/>
    <mergeCell ref="C315:C316"/>
    <mergeCell ref="F188:F189"/>
    <mergeCell ref="F172:F173"/>
    <mergeCell ref="F176:F177"/>
    <mergeCell ref="F306:F307"/>
    <mergeCell ref="E309:E310"/>
    <mergeCell ref="F315:F316"/>
    <mergeCell ref="E315:E316"/>
    <mergeCell ref="F309:F310"/>
    <mergeCell ref="E276:E277"/>
    <mergeCell ref="F212:F213"/>
    <mergeCell ref="E290:E291"/>
    <mergeCell ref="F290:F291"/>
    <mergeCell ref="C304:C305"/>
    <mergeCell ref="F304:F305"/>
    <mergeCell ref="E304:E305"/>
    <mergeCell ref="E302:E303"/>
    <mergeCell ref="F204:F205"/>
    <mergeCell ref="F200:F201"/>
    <mergeCell ref="A340:A341"/>
    <mergeCell ref="D341:G341"/>
    <mergeCell ref="F321:F322"/>
    <mergeCell ref="D340:G340"/>
    <mergeCell ref="G321:G322"/>
    <mergeCell ref="G324:G325"/>
    <mergeCell ref="E324:E325"/>
    <mergeCell ref="F324:F325"/>
    <mergeCell ref="C324:C325"/>
    <mergeCell ref="A324:A325"/>
    <mergeCell ref="A328:A329"/>
    <mergeCell ref="C328:C329"/>
    <mergeCell ref="E328:E329"/>
    <mergeCell ref="F328:F329"/>
    <mergeCell ref="G328:G329"/>
    <mergeCell ref="A330:A331"/>
    <mergeCell ref="C330:C331"/>
    <mergeCell ref="E330:E331"/>
    <mergeCell ref="F330:F331"/>
    <mergeCell ref="G330:G331"/>
    <mergeCell ref="F317:F318"/>
    <mergeCell ref="G162:G163"/>
    <mergeCell ref="G164:G165"/>
    <mergeCell ref="G170:G171"/>
    <mergeCell ref="F178:F179"/>
    <mergeCell ref="G178:G179"/>
    <mergeCell ref="G180:G181"/>
    <mergeCell ref="G182:G183"/>
    <mergeCell ref="G184:G185"/>
    <mergeCell ref="F170:F171"/>
    <mergeCell ref="F174:F175"/>
    <mergeCell ref="F313:F314"/>
    <mergeCell ref="G280:G281"/>
    <mergeCell ref="G282:G283"/>
    <mergeCell ref="F302:F303"/>
    <mergeCell ref="G190:G191"/>
    <mergeCell ref="G204:G205"/>
    <mergeCell ref="G224:G225"/>
    <mergeCell ref="G274:G275"/>
    <mergeCell ref="F206:F207"/>
    <mergeCell ref="G218:G219"/>
    <mergeCell ref="G220:G221"/>
    <mergeCell ref="G206:G207"/>
    <mergeCell ref="F202:F203"/>
    <mergeCell ref="A306:A307"/>
    <mergeCell ref="A302:A303"/>
    <mergeCell ref="F160:F161"/>
    <mergeCell ref="F252:F253"/>
    <mergeCell ref="G136:G137"/>
    <mergeCell ref="G132:G133"/>
    <mergeCell ref="F138:F139"/>
    <mergeCell ref="G202:G203"/>
    <mergeCell ref="G286:G287"/>
    <mergeCell ref="G278:G279"/>
    <mergeCell ref="G210:G211"/>
    <mergeCell ref="G212:G213"/>
    <mergeCell ref="G214:G215"/>
    <mergeCell ref="G292:G293"/>
    <mergeCell ref="G260:G271"/>
    <mergeCell ref="G255:G256"/>
    <mergeCell ref="G138:G139"/>
    <mergeCell ref="G154:G155"/>
    <mergeCell ref="G186:G187"/>
    <mergeCell ref="G188:G189"/>
    <mergeCell ref="A288:A289"/>
    <mergeCell ref="C208:C209"/>
    <mergeCell ref="C252:C253"/>
    <mergeCell ref="A158:A159"/>
    <mergeCell ref="A34:A35"/>
    <mergeCell ref="C34:C35"/>
    <mergeCell ref="E34:E35"/>
    <mergeCell ref="F34:F35"/>
    <mergeCell ref="G34:G35"/>
    <mergeCell ref="G63:G64"/>
    <mergeCell ref="G21:G22"/>
    <mergeCell ref="G59:G60"/>
    <mergeCell ref="E8:E13"/>
    <mergeCell ref="F8:F13"/>
    <mergeCell ref="G8:G13"/>
    <mergeCell ref="E19:E20"/>
    <mergeCell ref="G54:G55"/>
    <mergeCell ref="E54:E55"/>
    <mergeCell ref="E14:E17"/>
    <mergeCell ref="F14:F17"/>
    <mergeCell ref="E23:E24"/>
    <mergeCell ref="F23:F24"/>
    <mergeCell ref="G23:G24"/>
    <mergeCell ref="E25:E26"/>
    <mergeCell ref="F25:F26"/>
    <mergeCell ref="G25:G26"/>
    <mergeCell ref="G61:G62"/>
    <mergeCell ref="G56:G57"/>
  </mergeCells>
  <phoneticPr fontId="0" type="noConversion"/>
  <pageMargins left="0.23622047244094491" right="0.23622047244094491" top="0.51181102362204722" bottom="0.19685039370078741" header="0.15748031496062992" footer="0.31496062992125984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2022-11-08T11:59:50Z</cp:lastPrinted>
  <dcterms:created xsi:type="dcterms:W3CDTF">2016-01-19T07:58:56Z</dcterms:created>
  <dcterms:modified xsi:type="dcterms:W3CDTF">2022-11-09T12:27:07Z</dcterms:modified>
</cp:coreProperties>
</file>