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0" yWindow="0" windowWidth="28800" windowHeight="12330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ЦА_СЗ!$A$1:$G$114</definedName>
  </definedNames>
  <calcPr calcId="162913"/>
</workbook>
</file>

<file path=xl/calcChain.xml><?xml version="1.0" encoding="utf-8"?>
<calcChain xmlns="http://schemas.openxmlformats.org/spreadsheetml/2006/main">
  <c r="D114" i="77" l="1"/>
  <c r="D107" i="77" l="1"/>
  <c r="D21" i="77"/>
  <c r="D28" i="77" l="1"/>
  <c r="D26" i="77"/>
  <c r="D52" i="77" l="1"/>
  <c r="D100" i="77"/>
  <c r="D98" i="77"/>
  <c r="D96" i="77"/>
  <c r="D94" i="77"/>
  <c r="D92" i="77"/>
  <c r="D90" i="77"/>
  <c r="D88" i="77"/>
  <c r="D78" i="77"/>
  <c r="D76" i="77"/>
  <c r="D74" i="77"/>
  <c r="D70" i="77"/>
  <c r="D66" i="77"/>
  <c r="D62" i="77"/>
  <c r="D58" i="77"/>
  <c r="D56" i="77"/>
  <c r="D55" i="77"/>
  <c r="I28" i="77"/>
  <c r="I27" i="77"/>
  <c r="D102" i="77" l="1"/>
  <c r="H74" i="77"/>
</calcChain>
</file>

<file path=xl/sharedStrings.xml><?xml version="1.0" encoding="utf-8"?>
<sst xmlns="http://schemas.openxmlformats.org/spreadsheetml/2006/main" count="292" uniqueCount="193">
  <si>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</si>
  <si>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</si>
  <si>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</si>
  <si>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</si>
  <si>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</si>
  <si>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</si>
  <si>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</si>
  <si>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</si>
  <si>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</si>
  <si>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</si>
  <si>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</si>
  <si>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</si>
  <si>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</si>
  <si>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</si>
  <si>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</si>
  <si>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</si>
  <si>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</si>
  <si>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</si>
  <si>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</si>
  <si>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</si>
  <si>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</si>
  <si>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</si>
  <si>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</si>
  <si>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</si>
  <si>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</si>
  <si>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</si>
  <si>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</si>
  <si>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</si>
  <si>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</si>
  <si>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</si>
  <si>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</si>
  <si>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</si>
  <si>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</si>
  <si>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</si>
  <si>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</si>
  <si>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</si>
  <si>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</si>
  <si>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</si>
  <si>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</si>
  <si>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</si>
  <si>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</si>
  <si>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</si>
  <si>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</si>
  <si>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</si>
  <si>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</si>
  <si>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</si>
  <si>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</si>
  <si>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</si>
  <si>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</si>
  <si>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</si>
  <si>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</si>
  <si>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</si>
  <si>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</si>
  <si>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</si>
  <si>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</si>
  <si>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</si>
  <si>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</si>
  <si>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</si>
  <si>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</si>
  <si>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</si>
  <si>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</si>
  <si>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</si>
  <si>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</si>
  <si>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</si>
  <si>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</si>
  <si>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</si>
  <si>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</si>
  <si>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</si>
  <si>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</si>
  <si>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</si>
  <si>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</si>
  <si>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</si>
  <si>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</si>
  <si>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</si>
  <si>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</si>
  <si>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</si>
  <si>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</si>
  <si>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</si>
  <si>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</si>
  <si>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</si>
  <si>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</si>
  <si>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</si>
  <si>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</si>
  <si>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</si>
  <si>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</si>
  <si>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</si>
  <si>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</si>
  <si>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</si>
  <si>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</si>
  <si>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</si>
  <si>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</si>
  <si>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</si>
  <si>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</si>
  <si>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</si>
  <si>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</si>
  <si>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</si>
  <si>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</si>
  <si>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</si>
  <si>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</si>
  <si>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</si>
  <si>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</si>
  <si>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</si>
  <si>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</si>
  <si>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</si>
  <si>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</si>
  <si>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</si>
  <si>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</si>
  <si>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</si>
  <si>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</si>
  <si>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</si>
  <si>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</si>
  <si>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</si>
  <si>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</si>
  <si>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</si>
  <si>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</si>
  <si>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</si>
  <si>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</si>
  <si>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</si>
  <si>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</si>
  <si>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</si>
  <si>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</si>
  <si>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</si>
  <si>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</si>
  <si>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</si>
  <si>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</si>
  <si>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</si>
  <si>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</si>
  <si>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</si>
  <si>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</si>
  <si>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</si>
  <si>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</si>
  <si>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</si>
  <si>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</si>
  <si>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</si>
  <si>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</si>
  <si>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</si>
  <si>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</si>
  <si>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</si>
  <si>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</si>
  <si>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</si>
  <si>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</si>
  <si>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</si>
  <si>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</si>
  <si>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</si>
  <si>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</si>
  <si>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</si>
  <si>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</si>
  <si>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</si>
  <si>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</si>
  <si>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</si>
  <si>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</si>
  <si>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</si>
  <si>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</si>
  <si>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</si>
  <si>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</si>
  <si>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</si>
  <si>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</si>
  <si>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</si>
  <si>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</si>
  <si>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</si>
  <si>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</si>
  <si>
    <t xml:space="preserve">Послуги з проведення технічної інвентаризації об’єктів нерухомого майна, а саме: комплексу будівель, що знаходяться за адресою: Київська область, Вишгородський район, с. Лютіж, Урочище Туровча, 1 за кодом ДК 021:2015 – 70330000-3 Послуги з управління нерухомістю, надавані на платній основі чи на договірних засадах (ДК 021:2015 – 70332000-7 Послуги у сфері нежитлової власності) </t>
  </si>
  <si>
    <r>
      <t xml:space="preserve">Код ДК 021:2015 - 70330000-3 Послуги з управління нерухомістю, надавані на платній основі чи на договірних засадах 
</t>
    </r>
    <r>
      <rPr>
        <sz val="10"/>
        <color indexed="8"/>
        <rFont val="Times New Roman"/>
        <family val="1"/>
        <charset val="204"/>
      </rPr>
      <t>(70332000-7 Послуги у сфері нежитлової власності )</t>
    </r>
  </si>
  <si>
    <t xml:space="preserve">грн. (сорок сім тисяч дев'ятсот сімдесят вісім гривень 00 коп.)                             </t>
  </si>
  <si>
    <t>Придбання комплектувальних виробів і деталей для ремонту обладнання; витратних та інших матеріалів до комп’ютерної техніки та оргтехніки за кодом ДК 021:2015 – 30230000-0 Комп’ютерне обладнання (ДК 021:2015 – 30237460-1 Комп’ютерні клавіатури; ДК 021:2015 –30237410-6 Комп’ютерні миші).</t>
  </si>
  <si>
    <r>
      <t xml:space="preserve">Код ДК 021:2015 - 30230000-0 Комп’ютерне обладнання 
</t>
    </r>
    <r>
      <rPr>
        <sz val="10"/>
        <color indexed="8"/>
        <rFont val="Times New Roman"/>
        <family val="1"/>
        <charset val="204"/>
      </rPr>
      <t>(30237460-1 Комп’ютерні клавіатури; 30237410-6 Комп’ютерні миші)</t>
    </r>
  </si>
  <si>
    <t xml:space="preserve">грн. (чотирнадцять тисяч вісімсот п'ятдесят гривень 00 коп.)                             </t>
  </si>
  <si>
    <t>Закупівля через Централізовану закупівельну організацію - УСС</t>
  </si>
  <si>
    <t xml:space="preserve">Послуги з проведення навчання посадових осіб Держмитслужби з питань охорони праці, електробезпеки, пожежної безпеки за кодом 
ДК 021:2015 – 80550000-4 Послуги з професійної підготовки у сфері безпеки
</t>
  </si>
  <si>
    <r>
      <t xml:space="preserve">Код ДК 021:2015 - 80550000-4 Послуги з професійної підготовки у сфері безпеки
</t>
    </r>
    <r>
      <rPr>
        <sz val="10"/>
        <color indexed="8"/>
        <rFont val="Times New Roman"/>
        <family val="1"/>
        <charset val="204"/>
      </rPr>
      <t>(80550000-4 Послуги з професійної підготовки у сфері безпеки)</t>
    </r>
  </si>
  <si>
    <t xml:space="preserve">грн. (дев'яносто дві тисячі п'ятсот гривень 00 коп.)                             </t>
  </si>
  <si>
    <t>Всього за КЕКВ 2282 „Окремі заходи по реалізації державних (регіональних) програм, не віднесені до заходів розвитку"</t>
  </si>
  <si>
    <t xml:space="preserve">Послуги з заправки та відновлення картриджів» за кодом 
ДК 021:2015 50310000-1 – Технічне обслуговування і ремонт офісної техніки  (ДК 021:2015 50313000-2 – Технічне обслуговування і ремонт копіювально-розмножувальної техніки). 
</t>
  </si>
  <si>
    <r>
      <t xml:space="preserve">Код ДК 021:2015 - 50310000-1 – Технічне обслуговування і ремонт офісної техніки 
</t>
    </r>
    <r>
      <rPr>
        <sz val="10"/>
        <color indexed="8"/>
        <rFont val="Times New Roman"/>
        <family val="1"/>
        <charset val="204"/>
      </rPr>
      <t>(50313000-2 – Технічне обслуговування і ремонт копіювально-розмножувальної техніки)</t>
    </r>
  </si>
  <si>
    <t xml:space="preserve">грн. (двадцять п'ять тисяч тридцять гривень 00 коп.)                             </t>
  </si>
  <si>
    <t>Відкриті торги (з особливостями)</t>
  </si>
  <si>
    <t>листопад</t>
  </si>
  <si>
    <t xml:space="preserve">грудень </t>
  </si>
  <si>
    <t xml:space="preserve">Роботи з обстеження об’єкту «Реконструкція автомобільного пункту пропуску «Дяківці» Чернівецької області (коригування)» (Чернівецька область, Герцаївський район, Тернавська сільська рада, «Таможня» урочище, буд. 1213 а) за кодом 
ДК 021: 2015 - 71324000-5 – Послуги з оцінювання обсягів робіт.
</t>
  </si>
  <si>
    <r>
      <t xml:space="preserve">Код ДК 021:2015 - 71324000-5 – Послуги з оцінювання обсягів робіт.
</t>
    </r>
    <r>
      <rPr>
        <sz val="10"/>
        <color indexed="8"/>
        <rFont val="Times New Roman"/>
        <family val="1"/>
        <charset val="204"/>
      </rPr>
      <t>(71324000-5 – Послуги з оцінювання обсягів робіт.)</t>
    </r>
  </si>
  <si>
    <t xml:space="preserve">грн. (чотириста двадцять тисяч гривень  00 коп.)                             </t>
  </si>
  <si>
    <t>грудень</t>
  </si>
  <si>
    <t>Всього за КЕКВ 3142 " Реконструкція та реставрація інших об'єктів"</t>
  </si>
  <si>
    <t>Зміни 11</t>
  </si>
  <si>
    <t>«Послуги з сертифікації енергетичної ефективності будівель» за кодом ДК 021:2015 71340000-3 Комплексні інженерні послуги</t>
  </si>
  <si>
    <r>
      <t xml:space="preserve">Код ДК 021:2015 - 71340000-3 Комплексні інженерні послуги
</t>
    </r>
    <r>
      <rPr>
        <sz val="10"/>
        <color indexed="8"/>
        <rFont val="Times New Roman"/>
        <family val="1"/>
        <charset val="204"/>
      </rPr>
      <t>71340000-3 Комплексні інженерні послуги)</t>
    </r>
  </si>
  <si>
    <t xml:space="preserve">грн. (дев’яносто шість тисяч чотириста дев’яносто гривень 00 коп.)                             </t>
  </si>
  <si>
    <t>Роботи з коригування проектно-кошторисної документації за об’єктом: «Реконструкція автомобільного пункту пропуску «Дяківці» Чернівецької області (коригування)» за адресою: Чернівецька область, Герцаївський район, село Тернавка, урочище Таможня», з проведенням експертизи проектно-кошторисної документації та отриманням позитивного Експертного звіту за кодом ДК 021:2015 – 71320000-7 – «Послуги з інженерного проектування»</t>
  </si>
  <si>
    <r>
      <t xml:space="preserve">Код ДК 021:2015 -  71320000-7 – «Послуги з інженерного проектування
</t>
    </r>
    <r>
      <rPr>
        <sz val="10"/>
        <color indexed="8"/>
        <rFont val="Times New Roman"/>
        <family val="1"/>
        <charset val="204"/>
      </rPr>
      <t>( 71320000-7 – «Послуги з інженерного проектування.)</t>
    </r>
  </si>
  <si>
    <t xml:space="preserve">грн. (сто п’ятдесят дев’ять тисяч двісті сімдесят шість гривень 90 коп.)                             </t>
  </si>
  <si>
    <r>
      <t xml:space="preserve">Код ДК 021:2015 -  71314300-5 – Консультаційні послуги з питань енергоефективності.
</t>
    </r>
    <r>
      <rPr>
        <sz val="10"/>
        <color indexed="8"/>
        <rFont val="Times New Roman"/>
        <family val="1"/>
        <charset val="204"/>
      </rPr>
      <t>( 71314300-5 – Консультаційні послуги з питань енергоефективності.</t>
    </r>
  </si>
  <si>
    <t xml:space="preserve">грн. (п’ятнадцять тисяч гривень 00 коп.)                             </t>
  </si>
  <si>
    <t xml:space="preserve">«Роботи з сертифікації енергетичної ефективності будівель об’єкта «Реконструкція автомобільного пункту пропуску «Красноїльськ» Чернівецької області (коригування)» за адресою: Чернівецька область, Сторожинецький район, смт. Красноїльськ, вул. Дружби, 301» та внесення енергетичного сертифікату будівлі в Єдину державну електронну систему у сфері будівництва за кодом ДК 021:2015 71314300-5 – Консультаційні послуги з питань енергоефективності.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</si>
</sst>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87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8" xfId="0" applyNumberFormat="1" applyFont="1" applyFill="1" applyBorder="1" applyAlignment="1">
      <alignment horizontal="center" vertical="top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" fontId="14" fillId="0" borderId="25" xfId="0" applyNumberFormat="1" applyFont="1" applyFill="1" applyBorder="1" applyAlignment="1">
      <alignment horizontal="center" vertical="top" wrapText="1"/>
    </xf>
    <xf numFmtId="4" fontId="14" fillId="0" borderId="14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11" fillId="2" borderId="24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" fontId="18" fillId="2" borderId="7" xfId="0" applyNumberFormat="1" applyFont="1" applyFill="1" applyBorder="1" applyAlignment="1">
      <alignment horizontal="center" vertical="center" wrapText="1"/>
    </xf>
    <xf numFmtId="4" fontId="18" fillId="2" borderId="33" xfId="0" applyNumberFormat="1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vertical="center" wrapText="1"/>
    </xf>
    <xf numFmtId="0" fontId="8" fillId="2" borderId="35" xfId="0" applyFont="1" applyFill="1" applyBorder="1" applyAlignment="1">
      <alignment vertical="center" wrapText="1"/>
    </xf>
    <xf numFmtId="0" fontId="11" fillId="2" borderId="36" xfId="0" applyFont="1" applyFill="1" applyBorder="1" applyAlignment="1">
      <alignment horizontal="left" vertical="center" wrapText="1"/>
    </xf>
    <xf numFmtId="0" fontId="17" fillId="2" borderId="37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center" wrapText="1"/>
    </xf>
    <xf numFmtId="0" fontId="0" fillId="2" borderId="8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8" fillId="2" borderId="1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vertical="center" wrapText="1"/>
    </xf>
    <xf numFmtId="0" fontId="8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11" fillId="2" borderId="38" xfId="0" applyFont="1" applyFill="1" applyBorder="1" applyAlignment="1">
      <alignment vertical="center" wrapText="1"/>
    </xf>
    <xf numFmtId="0" fontId="31" fillId="2" borderId="37" xfId="0" applyFont="1" applyFill="1" applyBorder="1" applyAlignment="1">
      <alignment vertical="top" wrapText="1"/>
    </xf>
    <xf numFmtId="0" fontId="0" fillId="2" borderId="17" xfId="0" applyFill="1" applyBorder="1"/>
    <xf numFmtId="0" fontId="0" fillId="2" borderId="0" xfId="0" applyFill="1" applyBorder="1"/>
    <xf numFmtId="0" fontId="0" fillId="2" borderId="39" xfId="0" applyFill="1" applyBorder="1"/>
    <xf numFmtId="4" fontId="14" fillId="0" borderId="28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21" xfId="0" applyNumberFormat="1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8" fillId="0" borderId="30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7" fillId="2" borderId="15" xfId="0" applyFont="1" applyFill="1" applyBorder="1" applyAlignment="1">
      <alignment horizontal="left" vertical="top" wrapText="1"/>
    </xf>
    <xf numFmtId="0" fontId="27" fillId="2" borderId="8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view="pageBreakPreview" topLeftCell="A114" zoomScaleSheetLayoutView="100" workbookViewId="0">
      <selection activeCell="D128" sqref="D128"/>
    </sheetView>
  </sheetViews>
  <sheetFormatPr defaultRowHeight="15" x14ac:dyDescent="0.25"/>
  <cols>
    <col min="1" max="1" width="46.5703125" style="75" customWidth="1"/>
    <col min="2" max="2" width="32.85546875" style="75" customWidth="1"/>
    <col min="3" max="3" width="11.42578125" style="75" customWidth="1"/>
    <col min="4" max="4" width="28.85546875" style="75" customWidth="1"/>
    <col min="5" max="5" width="18.85546875" style="75" customWidth="1"/>
    <col min="6" max="6" width="12.5703125" style="75" customWidth="1"/>
    <col min="7" max="7" width="16.140625" style="75" customWidth="1"/>
    <col min="8" max="8" width="13.5703125" style="75" bestFit="1" customWidth="1"/>
    <col min="9" max="9" width="15.28515625" style="75" customWidth="1"/>
    <col min="10" max="10" width="9.5703125" style="75" customWidth="1"/>
    <col min="11" max="11" width="12.28515625" style="75" customWidth="1"/>
    <col min="12" max="12" width="11.85546875" style="75" customWidth="1"/>
    <col min="13" max="16384" width="9.140625" style="75"/>
  </cols>
  <sheetData>
    <row r="1" spans="1:8" ht="20.25" x14ac:dyDescent="0.25">
      <c r="A1" s="130" t="s">
        <v>11</v>
      </c>
      <c r="B1" s="130"/>
      <c r="C1" s="130"/>
      <c r="D1" s="130"/>
      <c r="E1" s="130"/>
      <c r="F1" s="130"/>
      <c r="G1" s="130"/>
    </row>
    <row r="2" spans="1:8" ht="20.25" x14ac:dyDescent="0.25">
      <c r="A2" s="130" t="s">
        <v>115</v>
      </c>
      <c r="B2" s="130"/>
      <c r="C2" s="130"/>
      <c r="D2" s="130"/>
      <c r="E2" s="130"/>
      <c r="F2" s="130"/>
      <c r="G2" s="1"/>
    </row>
    <row r="3" spans="1:8" ht="18.75" x14ac:dyDescent="0.25">
      <c r="A3" s="131" t="s">
        <v>12</v>
      </c>
      <c r="B3" s="131"/>
      <c r="C3" s="131"/>
      <c r="D3" s="131"/>
      <c r="E3" s="131"/>
      <c r="F3" s="131"/>
      <c r="G3" s="131"/>
    </row>
    <row r="4" spans="1:8" ht="18.75" customHeight="1" x14ac:dyDescent="0.25">
      <c r="A4" s="131" t="s">
        <v>13</v>
      </c>
      <c r="B4" s="131"/>
      <c r="C4" s="131"/>
      <c r="D4" s="131"/>
      <c r="E4" s="131"/>
      <c r="F4" s="131"/>
      <c r="G4" s="131"/>
    </row>
    <row r="5" spans="1:8" ht="15" customHeight="1" x14ac:dyDescent="0.25">
      <c r="A5" s="132" t="s">
        <v>116</v>
      </c>
      <c r="B5" s="132"/>
      <c r="C5" s="132"/>
      <c r="D5" s="132"/>
      <c r="E5" s="132"/>
      <c r="F5" s="132"/>
      <c r="G5" s="132"/>
    </row>
    <row r="6" spans="1:8" ht="15.75" thickBot="1" x14ac:dyDescent="0.3">
      <c r="A6" s="2" t="s">
        <v>128</v>
      </c>
      <c r="B6" s="74"/>
      <c r="C6" s="74"/>
      <c r="D6" s="74"/>
      <c r="E6" s="74"/>
      <c r="F6" s="74"/>
      <c r="G6" s="3" t="s">
        <v>183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76" customFormat="1" ht="34.5" customHeight="1" x14ac:dyDescent="0.25">
      <c r="A9" s="110" t="s">
        <v>117</v>
      </c>
      <c r="B9" s="112" t="s">
        <v>118</v>
      </c>
      <c r="C9" s="114">
        <v>2210</v>
      </c>
      <c r="D9" s="69">
        <v>22900</v>
      </c>
      <c r="E9" s="116" t="s">
        <v>4</v>
      </c>
      <c r="F9" s="116" t="s">
        <v>6</v>
      </c>
      <c r="G9" s="118" t="s">
        <v>123</v>
      </c>
      <c r="H9" s="68"/>
    </row>
    <row r="10" spans="1:8" s="76" customFormat="1" ht="48" customHeight="1" x14ac:dyDescent="0.25">
      <c r="A10" s="111"/>
      <c r="B10" s="113"/>
      <c r="C10" s="115"/>
      <c r="D10" s="11" t="s">
        <v>119</v>
      </c>
      <c r="E10" s="117"/>
      <c r="F10" s="117"/>
      <c r="G10" s="119"/>
      <c r="H10" s="68"/>
    </row>
    <row r="11" spans="1:8" s="76" customFormat="1" ht="32.25" customHeight="1" x14ac:dyDescent="0.25">
      <c r="A11" s="110" t="s">
        <v>129</v>
      </c>
      <c r="B11" s="112" t="s">
        <v>130</v>
      </c>
      <c r="C11" s="114">
        <v>2210</v>
      </c>
      <c r="D11" s="69">
        <v>25483.8</v>
      </c>
      <c r="E11" s="116" t="s">
        <v>24</v>
      </c>
      <c r="F11" s="116" t="s">
        <v>6</v>
      </c>
      <c r="G11" s="118" t="s">
        <v>120</v>
      </c>
      <c r="H11" s="68"/>
    </row>
    <row r="12" spans="1:8" s="76" customFormat="1" ht="48" customHeight="1" x14ac:dyDescent="0.25">
      <c r="A12" s="111"/>
      <c r="B12" s="113"/>
      <c r="C12" s="115"/>
      <c r="D12" s="11" t="s">
        <v>131</v>
      </c>
      <c r="E12" s="117"/>
      <c r="F12" s="117"/>
      <c r="G12" s="119"/>
      <c r="H12" s="68"/>
    </row>
    <row r="13" spans="1:8" s="76" customFormat="1" ht="15.75" x14ac:dyDescent="0.25">
      <c r="A13" s="110" t="s">
        <v>132</v>
      </c>
      <c r="B13" s="112" t="s">
        <v>121</v>
      </c>
      <c r="C13" s="114">
        <v>2210</v>
      </c>
      <c r="D13" s="69">
        <v>42000</v>
      </c>
      <c r="E13" s="116" t="s">
        <v>24</v>
      </c>
      <c r="F13" s="116" t="s">
        <v>6</v>
      </c>
      <c r="G13" s="118" t="s">
        <v>120</v>
      </c>
      <c r="H13" s="68"/>
    </row>
    <row r="14" spans="1:8" s="76" customFormat="1" ht="48" customHeight="1" x14ac:dyDescent="0.25">
      <c r="A14" s="111"/>
      <c r="B14" s="113"/>
      <c r="C14" s="115"/>
      <c r="D14" s="11" t="s">
        <v>122</v>
      </c>
      <c r="E14" s="117"/>
      <c r="F14" s="117"/>
      <c r="G14" s="119"/>
      <c r="H14" s="68"/>
    </row>
    <row r="15" spans="1:8" s="76" customFormat="1" ht="41.25" customHeight="1" x14ac:dyDescent="0.25">
      <c r="A15" s="120" t="s">
        <v>22</v>
      </c>
      <c r="B15" s="133" t="s">
        <v>23</v>
      </c>
      <c r="C15" s="122">
        <v>2210</v>
      </c>
      <c r="D15" s="12">
        <v>5400</v>
      </c>
      <c r="E15" s="123" t="s">
        <v>21</v>
      </c>
      <c r="F15" s="123" t="s">
        <v>5</v>
      </c>
      <c r="G15" s="134" t="s">
        <v>1</v>
      </c>
    </row>
    <row r="16" spans="1:8" s="76" customFormat="1" ht="28.5" customHeight="1" x14ac:dyDescent="0.25">
      <c r="A16" s="111"/>
      <c r="B16" s="113"/>
      <c r="C16" s="115"/>
      <c r="D16" s="13" t="s">
        <v>124</v>
      </c>
      <c r="E16" s="117"/>
      <c r="F16" s="117"/>
      <c r="G16" s="135"/>
    </row>
    <row r="17" spans="1:9" s="76" customFormat="1" ht="49.5" customHeight="1" x14ac:dyDescent="0.25">
      <c r="A17" s="120" t="s">
        <v>136</v>
      </c>
      <c r="B17" s="133" t="s">
        <v>137</v>
      </c>
      <c r="C17" s="122">
        <v>2210</v>
      </c>
      <c r="D17" s="12">
        <v>199990</v>
      </c>
      <c r="E17" s="123" t="s">
        <v>139</v>
      </c>
      <c r="F17" s="123" t="s">
        <v>8</v>
      </c>
      <c r="G17" s="118" t="s">
        <v>140</v>
      </c>
    </row>
    <row r="18" spans="1:9" s="76" customFormat="1" ht="28.5" customHeight="1" x14ac:dyDescent="0.25">
      <c r="A18" s="111"/>
      <c r="B18" s="113"/>
      <c r="C18" s="115"/>
      <c r="D18" s="13" t="s">
        <v>138</v>
      </c>
      <c r="E18" s="117"/>
      <c r="F18" s="117"/>
      <c r="G18" s="119"/>
    </row>
    <row r="19" spans="1:9" s="76" customFormat="1" ht="49.5" customHeight="1" x14ac:dyDescent="0.25">
      <c r="A19" s="120" t="s">
        <v>164</v>
      </c>
      <c r="B19" s="133" t="s">
        <v>165</v>
      </c>
      <c r="C19" s="122">
        <v>2210</v>
      </c>
      <c r="D19" s="12">
        <v>14850</v>
      </c>
      <c r="E19" s="123" t="s">
        <v>167</v>
      </c>
      <c r="F19" s="123" t="s">
        <v>27</v>
      </c>
      <c r="G19" s="118" t="s">
        <v>146</v>
      </c>
    </row>
    <row r="20" spans="1:9" s="76" customFormat="1" ht="28.5" customHeight="1" thickBot="1" x14ac:dyDescent="0.3">
      <c r="A20" s="111"/>
      <c r="B20" s="113"/>
      <c r="C20" s="115"/>
      <c r="D20" s="13" t="s">
        <v>166</v>
      </c>
      <c r="E20" s="117"/>
      <c r="F20" s="117"/>
      <c r="G20" s="119"/>
    </row>
    <row r="21" spans="1:9" s="16" customFormat="1" ht="25.5" customHeight="1" thickBot="1" x14ac:dyDescent="0.3">
      <c r="A21" s="22" t="s">
        <v>28</v>
      </c>
      <c r="B21" s="24"/>
      <c r="C21" s="25"/>
      <c r="D21" s="26">
        <f>D15+D9+D13+D11+D17+D19</f>
        <v>310623.8</v>
      </c>
      <c r="E21" s="27"/>
      <c r="F21" s="28"/>
      <c r="G21" s="86"/>
      <c r="H21" s="17"/>
    </row>
    <row r="22" spans="1:9" s="76" customFormat="1" ht="30.75" customHeight="1" x14ac:dyDescent="0.25">
      <c r="A22" s="110" t="s">
        <v>29</v>
      </c>
      <c r="B22" s="112" t="s">
        <v>30</v>
      </c>
      <c r="C22" s="114">
        <v>2240</v>
      </c>
      <c r="D22" s="72">
        <v>21200</v>
      </c>
      <c r="E22" s="116" t="s">
        <v>24</v>
      </c>
      <c r="F22" s="116" t="s">
        <v>9</v>
      </c>
      <c r="G22" s="128" t="s">
        <v>31</v>
      </c>
      <c r="H22" s="14"/>
    </row>
    <row r="23" spans="1:9" s="76" customFormat="1" ht="44.25" customHeight="1" x14ac:dyDescent="0.25">
      <c r="A23" s="111"/>
      <c r="B23" s="113"/>
      <c r="C23" s="115"/>
      <c r="D23" s="13" t="s">
        <v>32</v>
      </c>
      <c r="E23" s="117"/>
      <c r="F23" s="117"/>
      <c r="G23" s="129"/>
      <c r="H23" s="14"/>
    </row>
    <row r="24" spans="1:9" s="76" customFormat="1" ht="38.25" customHeight="1" x14ac:dyDescent="0.25">
      <c r="A24" s="110" t="s">
        <v>33</v>
      </c>
      <c r="B24" s="180" t="s">
        <v>30</v>
      </c>
      <c r="C24" s="114">
        <v>2240</v>
      </c>
      <c r="D24" s="73">
        <v>28600</v>
      </c>
      <c r="E24" s="116" t="s">
        <v>24</v>
      </c>
      <c r="F24" s="116" t="s">
        <v>9</v>
      </c>
      <c r="G24" s="128" t="s">
        <v>34</v>
      </c>
      <c r="H24" s="14"/>
    </row>
    <row r="25" spans="1:9" s="76" customFormat="1" ht="49.5" customHeight="1" x14ac:dyDescent="0.25">
      <c r="A25" s="111"/>
      <c r="B25" s="181"/>
      <c r="C25" s="115"/>
      <c r="D25" s="71" t="s">
        <v>35</v>
      </c>
      <c r="E25" s="117"/>
      <c r="F25" s="117"/>
      <c r="G25" s="129"/>
      <c r="H25" s="14"/>
    </row>
    <row r="26" spans="1:9" s="76" customFormat="1" ht="48" customHeight="1" x14ac:dyDescent="0.25">
      <c r="A26" s="110" t="s">
        <v>36</v>
      </c>
      <c r="B26" s="137" t="s">
        <v>37</v>
      </c>
      <c r="C26" s="114">
        <v>2240</v>
      </c>
      <c r="D26" s="72">
        <f>1152-576</f>
        <v>576</v>
      </c>
      <c r="E26" s="116" t="s">
        <v>24</v>
      </c>
      <c r="F26" s="116" t="s">
        <v>9</v>
      </c>
      <c r="G26" s="134" t="s">
        <v>1</v>
      </c>
      <c r="H26" s="136">
        <v>-576</v>
      </c>
    </row>
    <row r="27" spans="1:9" s="76" customFormat="1" ht="53.25" customHeight="1" x14ac:dyDescent="0.25">
      <c r="A27" s="111"/>
      <c r="B27" s="138"/>
      <c r="C27" s="115"/>
      <c r="D27" s="13" t="s">
        <v>38</v>
      </c>
      <c r="E27" s="117"/>
      <c r="F27" s="117"/>
      <c r="G27" s="135"/>
      <c r="H27" s="136"/>
      <c r="I27" s="70">
        <f>D26+H26</f>
        <v>0</v>
      </c>
    </row>
    <row r="28" spans="1:9" s="76" customFormat="1" ht="79.5" customHeight="1" x14ac:dyDescent="0.25">
      <c r="A28" s="124" t="s">
        <v>39</v>
      </c>
      <c r="B28" s="112" t="s">
        <v>40</v>
      </c>
      <c r="C28" s="114">
        <v>2240</v>
      </c>
      <c r="D28" s="73">
        <f>1299.96-1299.96</f>
        <v>0</v>
      </c>
      <c r="E28" s="123" t="s">
        <v>21</v>
      </c>
      <c r="F28" s="116" t="s">
        <v>6</v>
      </c>
      <c r="G28" s="128" t="s">
        <v>31</v>
      </c>
      <c r="H28" s="68">
        <v>-1299.96</v>
      </c>
      <c r="I28" s="70">
        <f>D28+H28</f>
        <v>-1299.96</v>
      </c>
    </row>
    <row r="29" spans="1:9" s="76" customFormat="1" ht="108" customHeight="1" x14ac:dyDescent="0.25">
      <c r="A29" s="125"/>
      <c r="B29" s="113"/>
      <c r="C29" s="115"/>
      <c r="D29" s="71" t="s">
        <v>125</v>
      </c>
      <c r="E29" s="117"/>
      <c r="F29" s="117"/>
      <c r="G29" s="129"/>
    </row>
    <row r="30" spans="1:9" s="76" customFormat="1" ht="37.5" customHeight="1" x14ac:dyDescent="0.25">
      <c r="A30" s="124" t="s">
        <v>127</v>
      </c>
      <c r="B30" s="126" t="s">
        <v>126</v>
      </c>
      <c r="C30" s="114">
        <v>2240</v>
      </c>
      <c r="D30" s="73">
        <v>2400</v>
      </c>
      <c r="E30" s="116" t="s">
        <v>21</v>
      </c>
      <c r="F30" s="116" t="s">
        <v>6</v>
      </c>
      <c r="G30" s="128" t="s">
        <v>1</v>
      </c>
    </row>
    <row r="31" spans="1:9" s="76" customFormat="1" ht="45" customHeight="1" x14ac:dyDescent="0.25">
      <c r="A31" s="125"/>
      <c r="B31" s="127"/>
      <c r="C31" s="115"/>
      <c r="D31" s="13" t="s">
        <v>41</v>
      </c>
      <c r="E31" s="117"/>
      <c r="F31" s="117"/>
      <c r="G31" s="129"/>
    </row>
    <row r="32" spans="1:9" s="76" customFormat="1" ht="65.25" customHeight="1" x14ac:dyDescent="0.25">
      <c r="A32" s="124" t="s">
        <v>141</v>
      </c>
      <c r="B32" s="126" t="s">
        <v>142</v>
      </c>
      <c r="C32" s="114">
        <v>2240</v>
      </c>
      <c r="D32" s="73">
        <v>3540</v>
      </c>
      <c r="E32" s="116" t="s">
        <v>21</v>
      </c>
      <c r="F32" s="116" t="s">
        <v>6</v>
      </c>
      <c r="G32" s="128" t="s">
        <v>1</v>
      </c>
    </row>
    <row r="33" spans="1:8" s="76" customFormat="1" ht="60.75" customHeight="1" x14ac:dyDescent="0.25">
      <c r="A33" s="125"/>
      <c r="B33" s="127"/>
      <c r="C33" s="115"/>
      <c r="D33" s="13" t="s">
        <v>143</v>
      </c>
      <c r="E33" s="117"/>
      <c r="F33" s="117"/>
      <c r="G33" s="129"/>
    </row>
    <row r="34" spans="1:8" s="76" customFormat="1" ht="38.25" customHeight="1" x14ac:dyDescent="0.25">
      <c r="A34" s="176" t="s">
        <v>133</v>
      </c>
      <c r="B34" s="133" t="s">
        <v>134</v>
      </c>
      <c r="C34" s="122">
        <v>2240</v>
      </c>
      <c r="D34" s="77">
        <v>7000</v>
      </c>
      <c r="E34" s="123" t="s">
        <v>24</v>
      </c>
      <c r="F34" s="177" t="s">
        <v>177</v>
      </c>
      <c r="G34" s="179" t="s">
        <v>1</v>
      </c>
      <c r="H34" s="14"/>
    </row>
    <row r="35" spans="1:8" s="76" customFormat="1" ht="38.25" customHeight="1" x14ac:dyDescent="0.25">
      <c r="A35" s="125"/>
      <c r="B35" s="113"/>
      <c r="C35" s="115"/>
      <c r="D35" s="13" t="s">
        <v>135</v>
      </c>
      <c r="E35" s="117"/>
      <c r="F35" s="178"/>
      <c r="G35" s="135"/>
      <c r="H35" s="14"/>
    </row>
    <row r="36" spans="1:8" s="76" customFormat="1" ht="54.75" customHeight="1" x14ac:dyDescent="0.25">
      <c r="A36" s="176" t="s">
        <v>148</v>
      </c>
      <c r="B36" s="133" t="s">
        <v>144</v>
      </c>
      <c r="C36" s="122">
        <v>2240</v>
      </c>
      <c r="D36" s="77">
        <v>42728.800000000003</v>
      </c>
      <c r="E36" s="123" t="s">
        <v>145</v>
      </c>
      <c r="F36" s="177" t="s">
        <v>26</v>
      </c>
      <c r="G36" s="179" t="s">
        <v>146</v>
      </c>
      <c r="H36" s="14"/>
    </row>
    <row r="37" spans="1:8" s="76" customFormat="1" ht="38.25" customHeight="1" thickBot="1" x14ac:dyDescent="0.3">
      <c r="A37" s="125"/>
      <c r="B37" s="113"/>
      <c r="C37" s="115"/>
      <c r="D37" s="13" t="s">
        <v>147</v>
      </c>
      <c r="E37" s="117"/>
      <c r="F37" s="178"/>
      <c r="G37" s="135"/>
      <c r="H37" s="14"/>
    </row>
    <row r="38" spans="1:8" s="76" customFormat="1" ht="38.25" customHeight="1" x14ac:dyDescent="0.25">
      <c r="A38" s="120" t="s">
        <v>149</v>
      </c>
      <c r="B38" s="121" t="s">
        <v>150</v>
      </c>
      <c r="C38" s="122">
        <v>2240</v>
      </c>
      <c r="D38" s="12">
        <v>23400</v>
      </c>
      <c r="E38" s="123" t="s">
        <v>145</v>
      </c>
      <c r="F38" s="123" t="s">
        <v>151</v>
      </c>
      <c r="G38" s="118" t="s">
        <v>146</v>
      </c>
      <c r="H38" s="14"/>
    </row>
    <row r="39" spans="1:8" s="76" customFormat="1" ht="38.25" customHeight="1" x14ac:dyDescent="0.25">
      <c r="A39" s="111"/>
      <c r="B39" s="113"/>
      <c r="C39" s="115"/>
      <c r="D39" s="13" t="s">
        <v>152</v>
      </c>
      <c r="E39" s="117"/>
      <c r="F39" s="117"/>
      <c r="G39" s="119"/>
      <c r="H39" s="14"/>
    </row>
    <row r="40" spans="1:8" s="76" customFormat="1" ht="38.25" customHeight="1" x14ac:dyDescent="0.25">
      <c r="A40" s="120" t="s">
        <v>153</v>
      </c>
      <c r="B40" s="112" t="s">
        <v>150</v>
      </c>
      <c r="C40" s="122">
        <v>2240</v>
      </c>
      <c r="D40" s="12">
        <v>6408</v>
      </c>
      <c r="E40" s="123" t="s">
        <v>145</v>
      </c>
      <c r="F40" s="123" t="s">
        <v>151</v>
      </c>
      <c r="G40" s="118" t="s">
        <v>146</v>
      </c>
      <c r="H40" s="14"/>
    </row>
    <row r="41" spans="1:8" s="76" customFormat="1" ht="38.25" customHeight="1" thickBot="1" x14ac:dyDescent="0.3">
      <c r="A41" s="111"/>
      <c r="B41" s="113"/>
      <c r="C41" s="115"/>
      <c r="D41" s="13" t="s">
        <v>154</v>
      </c>
      <c r="E41" s="117"/>
      <c r="F41" s="117"/>
      <c r="G41" s="119"/>
      <c r="H41" s="14"/>
    </row>
    <row r="42" spans="1:8" s="76" customFormat="1" ht="38.25" customHeight="1" x14ac:dyDescent="0.25">
      <c r="A42" s="120" t="s">
        <v>155</v>
      </c>
      <c r="B42" s="121" t="s">
        <v>156</v>
      </c>
      <c r="C42" s="122">
        <v>2240</v>
      </c>
      <c r="D42" s="12">
        <v>46500</v>
      </c>
      <c r="E42" s="123" t="s">
        <v>145</v>
      </c>
      <c r="F42" s="123" t="s">
        <v>27</v>
      </c>
      <c r="G42" s="118" t="s">
        <v>146</v>
      </c>
      <c r="H42" s="14"/>
    </row>
    <row r="43" spans="1:8" s="76" customFormat="1" ht="38.25" customHeight="1" x14ac:dyDescent="0.25">
      <c r="A43" s="111"/>
      <c r="B43" s="113"/>
      <c r="C43" s="115"/>
      <c r="D43" s="13" t="s">
        <v>157</v>
      </c>
      <c r="E43" s="117"/>
      <c r="F43" s="117"/>
      <c r="G43" s="119"/>
      <c r="H43" s="14"/>
    </row>
    <row r="44" spans="1:8" s="76" customFormat="1" ht="38.25" customHeight="1" x14ac:dyDescent="0.25">
      <c r="A44" s="110" t="s">
        <v>158</v>
      </c>
      <c r="B44" s="112" t="s">
        <v>159</v>
      </c>
      <c r="C44" s="114">
        <v>2240</v>
      </c>
      <c r="D44" s="78">
        <v>30900</v>
      </c>
      <c r="E44" s="116" t="s">
        <v>145</v>
      </c>
      <c r="F44" s="116" t="s">
        <v>27</v>
      </c>
      <c r="G44" s="118" t="s">
        <v>146</v>
      </c>
      <c r="H44" s="14"/>
    </row>
    <row r="45" spans="1:8" s="76" customFormat="1" ht="38.25" customHeight="1" x14ac:dyDescent="0.25">
      <c r="A45" s="111"/>
      <c r="B45" s="113"/>
      <c r="C45" s="115"/>
      <c r="D45" s="13" t="s">
        <v>160</v>
      </c>
      <c r="E45" s="117"/>
      <c r="F45" s="117"/>
      <c r="G45" s="119"/>
      <c r="H45" s="14"/>
    </row>
    <row r="46" spans="1:8" s="76" customFormat="1" ht="70.5" customHeight="1" x14ac:dyDescent="0.25">
      <c r="A46" s="110" t="s">
        <v>161</v>
      </c>
      <c r="B46" s="112" t="s">
        <v>162</v>
      </c>
      <c r="C46" s="114">
        <v>2240</v>
      </c>
      <c r="D46" s="78">
        <v>47978</v>
      </c>
      <c r="E46" s="85" t="s">
        <v>145</v>
      </c>
      <c r="F46" s="116" t="s">
        <v>27</v>
      </c>
      <c r="G46" s="118" t="s">
        <v>146</v>
      </c>
      <c r="H46" s="14"/>
    </row>
    <row r="47" spans="1:8" s="76" customFormat="1" ht="38.25" customHeight="1" x14ac:dyDescent="0.25">
      <c r="A47" s="111"/>
      <c r="B47" s="113"/>
      <c r="C47" s="115"/>
      <c r="D47" s="13" t="s">
        <v>163</v>
      </c>
      <c r="E47" s="84"/>
      <c r="F47" s="117"/>
      <c r="G47" s="119"/>
      <c r="H47" s="14"/>
    </row>
    <row r="48" spans="1:8" s="76" customFormat="1" ht="70.5" customHeight="1" x14ac:dyDescent="0.25">
      <c r="A48" s="110" t="s">
        <v>172</v>
      </c>
      <c r="B48" s="112" t="s">
        <v>173</v>
      </c>
      <c r="C48" s="114">
        <v>2240</v>
      </c>
      <c r="D48" s="78">
        <v>25030</v>
      </c>
      <c r="E48" s="116" t="s">
        <v>175</v>
      </c>
      <c r="F48" s="116" t="s">
        <v>176</v>
      </c>
      <c r="G48" s="118" t="s">
        <v>146</v>
      </c>
      <c r="H48" s="14"/>
    </row>
    <row r="49" spans="1:12" s="76" customFormat="1" ht="38.25" customHeight="1" x14ac:dyDescent="0.25">
      <c r="A49" s="111"/>
      <c r="B49" s="113"/>
      <c r="C49" s="115"/>
      <c r="D49" s="13" t="s">
        <v>174</v>
      </c>
      <c r="E49" s="117"/>
      <c r="F49" s="117"/>
      <c r="G49" s="119"/>
      <c r="H49" s="14"/>
    </row>
    <row r="50" spans="1:12" s="76" customFormat="1" ht="70.5" customHeight="1" x14ac:dyDescent="0.25">
      <c r="A50" s="120" t="s">
        <v>184</v>
      </c>
      <c r="B50" s="112" t="s">
        <v>185</v>
      </c>
      <c r="C50" s="114">
        <v>2240</v>
      </c>
      <c r="D50" s="78">
        <v>96490</v>
      </c>
      <c r="E50" s="116" t="s">
        <v>145</v>
      </c>
      <c r="F50" s="116" t="s">
        <v>181</v>
      </c>
      <c r="G50" s="118" t="s">
        <v>146</v>
      </c>
      <c r="H50" s="14"/>
    </row>
    <row r="51" spans="1:12" s="76" customFormat="1" ht="38.25" customHeight="1" thickBot="1" x14ac:dyDescent="0.3">
      <c r="A51" s="166"/>
      <c r="B51" s="113"/>
      <c r="C51" s="115"/>
      <c r="D51" s="13" t="s">
        <v>186</v>
      </c>
      <c r="E51" s="169"/>
      <c r="F51" s="117"/>
      <c r="G51" s="119"/>
      <c r="H51" s="14"/>
    </row>
    <row r="52" spans="1:12" s="16" customFormat="1" ht="38.25" customHeight="1" thickBot="1" x14ac:dyDescent="0.3">
      <c r="A52" s="32" t="s">
        <v>42</v>
      </c>
      <c r="B52" s="18"/>
      <c r="C52" s="19"/>
      <c r="D52" s="20">
        <f>D30+D28+D26+D24+D22+D34+D32+D36+D38+D40+D42+D44+D46+D48+D50</f>
        <v>382750.8</v>
      </c>
      <c r="E52" s="19"/>
      <c r="F52" s="19"/>
      <c r="G52" s="87"/>
      <c r="H52" s="29"/>
    </row>
    <row r="53" spans="1:12" s="16" customFormat="1" ht="38.25" hidden="1" customHeight="1" x14ac:dyDescent="0.25">
      <c r="A53" s="88" t="s">
        <v>43</v>
      </c>
      <c r="B53" s="33" t="s">
        <v>44</v>
      </c>
      <c r="C53" s="34">
        <v>2282</v>
      </c>
      <c r="D53" s="35">
        <v>0</v>
      </c>
      <c r="E53" s="141" t="s">
        <v>45</v>
      </c>
      <c r="F53" s="143" t="s">
        <v>10</v>
      </c>
      <c r="G53" s="145" t="s">
        <v>31</v>
      </c>
      <c r="H53" s="29"/>
    </row>
    <row r="54" spans="1:12" s="16" customFormat="1" ht="27" hidden="1" customHeight="1" x14ac:dyDescent="0.25">
      <c r="A54" s="89"/>
      <c r="B54" s="36"/>
      <c r="C54" s="37"/>
      <c r="D54" s="30" t="s">
        <v>46</v>
      </c>
      <c r="E54" s="142"/>
      <c r="F54" s="144"/>
      <c r="G54" s="146"/>
      <c r="I54" s="29"/>
      <c r="K54" s="29"/>
    </row>
    <row r="55" spans="1:12" s="16" customFormat="1" ht="27" hidden="1" customHeight="1" x14ac:dyDescent="0.35">
      <c r="A55" s="90" t="s">
        <v>47</v>
      </c>
      <c r="B55" s="38"/>
      <c r="C55" s="39"/>
      <c r="D55" s="40">
        <f>D53</f>
        <v>0</v>
      </c>
      <c r="E55" s="39"/>
      <c r="F55" s="39"/>
      <c r="G55" s="91"/>
      <c r="H55" s="41"/>
      <c r="I55" s="15"/>
      <c r="K55" s="42"/>
      <c r="L55" s="43"/>
    </row>
    <row r="56" spans="1:12" s="16" customFormat="1" ht="61.5" hidden="1" customHeight="1" x14ac:dyDescent="0.35">
      <c r="A56" s="147" t="s">
        <v>48</v>
      </c>
      <c r="B56" s="149" t="s">
        <v>49</v>
      </c>
      <c r="C56" s="152">
        <v>3110</v>
      </c>
      <c r="D56" s="31">
        <f>6453000-6453000</f>
        <v>0</v>
      </c>
      <c r="E56" s="152" t="s">
        <v>50</v>
      </c>
      <c r="F56" s="152" t="s">
        <v>10</v>
      </c>
      <c r="G56" s="154" t="s">
        <v>51</v>
      </c>
      <c r="H56" s="41"/>
      <c r="I56" s="15"/>
      <c r="K56" s="42"/>
      <c r="L56" s="44"/>
    </row>
    <row r="57" spans="1:12" s="16" customFormat="1" ht="39.75" hidden="1" customHeight="1" x14ac:dyDescent="0.35">
      <c r="A57" s="148"/>
      <c r="B57" s="150"/>
      <c r="C57" s="153"/>
      <c r="D57" s="45" t="s">
        <v>52</v>
      </c>
      <c r="E57" s="153"/>
      <c r="F57" s="153"/>
      <c r="G57" s="155"/>
      <c r="H57" s="46"/>
      <c r="I57" s="15"/>
      <c r="K57" s="47"/>
      <c r="L57" s="43"/>
    </row>
    <row r="58" spans="1:12" s="16" customFormat="1" ht="62.25" hidden="1" customHeight="1" x14ac:dyDescent="0.35">
      <c r="A58" s="92" t="s">
        <v>53</v>
      </c>
      <c r="B58" s="150"/>
      <c r="C58" s="153"/>
      <c r="D58" s="31">
        <f>3988108.95-3988108.95</f>
        <v>0</v>
      </c>
      <c r="E58" s="153"/>
      <c r="F58" s="153"/>
      <c r="G58" s="154" t="s">
        <v>31</v>
      </c>
      <c r="H58" s="41"/>
      <c r="I58" s="15"/>
      <c r="K58" s="42"/>
      <c r="L58" s="43"/>
    </row>
    <row r="59" spans="1:12" s="16" customFormat="1" ht="111.75" hidden="1" customHeight="1" x14ac:dyDescent="0.25">
      <c r="A59" s="93"/>
      <c r="B59" s="150"/>
      <c r="C59" s="153"/>
      <c r="D59" s="45" t="s">
        <v>52</v>
      </c>
      <c r="E59" s="153"/>
      <c r="F59" s="153"/>
      <c r="G59" s="155"/>
      <c r="H59" s="41"/>
      <c r="I59" s="15"/>
    </row>
    <row r="60" spans="1:12" s="16" customFormat="1" ht="28.5" hidden="1" customHeight="1" x14ac:dyDescent="0.25">
      <c r="A60" s="92" t="s">
        <v>54</v>
      </c>
      <c r="B60" s="150"/>
      <c r="C60" s="153"/>
      <c r="D60" s="31">
        <v>0</v>
      </c>
      <c r="E60" s="153"/>
      <c r="F60" s="153"/>
      <c r="G60" s="155"/>
      <c r="H60" s="41"/>
      <c r="I60" s="15"/>
    </row>
    <row r="61" spans="1:12" s="16" customFormat="1" ht="15.75" hidden="1" customHeight="1" x14ac:dyDescent="0.25">
      <c r="A61" s="94"/>
      <c r="B61" s="150"/>
      <c r="C61" s="153"/>
      <c r="D61" s="45" t="s">
        <v>55</v>
      </c>
      <c r="E61" s="153"/>
      <c r="F61" s="153"/>
      <c r="G61" s="155"/>
    </row>
    <row r="62" spans="1:12" s="16" customFormat="1" ht="31.5" hidden="1" customHeight="1" x14ac:dyDescent="0.25">
      <c r="A62" s="95" t="s">
        <v>56</v>
      </c>
      <c r="B62" s="150"/>
      <c r="C62" s="153"/>
      <c r="D62" s="31">
        <f>4434672-4434672</f>
        <v>0</v>
      </c>
      <c r="E62" s="153"/>
      <c r="F62" s="153"/>
      <c r="G62" s="155"/>
    </row>
    <row r="63" spans="1:12" s="16" customFormat="1" ht="35.25" hidden="1" customHeight="1" x14ac:dyDescent="0.25">
      <c r="A63" s="96"/>
      <c r="B63" s="150"/>
      <c r="C63" s="153"/>
      <c r="D63" s="45" t="s">
        <v>52</v>
      </c>
      <c r="E63" s="153"/>
      <c r="F63" s="153"/>
      <c r="G63" s="155"/>
    </row>
    <row r="64" spans="1:12" s="16" customFormat="1" ht="30" hidden="1" customHeight="1" x14ac:dyDescent="0.25">
      <c r="A64" s="92" t="s">
        <v>57</v>
      </c>
      <c r="B64" s="150"/>
      <c r="C64" s="153"/>
      <c r="D64" s="31">
        <v>0</v>
      </c>
      <c r="E64" s="153"/>
      <c r="F64" s="153"/>
      <c r="G64" s="155"/>
    </row>
    <row r="65" spans="1:8" s="16" customFormat="1" ht="25.5" hidden="1" customHeight="1" x14ac:dyDescent="0.25">
      <c r="A65" s="97"/>
      <c r="B65" s="150"/>
      <c r="C65" s="153"/>
      <c r="D65" s="48" t="s">
        <v>58</v>
      </c>
      <c r="E65" s="153"/>
      <c r="F65" s="153"/>
      <c r="G65" s="155"/>
    </row>
    <row r="66" spans="1:8" s="16" customFormat="1" ht="36.75" hidden="1" customHeight="1" x14ac:dyDescent="0.25">
      <c r="A66" s="95" t="s">
        <v>59</v>
      </c>
      <c r="B66" s="150"/>
      <c r="C66" s="153"/>
      <c r="D66" s="31">
        <f>13601246.4-13601246.4</f>
        <v>0</v>
      </c>
      <c r="E66" s="153"/>
      <c r="F66" s="153"/>
      <c r="G66" s="155"/>
    </row>
    <row r="67" spans="1:8" s="16" customFormat="1" ht="36.75" hidden="1" customHeight="1" x14ac:dyDescent="0.25">
      <c r="A67" s="96"/>
      <c r="B67" s="150"/>
      <c r="C67" s="153"/>
      <c r="D67" s="45" t="s">
        <v>52</v>
      </c>
      <c r="E67" s="153"/>
      <c r="F67" s="153"/>
      <c r="G67" s="155"/>
    </row>
    <row r="68" spans="1:8" s="16" customFormat="1" ht="26.25" hidden="1" customHeight="1" x14ac:dyDescent="0.25">
      <c r="A68" s="92" t="s">
        <v>60</v>
      </c>
      <c r="B68" s="150"/>
      <c r="C68" s="153"/>
      <c r="D68" s="31">
        <v>0</v>
      </c>
      <c r="E68" s="153"/>
      <c r="F68" s="153"/>
      <c r="G68" s="155"/>
    </row>
    <row r="69" spans="1:8" s="16" customFormat="1" ht="33.75" hidden="1" customHeight="1" x14ac:dyDescent="0.25">
      <c r="A69" s="96"/>
      <c r="B69" s="150"/>
      <c r="C69" s="153"/>
      <c r="D69" s="48" t="s">
        <v>61</v>
      </c>
      <c r="E69" s="153"/>
      <c r="F69" s="153"/>
      <c r="G69" s="156"/>
    </row>
    <row r="70" spans="1:8" s="16" customFormat="1" ht="33.75" hidden="1" customHeight="1" x14ac:dyDescent="0.25">
      <c r="A70" s="95" t="s">
        <v>62</v>
      </c>
      <c r="B70" s="150"/>
      <c r="C70" s="153"/>
      <c r="D70" s="31">
        <f>4019652-4019652</f>
        <v>0</v>
      </c>
      <c r="E70" s="153"/>
      <c r="F70" s="153"/>
      <c r="G70" s="154" t="s">
        <v>51</v>
      </c>
    </row>
    <row r="71" spans="1:8" s="16" customFormat="1" ht="33.75" hidden="1" customHeight="1" x14ac:dyDescent="0.25">
      <c r="A71" s="96"/>
      <c r="B71" s="151"/>
      <c r="C71" s="144"/>
      <c r="D71" s="45" t="s">
        <v>52</v>
      </c>
      <c r="E71" s="144"/>
      <c r="F71" s="144"/>
      <c r="G71" s="155"/>
    </row>
    <row r="72" spans="1:8" s="16" customFormat="1" ht="48" hidden="1" customHeight="1" x14ac:dyDescent="0.25">
      <c r="A72" s="97" t="s">
        <v>63</v>
      </c>
      <c r="B72" s="139" t="s">
        <v>64</v>
      </c>
      <c r="C72" s="49">
        <v>3110</v>
      </c>
      <c r="D72" s="31">
        <v>0</v>
      </c>
      <c r="E72" s="80" t="s">
        <v>3</v>
      </c>
      <c r="F72" s="157" t="s">
        <v>8</v>
      </c>
      <c r="G72" s="154" t="s">
        <v>1</v>
      </c>
    </row>
    <row r="73" spans="1:8" s="16" customFormat="1" ht="101.25" hidden="1" customHeight="1" x14ac:dyDescent="0.25">
      <c r="A73" s="96"/>
      <c r="B73" s="140"/>
      <c r="C73" s="49"/>
      <c r="D73" s="21" t="s">
        <v>65</v>
      </c>
      <c r="E73" s="80" t="s">
        <v>66</v>
      </c>
      <c r="F73" s="158"/>
      <c r="G73" s="156"/>
    </row>
    <row r="74" spans="1:8" s="16" customFormat="1" ht="43.5" hidden="1" customHeight="1" x14ac:dyDescent="0.25">
      <c r="A74" s="92" t="s">
        <v>67</v>
      </c>
      <c r="B74" s="139" t="s">
        <v>68</v>
      </c>
      <c r="C74" s="157">
        <v>3110</v>
      </c>
      <c r="D74" s="31">
        <f>6750000-6750000</f>
        <v>0</v>
      </c>
      <c r="E74" s="157" t="s">
        <v>69</v>
      </c>
      <c r="F74" s="157" t="s">
        <v>8</v>
      </c>
      <c r="G74" s="154" t="s">
        <v>70</v>
      </c>
      <c r="H74" s="17">
        <f>D56+D58+D62+D66+D70</f>
        <v>0</v>
      </c>
    </row>
    <row r="75" spans="1:8" s="16" customFormat="1" ht="61.5" hidden="1" customHeight="1" x14ac:dyDescent="0.25">
      <c r="A75" s="98"/>
      <c r="B75" s="140"/>
      <c r="C75" s="158"/>
      <c r="D75" s="21" t="s">
        <v>52</v>
      </c>
      <c r="E75" s="158"/>
      <c r="F75" s="158"/>
      <c r="G75" s="156"/>
    </row>
    <row r="76" spans="1:8" s="16" customFormat="1" ht="75.75" hidden="1" customHeight="1" x14ac:dyDescent="0.25">
      <c r="A76" s="97" t="s">
        <v>71</v>
      </c>
      <c r="B76" s="139" t="s">
        <v>72</v>
      </c>
      <c r="C76" s="49">
        <v>3110</v>
      </c>
      <c r="D76" s="31">
        <f>3960000-3960000</f>
        <v>0</v>
      </c>
      <c r="E76" s="49" t="s">
        <v>3</v>
      </c>
      <c r="F76" s="49" t="s">
        <v>9</v>
      </c>
      <c r="G76" s="154" t="s">
        <v>70</v>
      </c>
    </row>
    <row r="77" spans="1:8" s="16" customFormat="1" ht="97.5" hidden="1" customHeight="1" x14ac:dyDescent="0.25">
      <c r="A77" s="96"/>
      <c r="B77" s="140"/>
      <c r="C77" s="49"/>
      <c r="D77" s="21" t="s">
        <v>73</v>
      </c>
      <c r="E77" s="82" t="s">
        <v>66</v>
      </c>
      <c r="F77" s="82"/>
      <c r="G77" s="156"/>
    </row>
    <row r="78" spans="1:8" s="16" customFormat="1" ht="78.75" hidden="1" customHeight="1" x14ac:dyDescent="0.25">
      <c r="A78" s="97" t="s">
        <v>74</v>
      </c>
      <c r="B78" s="139" t="s">
        <v>75</v>
      </c>
      <c r="C78" s="81">
        <v>3110</v>
      </c>
      <c r="D78" s="50">
        <f>6128320.65+2659727.35-8788048</f>
        <v>0</v>
      </c>
      <c r="E78" s="49" t="s">
        <v>3</v>
      </c>
      <c r="F78" s="49" t="s">
        <v>8</v>
      </c>
      <c r="G78" s="154" t="s">
        <v>31</v>
      </c>
    </row>
    <row r="79" spans="1:8" s="16" customFormat="1" ht="93.75" hidden="1" customHeight="1" x14ac:dyDescent="0.25">
      <c r="A79" s="96"/>
      <c r="B79" s="140"/>
      <c r="C79" s="82"/>
      <c r="D79" s="21" t="s">
        <v>76</v>
      </c>
      <c r="E79" s="49" t="s">
        <v>66</v>
      </c>
      <c r="F79" s="49"/>
      <c r="G79" s="156"/>
    </row>
    <row r="80" spans="1:8" s="16" customFormat="1" ht="27" hidden="1" customHeight="1" x14ac:dyDescent="0.25">
      <c r="A80" s="97" t="s">
        <v>77</v>
      </c>
      <c r="B80" s="139" t="s">
        <v>78</v>
      </c>
      <c r="C80" s="49">
        <v>3110</v>
      </c>
      <c r="D80" s="31">
        <v>0</v>
      </c>
      <c r="E80" s="81" t="s">
        <v>0</v>
      </c>
      <c r="F80" s="81" t="s">
        <v>9</v>
      </c>
      <c r="G80" s="154" t="s">
        <v>31</v>
      </c>
    </row>
    <row r="81" spans="1:12" s="16" customFormat="1" ht="60" hidden="1" customHeight="1" x14ac:dyDescent="0.25">
      <c r="A81" s="96"/>
      <c r="B81" s="140"/>
      <c r="C81" s="82"/>
      <c r="D81" s="21" t="s">
        <v>79</v>
      </c>
      <c r="E81" s="82"/>
      <c r="F81" s="82"/>
      <c r="G81" s="156"/>
    </row>
    <row r="82" spans="1:12" s="16" customFormat="1" ht="34.5" hidden="1" customHeight="1" x14ac:dyDescent="0.25">
      <c r="A82" s="97" t="s">
        <v>80</v>
      </c>
      <c r="B82" s="139" t="s">
        <v>81</v>
      </c>
      <c r="C82" s="49">
        <v>3110</v>
      </c>
      <c r="D82" s="31">
        <v>0</v>
      </c>
      <c r="E82" s="49" t="s">
        <v>3</v>
      </c>
      <c r="F82" s="49" t="s">
        <v>26</v>
      </c>
      <c r="G82" s="99" t="s">
        <v>82</v>
      </c>
      <c r="H82" s="29"/>
    </row>
    <row r="83" spans="1:12" s="16" customFormat="1" ht="43.5" hidden="1" customHeight="1" x14ac:dyDescent="0.25">
      <c r="A83" s="97"/>
      <c r="B83" s="140"/>
      <c r="C83" s="49"/>
      <c r="D83" s="21" t="s">
        <v>83</v>
      </c>
      <c r="E83" s="49"/>
      <c r="F83" s="49"/>
      <c r="G83" s="99"/>
      <c r="J83" s="29"/>
    </row>
    <row r="84" spans="1:12" s="16" customFormat="1" ht="33.75" hidden="1" customHeight="1" x14ac:dyDescent="0.25">
      <c r="A84" s="184" t="s">
        <v>84</v>
      </c>
      <c r="B84" s="139" t="s">
        <v>85</v>
      </c>
      <c r="C84" s="49">
        <v>3110</v>
      </c>
      <c r="D84" s="31">
        <v>0</v>
      </c>
      <c r="E84" s="81" t="s">
        <v>3</v>
      </c>
      <c r="F84" s="81" t="s">
        <v>6</v>
      </c>
      <c r="G84" s="154" t="s">
        <v>1</v>
      </c>
      <c r="H84" s="29"/>
    </row>
    <row r="85" spans="1:12" s="16" customFormat="1" ht="43.5" hidden="1" customHeight="1" x14ac:dyDescent="0.25">
      <c r="A85" s="185"/>
      <c r="B85" s="140"/>
      <c r="C85" s="82"/>
      <c r="D85" s="21" t="s">
        <v>86</v>
      </c>
      <c r="E85" s="82"/>
      <c r="F85" s="82"/>
      <c r="G85" s="156"/>
      <c r="H85" s="29"/>
    </row>
    <row r="86" spans="1:12" s="16" customFormat="1" ht="26.25" hidden="1" customHeight="1" x14ac:dyDescent="0.25">
      <c r="A86" s="147" t="s">
        <v>87</v>
      </c>
      <c r="B86" s="51" t="s">
        <v>88</v>
      </c>
      <c r="C86" s="152">
        <v>3110</v>
      </c>
      <c r="D86" s="52">
        <v>0</v>
      </c>
      <c r="E86" s="152" t="s">
        <v>0</v>
      </c>
      <c r="F86" s="79" t="s">
        <v>27</v>
      </c>
      <c r="G86" s="100" t="s">
        <v>1</v>
      </c>
      <c r="H86" s="29"/>
    </row>
    <row r="87" spans="1:12" s="16" customFormat="1" ht="39" hidden="1" customHeight="1" x14ac:dyDescent="0.25">
      <c r="A87" s="186"/>
      <c r="B87" s="83"/>
      <c r="C87" s="144"/>
      <c r="D87" s="53" t="s">
        <v>89</v>
      </c>
      <c r="E87" s="144"/>
      <c r="F87" s="54"/>
      <c r="G87" s="101"/>
    </row>
    <row r="88" spans="1:12" s="16" customFormat="1" ht="26.25" hidden="1" customHeight="1" x14ac:dyDescent="0.25">
      <c r="A88" s="92" t="s">
        <v>90</v>
      </c>
      <c r="B88" s="55" t="s">
        <v>91</v>
      </c>
      <c r="C88" s="182">
        <v>3122</v>
      </c>
      <c r="D88" s="56">
        <f>1300000-1300000</f>
        <v>0</v>
      </c>
      <c r="E88" s="152" t="s">
        <v>92</v>
      </c>
      <c r="F88" s="152" t="s">
        <v>6</v>
      </c>
      <c r="G88" s="161" t="s">
        <v>51</v>
      </c>
    </row>
    <row r="89" spans="1:12" s="16" customFormat="1" ht="44.25" hidden="1" customHeight="1" x14ac:dyDescent="0.25">
      <c r="A89" s="98"/>
      <c r="B89" s="57"/>
      <c r="C89" s="183"/>
      <c r="D89" s="23" t="s">
        <v>93</v>
      </c>
      <c r="E89" s="144"/>
      <c r="F89" s="144"/>
      <c r="G89" s="162"/>
    </row>
    <row r="90" spans="1:12" s="16" customFormat="1" ht="85.5" hidden="1" customHeight="1" x14ac:dyDescent="0.4">
      <c r="A90" s="102" t="s">
        <v>94</v>
      </c>
      <c r="B90" s="55" t="s">
        <v>95</v>
      </c>
      <c r="C90" s="58">
        <v>3122</v>
      </c>
      <c r="D90" s="56">
        <f>20650000-20650000</f>
        <v>0</v>
      </c>
      <c r="E90" s="152" t="s">
        <v>3</v>
      </c>
      <c r="F90" s="80" t="s">
        <v>6</v>
      </c>
      <c r="G90" s="161" t="s">
        <v>51</v>
      </c>
      <c r="H90" s="41"/>
      <c r="I90" s="15"/>
      <c r="J90" s="17"/>
      <c r="K90" s="59"/>
      <c r="L90" s="60"/>
    </row>
    <row r="91" spans="1:12" s="16" customFormat="1" ht="95.25" hidden="1" customHeight="1" x14ac:dyDescent="0.25">
      <c r="A91" s="103"/>
      <c r="B91" s="61"/>
      <c r="C91" s="58"/>
      <c r="D91" s="62" t="s">
        <v>93</v>
      </c>
      <c r="E91" s="144"/>
      <c r="F91" s="80"/>
      <c r="G91" s="162"/>
      <c r="J91" s="63"/>
      <c r="K91" s="17"/>
    </row>
    <row r="92" spans="1:12" s="16" customFormat="1" ht="88.5" hidden="1" customHeight="1" x14ac:dyDescent="0.25">
      <c r="A92" s="92" t="s">
        <v>96</v>
      </c>
      <c r="B92" s="55" t="s">
        <v>97</v>
      </c>
      <c r="C92" s="159">
        <v>3122</v>
      </c>
      <c r="D92" s="56">
        <f>2590000-150000-2440000</f>
        <v>0</v>
      </c>
      <c r="E92" s="152" t="s">
        <v>3</v>
      </c>
      <c r="F92" s="152" t="s">
        <v>6</v>
      </c>
      <c r="G92" s="161" t="s">
        <v>98</v>
      </c>
    </row>
    <row r="93" spans="1:12" s="16" customFormat="1" ht="82.5" hidden="1" customHeight="1" x14ac:dyDescent="0.25">
      <c r="A93" s="98"/>
      <c r="B93" s="64"/>
      <c r="C93" s="160"/>
      <c r="D93" s="23" t="s">
        <v>99</v>
      </c>
      <c r="E93" s="144"/>
      <c r="F93" s="144"/>
      <c r="G93" s="162"/>
    </row>
    <row r="94" spans="1:12" s="16" customFormat="1" ht="65.25" hidden="1" customHeight="1" x14ac:dyDescent="0.25">
      <c r="A94" s="92" t="s">
        <v>100</v>
      </c>
      <c r="B94" s="55" t="s">
        <v>101</v>
      </c>
      <c r="C94" s="159">
        <v>3122</v>
      </c>
      <c r="D94" s="56">
        <f>850000-850000</f>
        <v>0</v>
      </c>
      <c r="E94" s="152" t="s">
        <v>92</v>
      </c>
      <c r="F94" s="152" t="s">
        <v>6</v>
      </c>
      <c r="G94" s="161" t="s">
        <v>102</v>
      </c>
    </row>
    <row r="95" spans="1:12" s="16" customFormat="1" ht="27.75" hidden="1" customHeight="1" x14ac:dyDescent="0.25">
      <c r="A95" s="98"/>
      <c r="B95" s="64"/>
      <c r="C95" s="160"/>
      <c r="D95" s="23" t="s">
        <v>93</v>
      </c>
      <c r="E95" s="144"/>
      <c r="F95" s="144"/>
      <c r="G95" s="162"/>
      <c r="K95" s="63"/>
      <c r="L95" s="17"/>
    </row>
    <row r="96" spans="1:12" s="16" customFormat="1" ht="93.75" hidden="1" customHeight="1" x14ac:dyDescent="0.25">
      <c r="A96" s="92" t="s">
        <v>103</v>
      </c>
      <c r="B96" s="55" t="s">
        <v>104</v>
      </c>
      <c r="C96" s="159">
        <v>3122</v>
      </c>
      <c r="D96" s="56">
        <f>27000-27000</f>
        <v>0</v>
      </c>
      <c r="E96" s="152" t="s">
        <v>2</v>
      </c>
      <c r="F96" s="152" t="s">
        <v>6</v>
      </c>
      <c r="G96" s="161" t="s">
        <v>105</v>
      </c>
    </row>
    <row r="97" spans="1:8" s="16" customFormat="1" ht="81" hidden="1" customHeight="1" x14ac:dyDescent="0.25">
      <c r="A97" s="98"/>
      <c r="B97" s="64"/>
      <c r="C97" s="160"/>
      <c r="D97" s="23" t="s">
        <v>106</v>
      </c>
      <c r="E97" s="144"/>
      <c r="F97" s="144"/>
      <c r="G97" s="162"/>
    </row>
    <row r="98" spans="1:8" s="16" customFormat="1" ht="63.75" hidden="1" x14ac:dyDescent="0.25">
      <c r="A98" s="92" t="s">
        <v>107</v>
      </c>
      <c r="B98" s="55" t="s">
        <v>108</v>
      </c>
      <c r="C98" s="159">
        <v>3122</v>
      </c>
      <c r="D98" s="56">
        <f>67500-67500</f>
        <v>0</v>
      </c>
      <c r="E98" s="152" t="s">
        <v>2</v>
      </c>
      <c r="F98" s="152" t="s">
        <v>6</v>
      </c>
      <c r="G98" s="161" t="s">
        <v>105</v>
      </c>
    </row>
    <row r="99" spans="1:8" s="16" customFormat="1" ht="27" hidden="1" customHeight="1" x14ac:dyDescent="0.25">
      <c r="A99" s="89"/>
      <c r="B99" s="64"/>
      <c r="C99" s="160"/>
      <c r="D99" s="23" t="s">
        <v>109</v>
      </c>
      <c r="E99" s="144"/>
      <c r="F99" s="144"/>
      <c r="G99" s="162"/>
    </row>
    <row r="100" spans="1:8" s="16" customFormat="1" ht="75" hidden="1" customHeight="1" x14ac:dyDescent="0.25">
      <c r="A100" s="92" t="s">
        <v>110</v>
      </c>
      <c r="B100" s="55" t="s">
        <v>111</v>
      </c>
      <c r="C100" s="159">
        <v>3122</v>
      </c>
      <c r="D100" s="56">
        <f>15500-15500</f>
        <v>0</v>
      </c>
      <c r="E100" s="152" t="s">
        <v>25</v>
      </c>
      <c r="F100" s="152" t="s">
        <v>7</v>
      </c>
      <c r="G100" s="161" t="s">
        <v>105</v>
      </c>
    </row>
    <row r="101" spans="1:8" s="16" customFormat="1" ht="26.25" hidden="1" customHeight="1" x14ac:dyDescent="0.25">
      <c r="A101" s="89"/>
      <c r="B101" s="64"/>
      <c r="C101" s="160"/>
      <c r="D101" s="23" t="s">
        <v>112</v>
      </c>
      <c r="E101" s="144"/>
      <c r="F101" s="144"/>
      <c r="G101" s="162"/>
    </row>
    <row r="102" spans="1:8" s="16" customFormat="1" ht="55.5" hidden="1" customHeight="1" x14ac:dyDescent="0.25">
      <c r="A102" s="104" t="s">
        <v>113</v>
      </c>
      <c r="B102" s="65"/>
      <c r="C102" s="66"/>
      <c r="D102" s="67">
        <f>D88+D90+D92+D94+D96+D98+D100</f>
        <v>0</v>
      </c>
      <c r="E102" s="66"/>
      <c r="F102" s="66"/>
      <c r="G102" s="105"/>
    </row>
    <row r="103" spans="1:8" s="16" customFormat="1" ht="30.75" hidden="1" customHeight="1" x14ac:dyDescent="0.25">
      <c r="A103" s="106"/>
      <c r="B103" s="107"/>
      <c r="C103" s="107"/>
      <c r="D103" s="107"/>
      <c r="E103" s="107"/>
      <c r="F103" s="107"/>
      <c r="G103" s="108"/>
    </row>
    <row r="104" spans="1:8" s="16" customFormat="1" ht="35.25" hidden="1" customHeight="1" x14ac:dyDescent="0.25">
      <c r="A104" s="163" t="s">
        <v>114</v>
      </c>
      <c r="B104" s="164"/>
      <c r="C104" s="164"/>
      <c r="D104" s="164"/>
      <c r="E104" s="164"/>
      <c r="F104" s="164"/>
      <c r="G104" s="165"/>
    </row>
    <row r="105" spans="1:8" s="76" customFormat="1" ht="70.5" customHeight="1" x14ac:dyDescent="0.25">
      <c r="A105" s="120" t="s">
        <v>168</v>
      </c>
      <c r="B105" s="133" t="s">
        <v>169</v>
      </c>
      <c r="C105" s="122">
        <v>2282</v>
      </c>
      <c r="D105" s="12">
        <v>92500</v>
      </c>
      <c r="E105" s="123" t="s">
        <v>145</v>
      </c>
      <c r="F105" s="123" t="s">
        <v>27</v>
      </c>
      <c r="G105" s="170" t="s">
        <v>146</v>
      </c>
      <c r="H105" s="14"/>
    </row>
    <row r="106" spans="1:8" s="76" customFormat="1" ht="38.25" customHeight="1" thickBot="1" x14ac:dyDescent="0.3">
      <c r="A106" s="166"/>
      <c r="B106" s="167"/>
      <c r="C106" s="168"/>
      <c r="D106" s="13" t="s">
        <v>170</v>
      </c>
      <c r="E106" s="169"/>
      <c r="F106" s="169"/>
      <c r="G106" s="171"/>
      <c r="H106" s="14"/>
    </row>
    <row r="107" spans="1:8" s="16" customFormat="1" ht="38.25" customHeight="1" thickBot="1" x14ac:dyDescent="0.3">
      <c r="A107" s="32" t="s">
        <v>171</v>
      </c>
      <c r="B107" s="18"/>
      <c r="C107" s="19"/>
      <c r="D107" s="20">
        <f>D105</f>
        <v>92500</v>
      </c>
      <c r="E107" s="19"/>
      <c r="F107" s="19"/>
      <c r="G107" s="87"/>
      <c r="H107" s="29"/>
    </row>
    <row r="108" spans="1:8" s="76" customFormat="1" ht="70.5" customHeight="1" x14ac:dyDescent="0.25">
      <c r="A108" s="172" t="s">
        <v>178</v>
      </c>
      <c r="B108" s="121" t="s">
        <v>179</v>
      </c>
      <c r="C108" s="173">
        <v>3142</v>
      </c>
      <c r="D108" s="109">
        <v>420000</v>
      </c>
      <c r="E108" s="174" t="s">
        <v>145</v>
      </c>
      <c r="F108" s="174" t="s">
        <v>181</v>
      </c>
      <c r="G108" s="175" t="s">
        <v>146</v>
      </c>
      <c r="H108" s="14"/>
    </row>
    <row r="109" spans="1:8" s="76" customFormat="1" ht="38.25" customHeight="1" x14ac:dyDescent="0.25">
      <c r="A109" s="111"/>
      <c r="B109" s="113"/>
      <c r="C109" s="115"/>
      <c r="D109" s="13" t="s">
        <v>180</v>
      </c>
      <c r="E109" s="117"/>
      <c r="F109" s="117"/>
      <c r="G109" s="119"/>
      <c r="H109" s="14"/>
    </row>
    <row r="110" spans="1:8" s="76" customFormat="1" ht="70.5" customHeight="1" x14ac:dyDescent="0.25">
      <c r="A110" s="120" t="s">
        <v>187</v>
      </c>
      <c r="B110" s="133" t="s">
        <v>188</v>
      </c>
      <c r="C110" s="122">
        <v>3142</v>
      </c>
      <c r="D110" s="12">
        <v>159276.9</v>
      </c>
      <c r="E110" s="123" t="s">
        <v>145</v>
      </c>
      <c r="F110" s="123" t="s">
        <v>181</v>
      </c>
      <c r="G110" s="170" t="s">
        <v>146</v>
      </c>
      <c r="H110" s="14"/>
    </row>
    <row r="111" spans="1:8" s="76" customFormat="1" ht="54" customHeight="1" thickBot="1" x14ac:dyDescent="0.3">
      <c r="A111" s="166"/>
      <c r="B111" s="167"/>
      <c r="C111" s="168"/>
      <c r="D111" s="13" t="s">
        <v>189</v>
      </c>
      <c r="E111" s="169"/>
      <c r="F111" s="169"/>
      <c r="G111" s="171"/>
      <c r="H111" s="14"/>
    </row>
    <row r="112" spans="1:8" s="76" customFormat="1" ht="84.75" customHeight="1" x14ac:dyDescent="0.25">
      <c r="A112" s="120" t="s">
        <v>192</v>
      </c>
      <c r="B112" s="133" t="s">
        <v>190</v>
      </c>
      <c r="C112" s="122">
        <v>3142</v>
      </c>
      <c r="D112" s="12">
        <v>15000</v>
      </c>
      <c r="E112" s="123" t="s">
        <v>145</v>
      </c>
      <c r="F112" s="123" t="s">
        <v>181</v>
      </c>
      <c r="G112" s="170" t="s">
        <v>146</v>
      </c>
      <c r="H112" s="14"/>
    </row>
    <row r="113" spans="1:8" s="76" customFormat="1" ht="60.75" customHeight="1" thickBot="1" x14ac:dyDescent="0.3">
      <c r="A113" s="166"/>
      <c r="B113" s="167"/>
      <c r="C113" s="168"/>
      <c r="D113" s="13" t="s">
        <v>191</v>
      </c>
      <c r="E113" s="169"/>
      <c r="F113" s="169"/>
      <c r="G113" s="171"/>
      <c r="H113" s="14"/>
    </row>
    <row r="114" spans="1:8" s="16" customFormat="1" ht="38.25" customHeight="1" thickBot="1" x14ac:dyDescent="0.3">
      <c r="A114" s="32" t="s">
        <v>182</v>
      </c>
      <c r="B114" s="18"/>
      <c r="C114" s="19"/>
      <c r="D114" s="20">
        <f>D108+D110+D112</f>
        <v>594276.9</v>
      </c>
      <c r="E114" s="19"/>
      <c r="F114" s="19"/>
      <c r="G114" s="87"/>
      <c r="H114" s="29"/>
    </row>
  </sheetData>
  <mergeCells count="214">
    <mergeCell ref="C110:C111"/>
    <mergeCell ref="E110:E111"/>
    <mergeCell ref="F110:F111"/>
    <mergeCell ref="G110:G111"/>
    <mergeCell ref="A112:A113"/>
    <mergeCell ref="B112:B113"/>
    <mergeCell ref="C112:C113"/>
    <mergeCell ref="E112:E113"/>
    <mergeCell ref="F112:F113"/>
    <mergeCell ref="G112:G113"/>
    <mergeCell ref="A50:A51"/>
    <mergeCell ref="B50:B51"/>
    <mergeCell ref="C50:C51"/>
    <mergeCell ref="E50:E51"/>
    <mergeCell ref="F50:F51"/>
    <mergeCell ref="G50:G51"/>
    <mergeCell ref="C96:C97"/>
    <mergeCell ref="E96:E97"/>
    <mergeCell ref="F96:F97"/>
    <mergeCell ref="G96:G97"/>
    <mergeCell ref="F74:F75"/>
    <mergeCell ref="G74:G75"/>
    <mergeCell ref="C88:C89"/>
    <mergeCell ref="E88:E89"/>
    <mergeCell ref="F88:F89"/>
    <mergeCell ref="G88:G89"/>
    <mergeCell ref="E90:E91"/>
    <mergeCell ref="G90:G91"/>
    <mergeCell ref="A84:A85"/>
    <mergeCell ref="B84:B85"/>
    <mergeCell ref="G84:G85"/>
    <mergeCell ref="A86:A87"/>
    <mergeCell ref="C86:C87"/>
    <mergeCell ref="E86:E87"/>
    <mergeCell ref="C98:C99"/>
    <mergeCell ref="E98:E99"/>
    <mergeCell ref="F98:F99"/>
    <mergeCell ref="G98:G99"/>
    <mergeCell ref="C92:C93"/>
    <mergeCell ref="E92:E93"/>
    <mergeCell ref="F92:F93"/>
    <mergeCell ref="G92:G93"/>
    <mergeCell ref="C94:C95"/>
    <mergeCell ref="E94:E95"/>
    <mergeCell ref="F94:F95"/>
    <mergeCell ref="G94:G95"/>
    <mergeCell ref="A19:A20"/>
    <mergeCell ref="B19:B20"/>
    <mergeCell ref="C19:C20"/>
    <mergeCell ref="E19:E20"/>
    <mergeCell ref="F19:F20"/>
    <mergeCell ref="G19:G20"/>
    <mergeCell ref="A36:A37"/>
    <mergeCell ref="B36:B37"/>
    <mergeCell ref="C36:C37"/>
    <mergeCell ref="E36:E37"/>
    <mergeCell ref="F36:F37"/>
    <mergeCell ref="G36:G37"/>
    <mergeCell ref="A34:A35"/>
    <mergeCell ref="B34:B35"/>
    <mergeCell ref="C34:C35"/>
    <mergeCell ref="E34:E35"/>
    <mergeCell ref="F34:F35"/>
    <mergeCell ref="G34:G35"/>
    <mergeCell ref="A24:A25"/>
    <mergeCell ref="B24:B25"/>
    <mergeCell ref="C24:C25"/>
    <mergeCell ref="E24:E25"/>
    <mergeCell ref="F24:F25"/>
    <mergeCell ref="G24:G25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C100:C101"/>
    <mergeCell ref="E100:E101"/>
    <mergeCell ref="F100:F101"/>
    <mergeCell ref="G100:G101"/>
    <mergeCell ref="A104:G104"/>
    <mergeCell ref="A105:A106"/>
    <mergeCell ref="B105:B106"/>
    <mergeCell ref="C105:C106"/>
    <mergeCell ref="E105:E106"/>
    <mergeCell ref="F105:F106"/>
    <mergeCell ref="G105:G106"/>
    <mergeCell ref="A108:A109"/>
    <mergeCell ref="B108:B109"/>
    <mergeCell ref="C108:C109"/>
    <mergeCell ref="E108:E109"/>
    <mergeCell ref="F108:F109"/>
    <mergeCell ref="G108:G109"/>
    <mergeCell ref="A110:A111"/>
    <mergeCell ref="B110:B111"/>
    <mergeCell ref="B82:B83"/>
    <mergeCell ref="E53:E54"/>
    <mergeCell ref="F53:F54"/>
    <mergeCell ref="G53:G54"/>
    <mergeCell ref="A56:A57"/>
    <mergeCell ref="B56:B71"/>
    <mergeCell ref="C56:C71"/>
    <mergeCell ref="E56:E71"/>
    <mergeCell ref="F56:F71"/>
    <mergeCell ref="G56:G57"/>
    <mergeCell ref="G58:G69"/>
    <mergeCell ref="G70:G71"/>
    <mergeCell ref="B76:B77"/>
    <mergeCell ref="G76:G77"/>
    <mergeCell ref="B78:B79"/>
    <mergeCell ref="G78:G79"/>
    <mergeCell ref="B80:B81"/>
    <mergeCell ref="G80:G81"/>
    <mergeCell ref="B72:B73"/>
    <mergeCell ref="F72:F73"/>
    <mergeCell ref="G72:G73"/>
    <mergeCell ref="B74:B75"/>
    <mergeCell ref="C74:C75"/>
    <mergeCell ref="E74:E75"/>
    <mergeCell ref="H26:H27"/>
    <mergeCell ref="A26:A27"/>
    <mergeCell ref="B26:B27"/>
    <mergeCell ref="C26:C27"/>
    <mergeCell ref="E26:E27"/>
    <mergeCell ref="F26:F27"/>
    <mergeCell ref="G26:G27"/>
    <mergeCell ref="A30:A31"/>
    <mergeCell ref="B30:B31"/>
    <mergeCell ref="C30:C31"/>
    <mergeCell ref="E30:E31"/>
    <mergeCell ref="F30:F31"/>
    <mergeCell ref="G30:G31"/>
    <mergeCell ref="A28:A29"/>
    <mergeCell ref="B28:B29"/>
    <mergeCell ref="C28:C29"/>
    <mergeCell ref="E28:E29"/>
    <mergeCell ref="F28:F29"/>
    <mergeCell ref="G28:G29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A32:A33"/>
    <mergeCell ref="B32:B33"/>
    <mergeCell ref="C32:C33"/>
    <mergeCell ref="E32:E33"/>
    <mergeCell ref="F32:F33"/>
    <mergeCell ref="G32:G33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2:A23"/>
    <mergeCell ref="B22:B23"/>
    <mergeCell ref="C22:C23"/>
    <mergeCell ref="E22:E23"/>
    <mergeCell ref="F22:F23"/>
    <mergeCell ref="G22:G23"/>
    <mergeCell ref="A15:A16"/>
    <mergeCell ref="A38:A39"/>
    <mergeCell ref="B38:B39"/>
    <mergeCell ref="C38:C39"/>
    <mergeCell ref="E38:E39"/>
    <mergeCell ref="F38:F39"/>
    <mergeCell ref="G38:G39"/>
    <mergeCell ref="A40:A41"/>
    <mergeCell ref="B40:B41"/>
    <mergeCell ref="C40:C41"/>
    <mergeCell ref="E40:E41"/>
    <mergeCell ref="F40:F41"/>
    <mergeCell ref="G40:G41"/>
    <mergeCell ref="A48:A49"/>
    <mergeCell ref="B48:B49"/>
    <mergeCell ref="C48:C49"/>
    <mergeCell ref="E48:E49"/>
    <mergeCell ref="F48:F49"/>
    <mergeCell ref="G48:G49"/>
    <mergeCell ref="A42:A43"/>
    <mergeCell ref="B42:B43"/>
    <mergeCell ref="C42:C43"/>
    <mergeCell ref="E42:E43"/>
    <mergeCell ref="F42:F43"/>
    <mergeCell ref="G42:G43"/>
    <mergeCell ref="A44:A45"/>
    <mergeCell ref="B44:B45"/>
    <mergeCell ref="C44:C45"/>
    <mergeCell ref="E44:E45"/>
    <mergeCell ref="F44:F45"/>
    <mergeCell ref="G44:G45"/>
    <mergeCell ref="A46:A47"/>
    <mergeCell ref="B46:B47"/>
    <mergeCell ref="C46:C47"/>
    <mergeCell ref="F46:F47"/>
    <mergeCell ref="G46:G47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HP Inc.</cp:lastModifiedBy>
  <cp:lastPrinted>2022-12-14T10:09:53Z</cp:lastPrinted>
  <dcterms:created xsi:type="dcterms:W3CDTF">2021-12-30T09:51:02Z</dcterms:created>
  <dcterms:modified xsi:type="dcterms:W3CDTF">2022-12-28T10:00:15Z</dcterms:modified>
</cp:coreProperties>
</file>