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0" yWindow="0" windowWidth="28800" windowHeight="12330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ЦА_СЗ!$A$1:$G$120</definedName>
  </definedNames>
  <calcPr calcId="162913"/>
</workbook>
</file>

<file path=xl/calcChain.xml><?xml version="1.0" encoding="utf-8"?>
<calcChain xmlns="http://schemas.openxmlformats.org/spreadsheetml/2006/main">
  <c r="D120" i="77" l="1"/>
  <c r="D113" i="77" l="1"/>
  <c r="D21" i="77"/>
  <c r="D28" i="77" l="1"/>
  <c r="D26" i="77"/>
  <c r="D58" i="77" l="1"/>
  <c r="D106" i="77"/>
  <c r="D104" i="77"/>
  <c r="D102" i="77"/>
  <c r="D100" i="77"/>
  <c r="D98" i="77"/>
  <c r="D96" i="77"/>
  <c r="D94" i="77"/>
  <c r="D84" i="77"/>
  <c r="D82" i="77"/>
  <c r="D80" i="77"/>
  <c r="D76" i="77"/>
  <c r="D72" i="77"/>
  <c r="D68" i="77"/>
  <c r="D64" i="77"/>
  <c r="D62" i="77"/>
  <c r="D61" i="77"/>
  <c r="I28" i="77"/>
  <c r="I27" i="77"/>
  <c r="D108" i="77" l="1"/>
  <c r="H80" i="77"/>
</calcChain>
</file>

<file path=xl/sharedStrings.xml><?xml version="1.0" encoding="utf-8"?>
<sst xmlns="http://schemas.openxmlformats.org/spreadsheetml/2006/main" count="310" uniqueCount="202">
  <si>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</si>
  <si>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</si>
  <si>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</si>
  <si>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</si>
  <si>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</si>
  <si>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</si>
  <si>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</si>
  <si>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</si>
  <si>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</si>
  <si>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</si>
  <si>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</si>
  <si>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</si>
  <si>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</si>
  <si>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</si>
  <si>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</si>
  <si>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</si>
  <si>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</si>
  <si>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</si>
  <si>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</si>
  <si>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</si>
  <si>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</si>
  <si>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</si>
  <si>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</si>
  <si>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</si>
  <si>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</si>
  <si>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</si>
  <si>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</si>
  <si>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</si>
  <si>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</si>
  <si>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</si>
  <si>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</si>
  <si>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</si>
  <si>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</si>
  <si>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</si>
  <si>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</si>
  <si>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</si>
  <si>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</si>
  <si>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</si>
  <si>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</si>
  <si>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</si>
  <si>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</si>
  <si>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</si>
  <si>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</si>
  <si>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</si>
  <si>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</si>
  <si>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</si>
  <si>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</si>
  <si>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</si>
  <si>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</si>
  <si>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</si>
  <si>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</si>
  <si>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</si>
  <si>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</si>
  <si>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</si>
  <si>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</si>
  <si>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</si>
  <si>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</si>
  <si>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</si>
  <si>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</si>
  <si>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</si>
  <si>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</si>
  <si>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</si>
  <si>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</si>
  <si>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</si>
  <si>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</si>
  <si>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</si>
  <si>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</si>
  <si>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</si>
  <si>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</si>
  <si>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</si>
  <si>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</si>
  <si>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</si>
  <si>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</si>
  <si>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</si>
  <si>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</si>
  <si>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</si>
  <si>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</si>
  <si>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</si>
  <si>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</si>
  <si>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</si>
  <si>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</si>
  <si>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</si>
  <si>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</si>
  <si>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</si>
  <si>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</si>
  <si>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</si>
  <si>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</si>
  <si>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</si>
  <si>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</si>
  <si>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</si>
  <si>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</si>
  <si>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</si>
  <si>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</si>
  <si>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</si>
  <si>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</si>
  <si>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</si>
  <si>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</si>
  <si>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</si>
  <si>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</si>
  <si>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</si>
  <si>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</si>
  <si>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</si>
  <si>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</si>
  <si>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</si>
  <si>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</si>
  <si>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</si>
  <si>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</si>
  <si>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</si>
  <si>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</si>
  <si>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</si>
  <si>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</si>
  <si>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</si>
  <si>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</si>
  <si>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</si>
  <si>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</si>
  <si>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</si>
  <si>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</si>
  <si>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</si>
  <si>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</si>
  <si>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</si>
  <si>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</si>
  <si>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</si>
  <si>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</si>
  <si>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</si>
  <si>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</si>
  <si>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</si>
  <si>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</si>
  <si>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</si>
  <si>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</si>
  <si>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</si>
  <si>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</si>
  <si>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</si>
  <si>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</si>
  <si>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</si>
  <si>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</si>
  <si>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</si>
  <si>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</si>
  <si>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</si>
  <si>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</si>
  <si>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</si>
  <si>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</si>
  <si>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</si>
  <si>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</si>
  <si>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</si>
  <si>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</si>
  <si>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</si>
  <si>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</si>
  <si>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</si>
  <si>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</si>
  <si>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</si>
  <si>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</si>
  <si>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</si>
  <si>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</si>
  <si>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</si>
  <si>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</si>
  <si>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</si>
  <si>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</si>
  <si>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</si>
  <si>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</si>
  <si>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</si>
  <si>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</si>
  <si>
    <t xml:space="preserve">Послуги з проведення технічної інвентаризації об’єктів нерухомого майна, а саме: комплексу будівель, що знаходяться за адресою: Київська область, Вишгородський район, с. Лютіж, Урочище Туровча, 1 за кодом ДК 021:2015 – 70330000-3 Послуги з управління нерухомістю, надавані на платній основі чи на договірних засадах (ДК 021:2015 – 70332000-7 Послуги у сфері нежитлової власності) </t>
  </si>
  <si>
    <r>
      <t xml:space="preserve">Код ДК 021:2015 - 70330000-3 Послуги з управління нерухомістю, надавані на платній основі чи на договірних засадах 
</t>
    </r>
    <r>
      <rPr>
        <sz val="10"/>
        <color indexed="8"/>
        <rFont val="Times New Roman"/>
        <family val="1"/>
        <charset val="204"/>
      </rPr>
      <t>(70332000-7 Послуги у сфері нежитлової власності )</t>
    </r>
  </si>
  <si>
    <t xml:space="preserve">грн. (сорок сім тисяч дев'ятсот сімдесят вісім гривень 00 коп.)                             </t>
  </si>
  <si>
    <t>Придбання комплектувальних виробів і деталей для ремонту обладнання; витратних та інших матеріалів до комп’ютерної техніки та оргтехніки за кодом ДК 021:2015 – 30230000-0 Комп’ютерне обладнання (ДК 021:2015 – 30237460-1 Комп’ютерні клавіатури; ДК 021:2015 –30237410-6 Комп’ютерні миші).</t>
  </si>
  <si>
    <r>
      <t xml:space="preserve">Код ДК 021:2015 - 30230000-0 Комп’ютерне обладнання 
</t>
    </r>
    <r>
      <rPr>
        <sz val="10"/>
        <color indexed="8"/>
        <rFont val="Times New Roman"/>
        <family val="1"/>
        <charset val="204"/>
      </rPr>
      <t>(30237460-1 Комп’ютерні клавіатури; 30237410-6 Комп’ютерні миші)</t>
    </r>
  </si>
  <si>
    <t xml:space="preserve">грн. (чотирнадцять тисяч вісімсот п'ятдесят гривень 00 коп.)                             </t>
  </si>
  <si>
    <t>Закупівля через Централізовану закупівельну організацію - УСС</t>
  </si>
  <si>
    <t xml:space="preserve">Послуги з проведення навчання посадових осіб Держмитслужби з питань охорони праці, електробезпеки, пожежної безпеки за кодом 
ДК 021:2015 – 80550000-4 Послуги з професійної підготовки у сфері безпеки
</t>
  </si>
  <si>
    <r>
      <t xml:space="preserve">Код ДК 021:2015 - 80550000-4 Послуги з професійної підготовки у сфері безпеки
</t>
    </r>
    <r>
      <rPr>
        <sz val="10"/>
        <color indexed="8"/>
        <rFont val="Times New Roman"/>
        <family val="1"/>
        <charset val="204"/>
      </rPr>
      <t>(80550000-4 Послуги з професійної підготовки у сфері безпеки)</t>
    </r>
  </si>
  <si>
    <t xml:space="preserve">грн. (дев'яносто дві тисячі п'ятсот гривень 00 коп.)                             </t>
  </si>
  <si>
    <t>Всього за КЕКВ 2282 „Окремі заходи по реалізації державних (регіональних) програм, не віднесені до заходів розвитку"</t>
  </si>
  <si>
    <t xml:space="preserve">Послуги з заправки та відновлення картриджів» за кодом 
ДК 021:2015 50310000-1 – Технічне обслуговування і ремонт офісної техніки  (ДК 021:2015 50313000-2 – Технічне обслуговування і ремонт копіювально-розмножувальної техніки). 
</t>
  </si>
  <si>
    <r>
      <t xml:space="preserve">Код ДК 021:2015 - 50310000-1 – Технічне обслуговування і ремонт офісної техніки 
</t>
    </r>
    <r>
      <rPr>
        <sz val="10"/>
        <color indexed="8"/>
        <rFont val="Times New Roman"/>
        <family val="1"/>
        <charset val="204"/>
      </rPr>
      <t>(50313000-2 – Технічне обслуговування і ремонт копіювально-розмножувальної техніки)</t>
    </r>
  </si>
  <si>
    <t xml:space="preserve">грн. (двадцять п'ять тисяч тридцять гривень 00 коп.)                             </t>
  </si>
  <si>
    <t>Відкриті торги (з особливостями)</t>
  </si>
  <si>
    <t>листопад</t>
  </si>
  <si>
    <t xml:space="preserve">грудень </t>
  </si>
  <si>
    <t xml:space="preserve">Роботи з обстеження об’єкту «Реконструкція автомобільного пункту пропуску «Дяківці» Чернівецької області (коригування)» (Чернівецька область, Герцаївський район, Тернавська сільська рада, «Таможня» урочище, буд. 1213 а) за кодом 
ДК 021: 2015 - 71324000-5 – Послуги з оцінювання обсягів робіт.
</t>
  </si>
  <si>
    <r>
      <t xml:space="preserve">Код ДК 021:2015 - 71324000-5 – Послуги з оцінювання обсягів робіт.
</t>
    </r>
    <r>
      <rPr>
        <sz val="10"/>
        <color indexed="8"/>
        <rFont val="Times New Roman"/>
        <family val="1"/>
        <charset val="204"/>
      </rPr>
      <t>(71324000-5 – Послуги з оцінювання обсягів робіт.)</t>
    </r>
  </si>
  <si>
    <t xml:space="preserve">грн. (чотириста двадцять тисяч гривень  00 коп.)                             </t>
  </si>
  <si>
    <t>грудень</t>
  </si>
  <si>
    <t>Всього за КЕКВ 3142 " Реконструкція та реставрація інших об'єктів"</t>
  </si>
  <si>
    <t>«Послуги з сертифікації енергетичної ефективності будівель» за кодом ДК 021:2015 71340000-3 Комплексні інженерні послуги</t>
  </si>
  <si>
    <r>
      <t xml:space="preserve">Код ДК 021:2015 - 71340000-3 Комплексні інженерні послуги
</t>
    </r>
    <r>
      <rPr>
        <sz val="10"/>
        <color indexed="8"/>
        <rFont val="Times New Roman"/>
        <family val="1"/>
        <charset val="204"/>
      </rPr>
      <t>71340000-3 Комплексні інженерні послуги)</t>
    </r>
  </si>
  <si>
    <t xml:space="preserve">грн. (дев’яносто шість тисяч чотириста дев’яносто гривень 00 коп.)                             </t>
  </si>
  <si>
    <t>Роботи з коригування проектно-кошторисної документації за об’єктом: «Реконструкція автомобільного пункту пропуску «Дяківці» Чернівецької області (коригування)» за адресою: Чернівецька область, Герцаївський район, село Тернавка, урочище Таможня», з проведенням експертизи проектно-кошторисної документації та отриманням позитивного Експертного звіту за кодом ДК 021:2015 – 71320000-7 – «Послуги з інженерного проектування»</t>
  </si>
  <si>
    <r>
      <t xml:space="preserve">Код ДК 021:2015 -  71320000-7 – «Послуги з інженерного проектування
</t>
    </r>
    <r>
      <rPr>
        <sz val="10"/>
        <color indexed="8"/>
        <rFont val="Times New Roman"/>
        <family val="1"/>
        <charset val="204"/>
      </rPr>
      <t>( 71320000-7 – «Послуги з інженерного проектування.)</t>
    </r>
  </si>
  <si>
    <t xml:space="preserve">грн. (сто п’ятдесят дев’ять тисяч двісті сімдесят шість гривень 90 коп.)                             </t>
  </si>
  <si>
    <r>
      <t xml:space="preserve">Код ДК 021:2015 -  71314300-5 – Консультаційні послуги з питань енергоефективності.
</t>
    </r>
    <r>
      <rPr>
        <sz val="10"/>
        <color indexed="8"/>
        <rFont val="Times New Roman"/>
        <family val="1"/>
        <charset val="204"/>
      </rPr>
      <t>( 71314300-5 – Консультаційні послуги з питань енергоефективності.</t>
    </r>
  </si>
  <si>
    <t xml:space="preserve">грн. (п’ятнадцять тисяч гривень 00 коп.)                             </t>
  </si>
  <si>
    <t xml:space="preserve">«Роботи з сертифікації енергетичної ефективності будівель об’єкта «Реконструкція автомобільного пункту пропуску «Красноїльськ» Чернівецької області (коригування)» за адресою: Чернівецька область, Сторожинецький район, смт. Красноїльськ, вул. Дружби, 301» та внесення енергетичного сертифікату будівлі в Єдину державну електронну систему у сфері будівництва за кодом ДК 021:2015 71314300-5 – Консультаційні послуги з питань енергоефективності.
</t>
  </si>
  <si>
    <t>«Орендна плата за користування частиною технологічної стійки (І юніт), на якій встановлено телекомунікаційне обладнання для функціонування волоконно-оптичної лінії зв’язку  від Держмитслужби  (вул. Дегтярівська, 11-г) до МГТС АТ «Укртелеком» (вул. Володимирська, 54-а))» за кодом ДК 021: 2015 – 70220000-9 Послуги з надання в оренду чи лізингу нежитлової нерухомості</t>
  </si>
  <si>
    <r>
      <t xml:space="preserve">Код ДК 021:2015 -70220000-9 Послуги з надання в оренду чи лізингу нежитлової нерухомості
</t>
    </r>
    <r>
      <rPr>
        <sz val="10"/>
        <color indexed="8"/>
        <rFont val="Times New Roman"/>
        <family val="1"/>
        <charset val="204"/>
      </rPr>
      <t>(70220000-9 Послуги з надання в оренду чи лізингу нежитлової нерухомості)</t>
    </r>
  </si>
  <si>
    <t xml:space="preserve">грн. (три тисячі сімсот сорок чотири гривні 00 коп.)                             </t>
  </si>
  <si>
    <t>«Послуги з обслуговування та підтримки автономної системи (AS) та IP адрес v4» за кодом ДК 021: 2015 – 72720000-3 Послуги у сфері глобальних мереж</t>
  </si>
  <si>
    <r>
      <t xml:space="preserve">Код ДК 021:2015 -72720000-3 Послуги у сфері глобальних мереж
</t>
    </r>
    <r>
      <rPr>
        <sz val="10"/>
        <color indexed="8"/>
        <rFont val="Times New Roman"/>
        <family val="1"/>
        <charset val="204"/>
      </rPr>
      <t>(72720000-3 Послуги у сфері глобальних мереж)</t>
    </r>
  </si>
  <si>
    <t xml:space="preserve">грн. (сорок вісім тисяч гривень 00 коп.)                             </t>
  </si>
  <si>
    <t xml:space="preserve"> «Невиключне право на використання комп’ютерної програми «Система корпоративної електронної пошти FossDocMail» за кодом ДК 021: 2015 – 48510000-6 Пакети комунікаційного програмного забезпечення.</t>
  </si>
  <si>
    <r>
      <t>Код ДК 021:2015 -48510000-6 Пакети комунікаційного програмного забезпечення.
(</t>
    </r>
    <r>
      <rPr>
        <sz val="10"/>
        <color indexed="8"/>
        <rFont val="Times New Roman"/>
        <family val="1"/>
        <charset val="204"/>
      </rPr>
      <t>48510000-6 Пакети комунікаційного програмного забезпечення.)</t>
    </r>
  </si>
  <si>
    <t xml:space="preserve">грн. (чотири тисячі чотириста двадцять п’ять гривень 00 коп.)                             </t>
  </si>
  <si>
    <t>Зміни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</si>
</sst>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7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8" xfId="0" applyNumberFormat="1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" fontId="14" fillId="0" borderId="25" xfId="0" applyNumberFormat="1" applyFont="1" applyFill="1" applyBorder="1" applyAlignment="1">
      <alignment horizontal="center" vertical="top" wrapText="1"/>
    </xf>
    <xf numFmtId="4" fontId="14" fillId="0" borderId="14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18" fillId="2" borderId="7" xfId="0" applyNumberFormat="1" applyFont="1" applyFill="1" applyBorder="1" applyAlignment="1">
      <alignment horizontal="center" vertical="center" wrapText="1"/>
    </xf>
    <xf numFmtId="4" fontId="18" fillId="2" borderId="3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7" fillId="2" borderId="37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0" fontId="31" fillId="2" borderId="37" xfId="0" applyFont="1" applyFill="1" applyBorder="1" applyAlignment="1">
      <alignment vertical="top" wrapText="1"/>
    </xf>
    <xf numFmtId="0" fontId="0" fillId="2" borderId="17" xfId="0" applyFill="1" applyBorder="1"/>
    <xf numFmtId="0" fontId="0" fillId="2" borderId="0" xfId="0" applyFill="1" applyBorder="1"/>
    <xf numFmtId="0" fontId="0" fillId="2" borderId="39" xfId="0" applyFill="1" applyBorder="1"/>
    <xf numFmtId="4" fontId="14" fillId="0" borderId="28" xfId="0" applyNumberFormat="1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7" fillId="2" borderId="15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view="pageBreakPreview" zoomScaleSheetLayoutView="100" workbookViewId="0">
      <selection activeCell="C136" sqref="C136"/>
    </sheetView>
  </sheetViews>
  <sheetFormatPr defaultRowHeight="15" x14ac:dyDescent="0.25"/>
  <cols>
    <col min="1" max="1" width="46.5703125" style="75" customWidth="1"/>
    <col min="2" max="2" width="32.85546875" style="75" customWidth="1"/>
    <col min="3" max="3" width="11.42578125" style="75" customWidth="1"/>
    <col min="4" max="4" width="28.85546875" style="75" customWidth="1"/>
    <col min="5" max="5" width="18.85546875" style="75" customWidth="1"/>
    <col min="6" max="6" width="12.5703125" style="75" customWidth="1"/>
    <col min="7" max="7" width="16.140625" style="75" customWidth="1"/>
    <col min="8" max="8" width="13.5703125" style="75" bestFit="1" customWidth="1"/>
    <col min="9" max="9" width="15.28515625" style="75" customWidth="1"/>
    <col min="10" max="10" width="9.5703125" style="75" customWidth="1"/>
    <col min="11" max="11" width="12.28515625" style="75" customWidth="1"/>
    <col min="12" max="12" width="11.85546875" style="75" customWidth="1"/>
    <col min="13" max="16384" width="9.140625" style="75"/>
  </cols>
  <sheetData>
    <row r="1" spans="1:8" ht="20.25" x14ac:dyDescent="0.25">
      <c r="A1" s="184" t="s">
        <v>11</v>
      </c>
      <c r="B1" s="184"/>
      <c r="C1" s="184"/>
      <c r="D1" s="184"/>
      <c r="E1" s="184"/>
      <c r="F1" s="184"/>
      <c r="G1" s="184"/>
    </row>
    <row r="2" spans="1:8" ht="20.25" x14ac:dyDescent="0.25">
      <c r="A2" s="184" t="s">
        <v>115</v>
      </c>
      <c r="B2" s="184"/>
      <c r="C2" s="184"/>
      <c r="D2" s="184"/>
      <c r="E2" s="184"/>
      <c r="F2" s="184"/>
      <c r="G2" s="1"/>
    </row>
    <row r="3" spans="1:8" ht="18.75" x14ac:dyDescent="0.25">
      <c r="A3" s="185" t="s">
        <v>12</v>
      </c>
      <c r="B3" s="185"/>
      <c r="C3" s="185"/>
      <c r="D3" s="185"/>
      <c r="E3" s="185"/>
      <c r="F3" s="185"/>
      <c r="G3" s="185"/>
    </row>
    <row r="4" spans="1:8" ht="18.75" customHeight="1" x14ac:dyDescent="0.25">
      <c r="A4" s="185" t="s">
        <v>13</v>
      </c>
      <c r="B4" s="185"/>
      <c r="C4" s="185"/>
      <c r="D4" s="185"/>
      <c r="E4" s="185"/>
      <c r="F4" s="185"/>
      <c r="G4" s="185"/>
    </row>
    <row r="5" spans="1:8" ht="15" customHeight="1" x14ac:dyDescent="0.25">
      <c r="A5" s="186" t="s">
        <v>116</v>
      </c>
      <c r="B5" s="186"/>
      <c r="C5" s="186"/>
      <c r="D5" s="186"/>
      <c r="E5" s="186"/>
      <c r="F5" s="186"/>
      <c r="G5" s="186"/>
    </row>
    <row r="6" spans="1:8" ht="15.75" thickBot="1" x14ac:dyDescent="0.3">
      <c r="A6" s="2" t="s">
        <v>128</v>
      </c>
      <c r="B6" s="74"/>
      <c r="C6" s="74"/>
      <c r="D6" s="74"/>
      <c r="E6" s="74"/>
      <c r="F6" s="74"/>
      <c r="G6" s="3" t="s">
        <v>201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76" customFormat="1" ht="34.5" customHeight="1" x14ac:dyDescent="0.25">
      <c r="A9" s="121" t="s">
        <v>117</v>
      </c>
      <c r="B9" s="123" t="s">
        <v>118</v>
      </c>
      <c r="C9" s="125">
        <v>2210</v>
      </c>
      <c r="D9" s="69">
        <v>22900</v>
      </c>
      <c r="E9" s="127" t="s">
        <v>4</v>
      </c>
      <c r="F9" s="127" t="s">
        <v>6</v>
      </c>
      <c r="G9" s="128" t="s">
        <v>123</v>
      </c>
      <c r="H9" s="68"/>
    </row>
    <row r="10" spans="1:8" s="76" customFormat="1" ht="48" customHeight="1" x14ac:dyDescent="0.25">
      <c r="A10" s="122"/>
      <c r="B10" s="124"/>
      <c r="C10" s="126"/>
      <c r="D10" s="11" t="s">
        <v>119</v>
      </c>
      <c r="E10" s="117"/>
      <c r="F10" s="117"/>
      <c r="G10" s="129"/>
      <c r="H10" s="68"/>
    </row>
    <row r="11" spans="1:8" s="76" customFormat="1" ht="32.25" customHeight="1" x14ac:dyDescent="0.25">
      <c r="A11" s="121" t="s">
        <v>129</v>
      </c>
      <c r="B11" s="123" t="s">
        <v>130</v>
      </c>
      <c r="C11" s="125">
        <v>2210</v>
      </c>
      <c r="D11" s="69">
        <v>25483.8</v>
      </c>
      <c r="E11" s="127" t="s">
        <v>24</v>
      </c>
      <c r="F11" s="127" t="s">
        <v>6</v>
      </c>
      <c r="G11" s="128" t="s">
        <v>120</v>
      </c>
      <c r="H11" s="68"/>
    </row>
    <row r="12" spans="1:8" s="76" customFormat="1" ht="48" customHeight="1" x14ac:dyDescent="0.25">
      <c r="A12" s="122"/>
      <c r="B12" s="124"/>
      <c r="C12" s="126"/>
      <c r="D12" s="11" t="s">
        <v>131</v>
      </c>
      <c r="E12" s="117"/>
      <c r="F12" s="117"/>
      <c r="G12" s="129"/>
      <c r="H12" s="68"/>
    </row>
    <row r="13" spans="1:8" s="76" customFormat="1" ht="15.75" x14ac:dyDescent="0.25">
      <c r="A13" s="121" t="s">
        <v>132</v>
      </c>
      <c r="B13" s="123" t="s">
        <v>121</v>
      </c>
      <c r="C13" s="125">
        <v>2210</v>
      </c>
      <c r="D13" s="69">
        <v>42000</v>
      </c>
      <c r="E13" s="127" t="s">
        <v>24</v>
      </c>
      <c r="F13" s="127" t="s">
        <v>6</v>
      </c>
      <c r="G13" s="128" t="s">
        <v>120</v>
      </c>
      <c r="H13" s="68"/>
    </row>
    <row r="14" spans="1:8" s="76" customFormat="1" ht="48" customHeight="1" x14ac:dyDescent="0.25">
      <c r="A14" s="122"/>
      <c r="B14" s="124"/>
      <c r="C14" s="126"/>
      <c r="D14" s="11" t="s">
        <v>122</v>
      </c>
      <c r="E14" s="117"/>
      <c r="F14" s="117"/>
      <c r="G14" s="129"/>
      <c r="H14" s="68"/>
    </row>
    <row r="15" spans="1:8" s="76" customFormat="1" ht="41.25" customHeight="1" x14ac:dyDescent="0.25">
      <c r="A15" s="110" t="s">
        <v>22</v>
      </c>
      <c r="B15" s="112" t="s">
        <v>23</v>
      </c>
      <c r="C15" s="114">
        <v>2210</v>
      </c>
      <c r="D15" s="12">
        <v>5400</v>
      </c>
      <c r="E15" s="116" t="s">
        <v>21</v>
      </c>
      <c r="F15" s="116" t="s">
        <v>5</v>
      </c>
      <c r="G15" s="180" t="s">
        <v>1</v>
      </c>
    </row>
    <row r="16" spans="1:8" s="76" customFormat="1" ht="28.5" customHeight="1" x14ac:dyDescent="0.25">
      <c r="A16" s="122"/>
      <c r="B16" s="124"/>
      <c r="C16" s="126"/>
      <c r="D16" s="13" t="s">
        <v>124</v>
      </c>
      <c r="E16" s="117"/>
      <c r="F16" s="117"/>
      <c r="G16" s="153"/>
    </row>
    <row r="17" spans="1:9" s="76" customFormat="1" ht="49.5" customHeight="1" x14ac:dyDescent="0.25">
      <c r="A17" s="110" t="s">
        <v>136</v>
      </c>
      <c r="B17" s="112" t="s">
        <v>137</v>
      </c>
      <c r="C17" s="114">
        <v>2210</v>
      </c>
      <c r="D17" s="12">
        <v>199990</v>
      </c>
      <c r="E17" s="116" t="s">
        <v>139</v>
      </c>
      <c r="F17" s="116" t="s">
        <v>8</v>
      </c>
      <c r="G17" s="128" t="s">
        <v>140</v>
      </c>
    </row>
    <row r="18" spans="1:9" s="76" customFormat="1" ht="28.5" customHeight="1" x14ac:dyDescent="0.25">
      <c r="A18" s="122"/>
      <c r="B18" s="124"/>
      <c r="C18" s="126"/>
      <c r="D18" s="13" t="s">
        <v>138</v>
      </c>
      <c r="E18" s="117"/>
      <c r="F18" s="117"/>
      <c r="G18" s="129"/>
    </row>
    <row r="19" spans="1:9" s="76" customFormat="1" ht="49.5" customHeight="1" x14ac:dyDescent="0.25">
      <c r="A19" s="110" t="s">
        <v>164</v>
      </c>
      <c r="B19" s="112" t="s">
        <v>165</v>
      </c>
      <c r="C19" s="114">
        <v>2210</v>
      </c>
      <c r="D19" s="12">
        <v>14850</v>
      </c>
      <c r="E19" s="116" t="s">
        <v>167</v>
      </c>
      <c r="F19" s="116" t="s">
        <v>27</v>
      </c>
      <c r="G19" s="128" t="s">
        <v>146</v>
      </c>
    </row>
    <row r="20" spans="1:9" s="76" customFormat="1" ht="28.5" customHeight="1" thickBot="1" x14ac:dyDescent="0.3">
      <c r="A20" s="122"/>
      <c r="B20" s="124"/>
      <c r="C20" s="126"/>
      <c r="D20" s="13" t="s">
        <v>166</v>
      </c>
      <c r="E20" s="117"/>
      <c r="F20" s="117"/>
      <c r="G20" s="129"/>
    </row>
    <row r="21" spans="1:9" s="16" customFormat="1" ht="25.5" customHeight="1" thickBot="1" x14ac:dyDescent="0.3">
      <c r="A21" s="22" t="s">
        <v>28</v>
      </c>
      <c r="B21" s="24"/>
      <c r="C21" s="25"/>
      <c r="D21" s="26">
        <f>D15+D9+D13+D11+D17+D19</f>
        <v>310623.8</v>
      </c>
      <c r="E21" s="27"/>
      <c r="F21" s="28"/>
      <c r="G21" s="86"/>
      <c r="H21" s="17"/>
    </row>
    <row r="22" spans="1:9" s="76" customFormat="1" ht="30.75" customHeight="1" x14ac:dyDescent="0.25">
      <c r="A22" s="121" t="s">
        <v>29</v>
      </c>
      <c r="B22" s="123" t="s">
        <v>30</v>
      </c>
      <c r="C22" s="125">
        <v>2240</v>
      </c>
      <c r="D22" s="72">
        <v>21200</v>
      </c>
      <c r="E22" s="127" t="s">
        <v>24</v>
      </c>
      <c r="F22" s="127" t="s">
        <v>9</v>
      </c>
      <c r="G22" s="156" t="s">
        <v>31</v>
      </c>
      <c r="H22" s="14"/>
    </row>
    <row r="23" spans="1:9" s="76" customFormat="1" ht="44.25" customHeight="1" x14ac:dyDescent="0.25">
      <c r="A23" s="122"/>
      <c r="B23" s="124"/>
      <c r="C23" s="126"/>
      <c r="D23" s="13" t="s">
        <v>32</v>
      </c>
      <c r="E23" s="117"/>
      <c r="F23" s="117"/>
      <c r="G23" s="157"/>
      <c r="H23" s="14"/>
    </row>
    <row r="24" spans="1:9" s="76" customFormat="1" ht="38.25" customHeight="1" x14ac:dyDescent="0.25">
      <c r="A24" s="121" t="s">
        <v>33</v>
      </c>
      <c r="B24" s="154" t="s">
        <v>30</v>
      </c>
      <c r="C24" s="125">
        <v>2240</v>
      </c>
      <c r="D24" s="73">
        <v>28600</v>
      </c>
      <c r="E24" s="127" t="s">
        <v>24</v>
      </c>
      <c r="F24" s="127" t="s">
        <v>9</v>
      </c>
      <c r="G24" s="156" t="s">
        <v>34</v>
      </c>
      <c r="H24" s="14"/>
    </row>
    <row r="25" spans="1:9" s="76" customFormat="1" ht="49.5" customHeight="1" x14ac:dyDescent="0.25">
      <c r="A25" s="122"/>
      <c r="B25" s="155"/>
      <c r="C25" s="126"/>
      <c r="D25" s="71" t="s">
        <v>35</v>
      </c>
      <c r="E25" s="117"/>
      <c r="F25" s="117"/>
      <c r="G25" s="157"/>
      <c r="H25" s="14"/>
    </row>
    <row r="26" spans="1:9" s="76" customFormat="1" ht="48" customHeight="1" x14ac:dyDescent="0.25">
      <c r="A26" s="121" t="s">
        <v>36</v>
      </c>
      <c r="B26" s="178" t="s">
        <v>37</v>
      </c>
      <c r="C26" s="125">
        <v>2240</v>
      </c>
      <c r="D26" s="72">
        <f>1152-576</f>
        <v>576</v>
      </c>
      <c r="E26" s="127" t="s">
        <v>24</v>
      </c>
      <c r="F26" s="127" t="s">
        <v>9</v>
      </c>
      <c r="G26" s="180" t="s">
        <v>1</v>
      </c>
      <c r="H26" s="177">
        <v>-576</v>
      </c>
    </row>
    <row r="27" spans="1:9" s="76" customFormat="1" ht="53.25" customHeight="1" x14ac:dyDescent="0.25">
      <c r="A27" s="122"/>
      <c r="B27" s="179"/>
      <c r="C27" s="126"/>
      <c r="D27" s="13" t="s">
        <v>38</v>
      </c>
      <c r="E27" s="117"/>
      <c r="F27" s="117"/>
      <c r="G27" s="153"/>
      <c r="H27" s="177"/>
      <c r="I27" s="70">
        <f>D26+H26</f>
        <v>0</v>
      </c>
    </row>
    <row r="28" spans="1:9" s="76" customFormat="1" ht="79.5" customHeight="1" x14ac:dyDescent="0.25">
      <c r="A28" s="181" t="s">
        <v>39</v>
      </c>
      <c r="B28" s="123" t="s">
        <v>40</v>
      </c>
      <c r="C28" s="125">
        <v>2240</v>
      </c>
      <c r="D28" s="73">
        <f>1299.96-1299.96</f>
        <v>0</v>
      </c>
      <c r="E28" s="116" t="s">
        <v>21</v>
      </c>
      <c r="F28" s="127" t="s">
        <v>6</v>
      </c>
      <c r="G28" s="156" t="s">
        <v>31</v>
      </c>
      <c r="H28" s="68">
        <v>-1299.96</v>
      </c>
      <c r="I28" s="70">
        <f>D28+H28</f>
        <v>-1299.96</v>
      </c>
    </row>
    <row r="29" spans="1:9" s="76" customFormat="1" ht="108" customHeight="1" x14ac:dyDescent="0.25">
      <c r="A29" s="149"/>
      <c r="B29" s="124"/>
      <c r="C29" s="126"/>
      <c r="D29" s="71" t="s">
        <v>125</v>
      </c>
      <c r="E29" s="117"/>
      <c r="F29" s="117"/>
      <c r="G29" s="157"/>
    </row>
    <row r="30" spans="1:9" s="76" customFormat="1" ht="37.5" customHeight="1" x14ac:dyDescent="0.25">
      <c r="A30" s="181" t="s">
        <v>127</v>
      </c>
      <c r="B30" s="182" t="s">
        <v>126</v>
      </c>
      <c r="C30" s="125">
        <v>2240</v>
      </c>
      <c r="D30" s="73">
        <v>2400</v>
      </c>
      <c r="E30" s="127" t="s">
        <v>21</v>
      </c>
      <c r="F30" s="127" t="s">
        <v>6</v>
      </c>
      <c r="G30" s="156" t="s">
        <v>1</v>
      </c>
    </row>
    <row r="31" spans="1:9" s="76" customFormat="1" ht="45" customHeight="1" x14ac:dyDescent="0.25">
      <c r="A31" s="149"/>
      <c r="B31" s="183"/>
      <c r="C31" s="126"/>
      <c r="D31" s="13" t="s">
        <v>41</v>
      </c>
      <c r="E31" s="117"/>
      <c r="F31" s="117"/>
      <c r="G31" s="157"/>
    </row>
    <row r="32" spans="1:9" s="76" customFormat="1" ht="65.25" customHeight="1" x14ac:dyDescent="0.25">
      <c r="A32" s="181" t="s">
        <v>141</v>
      </c>
      <c r="B32" s="182" t="s">
        <v>142</v>
      </c>
      <c r="C32" s="125">
        <v>2240</v>
      </c>
      <c r="D32" s="73">
        <v>3540</v>
      </c>
      <c r="E32" s="127" t="s">
        <v>21</v>
      </c>
      <c r="F32" s="127" t="s">
        <v>6</v>
      </c>
      <c r="G32" s="156" t="s">
        <v>1</v>
      </c>
    </row>
    <row r="33" spans="1:8" s="76" customFormat="1" ht="60.75" customHeight="1" x14ac:dyDescent="0.25">
      <c r="A33" s="149"/>
      <c r="B33" s="183"/>
      <c r="C33" s="126"/>
      <c r="D33" s="13" t="s">
        <v>143</v>
      </c>
      <c r="E33" s="117"/>
      <c r="F33" s="117"/>
      <c r="G33" s="157"/>
    </row>
    <row r="34" spans="1:8" s="76" customFormat="1" ht="38.25" customHeight="1" x14ac:dyDescent="0.25">
      <c r="A34" s="148" t="s">
        <v>133</v>
      </c>
      <c r="B34" s="112" t="s">
        <v>134</v>
      </c>
      <c r="C34" s="114">
        <v>2240</v>
      </c>
      <c r="D34" s="77">
        <v>7000</v>
      </c>
      <c r="E34" s="116" t="s">
        <v>24</v>
      </c>
      <c r="F34" s="150" t="s">
        <v>177</v>
      </c>
      <c r="G34" s="152" t="s">
        <v>1</v>
      </c>
      <c r="H34" s="14"/>
    </row>
    <row r="35" spans="1:8" s="76" customFormat="1" ht="38.25" customHeight="1" x14ac:dyDescent="0.25">
      <c r="A35" s="149"/>
      <c r="B35" s="124"/>
      <c r="C35" s="126"/>
      <c r="D35" s="13" t="s">
        <v>135</v>
      </c>
      <c r="E35" s="117"/>
      <c r="F35" s="151"/>
      <c r="G35" s="153"/>
      <c r="H35" s="14"/>
    </row>
    <row r="36" spans="1:8" s="76" customFormat="1" ht="54.75" customHeight="1" x14ac:dyDescent="0.25">
      <c r="A36" s="148" t="s">
        <v>148</v>
      </c>
      <c r="B36" s="112" t="s">
        <v>144</v>
      </c>
      <c r="C36" s="114">
        <v>2240</v>
      </c>
      <c r="D36" s="77">
        <v>42728.800000000003</v>
      </c>
      <c r="E36" s="116" t="s">
        <v>145</v>
      </c>
      <c r="F36" s="150" t="s">
        <v>26</v>
      </c>
      <c r="G36" s="152" t="s">
        <v>146</v>
      </c>
      <c r="H36" s="14"/>
    </row>
    <row r="37" spans="1:8" s="76" customFormat="1" ht="38.25" customHeight="1" thickBot="1" x14ac:dyDescent="0.3">
      <c r="A37" s="149"/>
      <c r="B37" s="124"/>
      <c r="C37" s="126"/>
      <c r="D37" s="13" t="s">
        <v>147</v>
      </c>
      <c r="E37" s="117"/>
      <c r="F37" s="151"/>
      <c r="G37" s="153"/>
      <c r="H37" s="14"/>
    </row>
    <row r="38" spans="1:8" s="76" customFormat="1" ht="38.25" customHeight="1" x14ac:dyDescent="0.25">
      <c r="A38" s="110" t="s">
        <v>149</v>
      </c>
      <c r="B38" s="162" t="s">
        <v>150</v>
      </c>
      <c r="C38" s="114">
        <v>2240</v>
      </c>
      <c r="D38" s="12">
        <v>23400</v>
      </c>
      <c r="E38" s="116" t="s">
        <v>145</v>
      </c>
      <c r="F38" s="116" t="s">
        <v>151</v>
      </c>
      <c r="G38" s="128" t="s">
        <v>146</v>
      </c>
      <c r="H38" s="14"/>
    </row>
    <row r="39" spans="1:8" s="76" customFormat="1" ht="38.25" customHeight="1" x14ac:dyDescent="0.25">
      <c r="A39" s="122"/>
      <c r="B39" s="124"/>
      <c r="C39" s="126"/>
      <c r="D39" s="13" t="s">
        <v>152</v>
      </c>
      <c r="E39" s="117"/>
      <c r="F39" s="117"/>
      <c r="G39" s="129"/>
      <c r="H39" s="14"/>
    </row>
    <row r="40" spans="1:8" s="76" customFormat="1" ht="38.25" customHeight="1" x14ac:dyDescent="0.25">
      <c r="A40" s="110" t="s">
        <v>153</v>
      </c>
      <c r="B40" s="123" t="s">
        <v>150</v>
      </c>
      <c r="C40" s="114">
        <v>2240</v>
      </c>
      <c r="D40" s="12">
        <v>6408</v>
      </c>
      <c r="E40" s="116" t="s">
        <v>145</v>
      </c>
      <c r="F40" s="116" t="s">
        <v>151</v>
      </c>
      <c r="G40" s="128" t="s">
        <v>146</v>
      </c>
      <c r="H40" s="14"/>
    </row>
    <row r="41" spans="1:8" s="76" customFormat="1" ht="38.25" customHeight="1" thickBot="1" x14ac:dyDescent="0.3">
      <c r="A41" s="122"/>
      <c r="B41" s="124"/>
      <c r="C41" s="126"/>
      <c r="D41" s="13" t="s">
        <v>154</v>
      </c>
      <c r="E41" s="117"/>
      <c r="F41" s="117"/>
      <c r="G41" s="129"/>
      <c r="H41" s="14"/>
    </row>
    <row r="42" spans="1:8" s="76" customFormat="1" ht="38.25" customHeight="1" x14ac:dyDescent="0.25">
      <c r="A42" s="110" t="s">
        <v>155</v>
      </c>
      <c r="B42" s="162" t="s">
        <v>156</v>
      </c>
      <c r="C42" s="114">
        <v>2240</v>
      </c>
      <c r="D42" s="12">
        <v>46500</v>
      </c>
      <c r="E42" s="116" t="s">
        <v>145</v>
      </c>
      <c r="F42" s="116" t="s">
        <v>27</v>
      </c>
      <c r="G42" s="128" t="s">
        <v>146</v>
      </c>
      <c r="H42" s="14"/>
    </row>
    <row r="43" spans="1:8" s="76" customFormat="1" ht="38.25" customHeight="1" x14ac:dyDescent="0.25">
      <c r="A43" s="122"/>
      <c r="B43" s="124"/>
      <c r="C43" s="126"/>
      <c r="D43" s="13" t="s">
        <v>157</v>
      </c>
      <c r="E43" s="117"/>
      <c r="F43" s="117"/>
      <c r="G43" s="129"/>
      <c r="H43" s="14"/>
    </row>
    <row r="44" spans="1:8" s="76" customFormat="1" ht="38.25" customHeight="1" x14ac:dyDescent="0.25">
      <c r="A44" s="121" t="s">
        <v>158</v>
      </c>
      <c r="B44" s="123" t="s">
        <v>159</v>
      </c>
      <c r="C44" s="125">
        <v>2240</v>
      </c>
      <c r="D44" s="78">
        <v>30900</v>
      </c>
      <c r="E44" s="127" t="s">
        <v>145</v>
      </c>
      <c r="F44" s="127" t="s">
        <v>27</v>
      </c>
      <c r="G44" s="128" t="s">
        <v>146</v>
      </c>
      <c r="H44" s="14"/>
    </row>
    <row r="45" spans="1:8" s="76" customFormat="1" ht="38.25" customHeight="1" x14ac:dyDescent="0.25">
      <c r="A45" s="122"/>
      <c r="B45" s="124"/>
      <c r="C45" s="126"/>
      <c r="D45" s="13" t="s">
        <v>160</v>
      </c>
      <c r="E45" s="117"/>
      <c r="F45" s="117"/>
      <c r="G45" s="129"/>
      <c r="H45" s="14"/>
    </row>
    <row r="46" spans="1:8" s="76" customFormat="1" ht="70.5" customHeight="1" x14ac:dyDescent="0.25">
      <c r="A46" s="121" t="s">
        <v>161</v>
      </c>
      <c r="B46" s="123" t="s">
        <v>162</v>
      </c>
      <c r="C46" s="125">
        <v>2240</v>
      </c>
      <c r="D46" s="78">
        <v>47978</v>
      </c>
      <c r="E46" s="85" t="s">
        <v>145</v>
      </c>
      <c r="F46" s="127" t="s">
        <v>27</v>
      </c>
      <c r="G46" s="128" t="s">
        <v>146</v>
      </c>
      <c r="H46" s="14"/>
    </row>
    <row r="47" spans="1:8" s="76" customFormat="1" ht="38.25" customHeight="1" x14ac:dyDescent="0.25">
      <c r="A47" s="122"/>
      <c r="B47" s="124"/>
      <c r="C47" s="126"/>
      <c r="D47" s="13" t="s">
        <v>163</v>
      </c>
      <c r="E47" s="84"/>
      <c r="F47" s="117"/>
      <c r="G47" s="129"/>
      <c r="H47" s="14"/>
    </row>
    <row r="48" spans="1:8" s="76" customFormat="1" ht="70.5" customHeight="1" x14ac:dyDescent="0.25">
      <c r="A48" s="121" t="s">
        <v>172</v>
      </c>
      <c r="B48" s="123" t="s">
        <v>173</v>
      </c>
      <c r="C48" s="125">
        <v>2240</v>
      </c>
      <c r="D48" s="78">
        <v>25030</v>
      </c>
      <c r="E48" s="127" t="s">
        <v>175</v>
      </c>
      <c r="F48" s="127" t="s">
        <v>176</v>
      </c>
      <c r="G48" s="128" t="s">
        <v>146</v>
      </c>
      <c r="H48" s="14"/>
    </row>
    <row r="49" spans="1:12" s="76" customFormat="1" ht="38.25" customHeight="1" x14ac:dyDescent="0.25">
      <c r="A49" s="122"/>
      <c r="B49" s="124"/>
      <c r="C49" s="126"/>
      <c r="D49" s="13" t="s">
        <v>174</v>
      </c>
      <c r="E49" s="117"/>
      <c r="F49" s="117"/>
      <c r="G49" s="129"/>
      <c r="H49" s="14"/>
    </row>
    <row r="50" spans="1:12" s="76" customFormat="1" ht="70.5" customHeight="1" x14ac:dyDescent="0.25">
      <c r="A50" s="110" t="s">
        <v>183</v>
      </c>
      <c r="B50" s="123" t="s">
        <v>184</v>
      </c>
      <c r="C50" s="125">
        <v>2240</v>
      </c>
      <c r="D50" s="78">
        <v>96490</v>
      </c>
      <c r="E50" s="127" t="s">
        <v>145</v>
      </c>
      <c r="F50" s="127" t="s">
        <v>181</v>
      </c>
      <c r="G50" s="128" t="s">
        <v>146</v>
      </c>
      <c r="H50" s="14"/>
    </row>
    <row r="51" spans="1:12" s="76" customFormat="1" ht="38.25" customHeight="1" thickBot="1" x14ac:dyDescent="0.3">
      <c r="A51" s="111"/>
      <c r="B51" s="124"/>
      <c r="C51" s="126"/>
      <c r="D51" s="13" t="s">
        <v>185</v>
      </c>
      <c r="E51" s="118"/>
      <c r="F51" s="117"/>
      <c r="G51" s="129"/>
      <c r="H51" s="14"/>
    </row>
    <row r="52" spans="1:12" s="76" customFormat="1" ht="70.5" customHeight="1" x14ac:dyDescent="0.25">
      <c r="A52" s="121" t="s">
        <v>192</v>
      </c>
      <c r="B52" s="123" t="s">
        <v>193</v>
      </c>
      <c r="C52" s="125">
        <v>2240</v>
      </c>
      <c r="D52" s="78">
        <v>3744</v>
      </c>
      <c r="E52" s="127" t="s">
        <v>145</v>
      </c>
      <c r="F52" s="127" t="s">
        <v>181</v>
      </c>
      <c r="G52" s="128" t="s">
        <v>146</v>
      </c>
      <c r="H52" s="14"/>
    </row>
    <row r="53" spans="1:12" s="76" customFormat="1" ht="38.25" customHeight="1" x14ac:dyDescent="0.25">
      <c r="A53" s="122"/>
      <c r="B53" s="124"/>
      <c r="C53" s="126"/>
      <c r="D53" s="13" t="s">
        <v>194</v>
      </c>
      <c r="E53" s="117"/>
      <c r="F53" s="117"/>
      <c r="G53" s="129"/>
      <c r="H53" s="14"/>
    </row>
    <row r="54" spans="1:12" s="76" customFormat="1" ht="70.5" customHeight="1" x14ac:dyDescent="0.25">
      <c r="A54" s="121" t="s">
        <v>195</v>
      </c>
      <c r="B54" s="123" t="s">
        <v>196</v>
      </c>
      <c r="C54" s="125">
        <v>2240</v>
      </c>
      <c r="D54" s="78">
        <v>48000</v>
      </c>
      <c r="E54" s="127" t="s">
        <v>145</v>
      </c>
      <c r="F54" s="127" t="s">
        <v>181</v>
      </c>
      <c r="G54" s="128" t="s">
        <v>146</v>
      </c>
      <c r="H54" s="14"/>
    </row>
    <row r="55" spans="1:12" s="76" customFormat="1" ht="38.25" customHeight="1" x14ac:dyDescent="0.25">
      <c r="A55" s="122"/>
      <c r="B55" s="124"/>
      <c r="C55" s="126"/>
      <c r="D55" s="13" t="s">
        <v>197</v>
      </c>
      <c r="E55" s="117"/>
      <c r="F55" s="117"/>
      <c r="G55" s="129"/>
      <c r="H55" s="14"/>
    </row>
    <row r="56" spans="1:12" s="76" customFormat="1" ht="70.5" customHeight="1" x14ac:dyDescent="0.25">
      <c r="A56" s="110" t="s">
        <v>198</v>
      </c>
      <c r="B56" s="112" t="s">
        <v>199</v>
      </c>
      <c r="C56" s="114">
        <v>2240</v>
      </c>
      <c r="D56" s="12">
        <v>4425</v>
      </c>
      <c r="E56" s="116" t="s">
        <v>145</v>
      </c>
      <c r="F56" s="116" t="s">
        <v>181</v>
      </c>
      <c r="G56" s="119" t="s">
        <v>146</v>
      </c>
      <c r="H56" s="14"/>
    </row>
    <row r="57" spans="1:12" s="76" customFormat="1" ht="38.25" customHeight="1" thickBot="1" x14ac:dyDescent="0.3">
      <c r="A57" s="111"/>
      <c r="B57" s="113"/>
      <c r="C57" s="115"/>
      <c r="D57" s="13" t="s">
        <v>200</v>
      </c>
      <c r="E57" s="117"/>
      <c r="F57" s="118"/>
      <c r="G57" s="120"/>
      <c r="H57" s="14"/>
    </row>
    <row r="58" spans="1:12" s="16" customFormat="1" ht="38.25" customHeight="1" thickBot="1" x14ac:dyDescent="0.3">
      <c r="A58" s="32" t="s">
        <v>42</v>
      </c>
      <c r="B58" s="18"/>
      <c r="C58" s="19"/>
      <c r="D58" s="20">
        <f>D30+D28+D26+D24+D22+D34+D32+D36+D38+D40+D42+D44+D46+D48+D50+D52+D54+D56</f>
        <v>438919.8</v>
      </c>
      <c r="E58" s="19"/>
      <c r="F58" s="19"/>
      <c r="G58" s="87"/>
      <c r="H58" s="29"/>
    </row>
    <row r="59" spans="1:12" s="16" customFormat="1" ht="38.25" hidden="1" customHeight="1" x14ac:dyDescent="0.25">
      <c r="A59" s="88" t="s">
        <v>43</v>
      </c>
      <c r="B59" s="33" t="s">
        <v>44</v>
      </c>
      <c r="C59" s="34">
        <v>2282</v>
      </c>
      <c r="D59" s="35">
        <v>0</v>
      </c>
      <c r="E59" s="166" t="s">
        <v>45</v>
      </c>
      <c r="F59" s="168" t="s">
        <v>10</v>
      </c>
      <c r="G59" s="169" t="s">
        <v>31</v>
      </c>
      <c r="H59" s="29"/>
    </row>
    <row r="60" spans="1:12" s="16" customFormat="1" ht="27" hidden="1" customHeight="1" x14ac:dyDescent="0.25">
      <c r="A60" s="89"/>
      <c r="B60" s="36"/>
      <c r="C60" s="37"/>
      <c r="D60" s="30" t="s">
        <v>46</v>
      </c>
      <c r="E60" s="167"/>
      <c r="F60" s="133"/>
      <c r="G60" s="170"/>
      <c r="I60" s="29"/>
      <c r="K60" s="29"/>
    </row>
    <row r="61" spans="1:12" s="16" customFormat="1" ht="27" hidden="1" customHeight="1" x14ac:dyDescent="0.35">
      <c r="A61" s="90" t="s">
        <v>47</v>
      </c>
      <c r="B61" s="38"/>
      <c r="C61" s="39"/>
      <c r="D61" s="40">
        <f>D59</f>
        <v>0</v>
      </c>
      <c r="E61" s="39"/>
      <c r="F61" s="39"/>
      <c r="G61" s="91"/>
      <c r="H61" s="41"/>
      <c r="I61" s="15"/>
      <c r="K61" s="42"/>
      <c r="L61" s="43"/>
    </row>
    <row r="62" spans="1:12" s="16" customFormat="1" ht="61.5" hidden="1" customHeight="1" x14ac:dyDescent="0.35">
      <c r="A62" s="146" t="s">
        <v>48</v>
      </c>
      <c r="B62" s="172" t="s">
        <v>49</v>
      </c>
      <c r="C62" s="132">
        <v>3110</v>
      </c>
      <c r="D62" s="31">
        <f>6453000-6453000</f>
        <v>0</v>
      </c>
      <c r="E62" s="132" t="s">
        <v>50</v>
      </c>
      <c r="F62" s="132" t="s">
        <v>10</v>
      </c>
      <c r="G62" s="138" t="s">
        <v>51</v>
      </c>
      <c r="H62" s="41"/>
      <c r="I62" s="15"/>
      <c r="K62" s="42"/>
      <c r="L62" s="44"/>
    </row>
    <row r="63" spans="1:12" s="16" customFormat="1" ht="39.75" hidden="1" customHeight="1" x14ac:dyDescent="0.35">
      <c r="A63" s="171"/>
      <c r="B63" s="173"/>
      <c r="C63" s="175"/>
      <c r="D63" s="45" t="s">
        <v>52</v>
      </c>
      <c r="E63" s="175"/>
      <c r="F63" s="175"/>
      <c r="G63" s="176"/>
      <c r="H63" s="46"/>
      <c r="I63" s="15"/>
      <c r="K63" s="47"/>
      <c r="L63" s="43"/>
    </row>
    <row r="64" spans="1:12" s="16" customFormat="1" ht="62.25" hidden="1" customHeight="1" x14ac:dyDescent="0.35">
      <c r="A64" s="92" t="s">
        <v>53</v>
      </c>
      <c r="B64" s="173"/>
      <c r="C64" s="175"/>
      <c r="D64" s="31">
        <f>3988108.95-3988108.95</f>
        <v>0</v>
      </c>
      <c r="E64" s="175"/>
      <c r="F64" s="175"/>
      <c r="G64" s="138" t="s">
        <v>31</v>
      </c>
      <c r="H64" s="41"/>
      <c r="I64" s="15"/>
      <c r="K64" s="42"/>
      <c r="L64" s="43"/>
    </row>
    <row r="65" spans="1:9" s="16" customFormat="1" ht="111.75" hidden="1" customHeight="1" x14ac:dyDescent="0.25">
      <c r="A65" s="93"/>
      <c r="B65" s="173"/>
      <c r="C65" s="175"/>
      <c r="D65" s="45" t="s">
        <v>52</v>
      </c>
      <c r="E65" s="175"/>
      <c r="F65" s="175"/>
      <c r="G65" s="176"/>
      <c r="H65" s="41"/>
      <c r="I65" s="15"/>
    </row>
    <row r="66" spans="1:9" s="16" customFormat="1" ht="28.5" hidden="1" customHeight="1" x14ac:dyDescent="0.25">
      <c r="A66" s="92" t="s">
        <v>54</v>
      </c>
      <c r="B66" s="173"/>
      <c r="C66" s="175"/>
      <c r="D66" s="31">
        <v>0</v>
      </c>
      <c r="E66" s="175"/>
      <c r="F66" s="175"/>
      <c r="G66" s="176"/>
      <c r="H66" s="41"/>
      <c r="I66" s="15"/>
    </row>
    <row r="67" spans="1:9" s="16" customFormat="1" ht="15.75" hidden="1" customHeight="1" x14ac:dyDescent="0.25">
      <c r="A67" s="94"/>
      <c r="B67" s="173"/>
      <c r="C67" s="175"/>
      <c r="D67" s="45" t="s">
        <v>55</v>
      </c>
      <c r="E67" s="175"/>
      <c r="F67" s="175"/>
      <c r="G67" s="176"/>
    </row>
    <row r="68" spans="1:9" s="16" customFormat="1" ht="31.5" hidden="1" customHeight="1" x14ac:dyDescent="0.25">
      <c r="A68" s="95" t="s">
        <v>56</v>
      </c>
      <c r="B68" s="173"/>
      <c r="C68" s="175"/>
      <c r="D68" s="31">
        <f>4434672-4434672</f>
        <v>0</v>
      </c>
      <c r="E68" s="175"/>
      <c r="F68" s="175"/>
      <c r="G68" s="176"/>
    </row>
    <row r="69" spans="1:9" s="16" customFormat="1" ht="35.25" hidden="1" customHeight="1" x14ac:dyDescent="0.25">
      <c r="A69" s="96"/>
      <c r="B69" s="173"/>
      <c r="C69" s="175"/>
      <c r="D69" s="45" t="s">
        <v>52</v>
      </c>
      <c r="E69" s="175"/>
      <c r="F69" s="175"/>
      <c r="G69" s="176"/>
    </row>
    <row r="70" spans="1:9" s="16" customFormat="1" ht="30" hidden="1" customHeight="1" x14ac:dyDescent="0.25">
      <c r="A70" s="92" t="s">
        <v>57</v>
      </c>
      <c r="B70" s="173"/>
      <c r="C70" s="175"/>
      <c r="D70" s="31">
        <v>0</v>
      </c>
      <c r="E70" s="175"/>
      <c r="F70" s="175"/>
      <c r="G70" s="176"/>
    </row>
    <row r="71" spans="1:9" s="16" customFormat="1" ht="25.5" hidden="1" customHeight="1" x14ac:dyDescent="0.25">
      <c r="A71" s="97"/>
      <c r="B71" s="173"/>
      <c r="C71" s="175"/>
      <c r="D71" s="48" t="s">
        <v>58</v>
      </c>
      <c r="E71" s="175"/>
      <c r="F71" s="175"/>
      <c r="G71" s="176"/>
    </row>
    <row r="72" spans="1:9" s="16" customFormat="1" ht="36.75" hidden="1" customHeight="1" x14ac:dyDescent="0.25">
      <c r="A72" s="95" t="s">
        <v>59</v>
      </c>
      <c r="B72" s="173"/>
      <c r="C72" s="175"/>
      <c r="D72" s="31">
        <f>13601246.4-13601246.4</f>
        <v>0</v>
      </c>
      <c r="E72" s="175"/>
      <c r="F72" s="175"/>
      <c r="G72" s="176"/>
    </row>
    <row r="73" spans="1:9" s="16" customFormat="1" ht="36.75" hidden="1" customHeight="1" x14ac:dyDescent="0.25">
      <c r="A73" s="96"/>
      <c r="B73" s="173"/>
      <c r="C73" s="175"/>
      <c r="D73" s="45" t="s">
        <v>52</v>
      </c>
      <c r="E73" s="175"/>
      <c r="F73" s="175"/>
      <c r="G73" s="176"/>
    </row>
    <row r="74" spans="1:9" s="16" customFormat="1" ht="26.25" hidden="1" customHeight="1" x14ac:dyDescent="0.25">
      <c r="A74" s="92" t="s">
        <v>60</v>
      </c>
      <c r="B74" s="173"/>
      <c r="C74" s="175"/>
      <c r="D74" s="31">
        <v>0</v>
      </c>
      <c r="E74" s="175"/>
      <c r="F74" s="175"/>
      <c r="G74" s="176"/>
    </row>
    <row r="75" spans="1:9" s="16" customFormat="1" ht="33.75" hidden="1" customHeight="1" x14ac:dyDescent="0.25">
      <c r="A75" s="96"/>
      <c r="B75" s="173"/>
      <c r="C75" s="175"/>
      <c r="D75" s="48" t="s">
        <v>61</v>
      </c>
      <c r="E75" s="175"/>
      <c r="F75" s="175"/>
      <c r="G75" s="139"/>
    </row>
    <row r="76" spans="1:9" s="16" customFormat="1" ht="33.75" hidden="1" customHeight="1" x14ac:dyDescent="0.25">
      <c r="A76" s="95" t="s">
        <v>62</v>
      </c>
      <c r="B76" s="173"/>
      <c r="C76" s="175"/>
      <c r="D76" s="31">
        <f>4019652-4019652</f>
        <v>0</v>
      </c>
      <c r="E76" s="175"/>
      <c r="F76" s="175"/>
      <c r="G76" s="138" t="s">
        <v>51</v>
      </c>
    </row>
    <row r="77" spans="1:9" s="16" customFormat="1" ht="33.75" hidden="1" customHeight="1" x14ac:dyDescent="0.25">
      <c r="A77" s="96"/>
      <c r="B77" s="174"/>
      <c r="C77" s="133"/>
      <c r="D77" s="45" t="s">
        <v>52</v>
      </c>
      <c r="E77" s="133"/>
      <c r="F77" s="133"/>
      <c r="G77" s="176"/>
    </row>
    <row r="78" spans="1:9" s="16" customFormat="1" ht="48" hidden="1" customHeight="1" x14ac:dyDescent="0.25">
      <c r="A78" s="97" t="s">
        <v>63</v>
      </c>
      <c r="B78" s="144" t="s">
        <v>64</v>
      </c>
      <c r="C78" s="49">
        <v>3110</v>
      </c>
      <c r="D78" s="31">
        <v>0</v>
      </c>
      <c r="E78" s="80" t="s">
        <v>3</v>
      </c>
      <c r="F78" s="136" t="s">
        <v>8</v>
      </c>
      <c r="G78" s="138" t="s">
        <v>1</v>
      </c>
    </row>
    <row r="79" spans="1:9" s="16" customFormat="1" ht="101.25" hidden="1" customHeight="1" x14ac:dyDescent="0.25">
      <c r="A79" s="96"/>
      <c r="B79" s="145"/>
      <c r="C79" s="49"/>
      <c r="D79" s="21" t="s">
        <v>65</v>
      </c>
      <c r="E79" s="80" t="s">
        <v>66</v>
      </c>
      <c r="F79" s="137"/>
      <c r="G79" s="139"/>
    </row>
    <row r="80" spans="1:9" s="16" customFormat="1" ht="43.5" hidden="1" customHeight="1" x14ac:dyDescent="0.25">
      <c r="A80" s="92" t="s">
        <v>67</v>
      </c>
      <c r="B80" s="144" t="s">
        <v>68</v>
      </c>
      <c r="C80" s="136">
        <v>3110</v>
      </c>
      <c r="D80" s="31">
        <f>6750000-6750000</f>
        <v>0</v>
      </c>
      <c r="E80" s="136" t="s">
        <v>69</v>
      </c>
      <c r="F80" s="136" t="s">
        <v>8</v>
      </c>
      <c r="G80" s="138" t="s">
        <v>70</v>
      </c>
      <c r="H80" s="17">
        <f>D62+D64+D68+D72+D76</f>
        <v>0</v>
      </c>
    </row>
    <row r="81" spans="1:12" s="16" customFormat="1" ht="61.5" hidden="1" customHeight="1" x14ac:dyDescent="0.25">
      <c r="A81" s="98"/>
      <c r="B81" s="145"/>
      <c r="C81" s="137"/>
      <c r="D81" s="21" t="s">
        <v>52</v>
      </c>
      <c r="E81" s="137"/>
      <c r="F81" s="137"/>
      <c r="G81" s="139"/>
    </row>
    <row r="82" spans="1:12" s="16" customFormat="1" ht="75.75" hidden="1" customHeight="1" x14ac:dyDescent="0.25">
      <c r="A82" s="97" t="s">
        <v>71</v>
      </c>
      <c r="B82" s="144" t="s">
        <v>72</v>
      </c>
      <c r="C82" s="49">
        <v>3110</v>
      </c>
      <c r="D82" s="31">
        <f>3960000-3960000</f>
        <v>0</v>
      </c>
      <c r="E82" s="49" t="s">
        <v>3</v>
      </c>
      <c r="F82" s="49" t="s">
        <v>9</v>
      </c>
      <c r="G82" s="138" t="s">
        <v>70</v>
      </c>
    </row>
    <row r="83" spans="1:12" s="16" customFormat="1" ht="97.5" hidden="1" customHeight="1" x14ac:dyDescent="0.25">
      <c r="A83" s="96"/>
      <c r="B83" s="145"/>
      <c r="C83" s="49"/>
      <c r="D83" s="21" t="s">
        <v>73</v>
      </c>
      <c r="E83" s="82" t="s">
        <v>66</v>
      </c>
      <c r="F83" s="82"/>
      <c r="G83" s="139"/>
    </row>
    <row r="84" spans="1:12" s="16" customFormat="1" ht="78.75" hidden="1" customHeight="1" x14ac:dyDescent="0.25">
      <c r="A84" s="97" t="s">
        <v>74</v>
      </c>
      <c r="B84" s="144" t="s">
        <v>75</v>
      </c>
      <c r="C84" s="81">
        <v>3110</v>
      </c>
      <c r="D84" s="50">
        <f>6128320.65+2659727.35-8788048</f>
        <v>0</v>
      </c>
      <c r="E84" s="49" t="s">
        <v>3</v>
      </c>
      <c r="F84" s="49" t="s">
        <v>8</v>
      </c>
      <c r="G84" s="138" t="s">
        <v>31</v>
      </c>
    </row>
    <row r="85" spans="1:12" s="16" customFormat="1" ht="93.75" hidden="1" customHeight="1" x14ac:dyDescent="0.25">
      <c r="A85" s="96"/>
      <c r="B85" s="145"/>
      <c r="C85" s="82"/>
      <c r="D85" s="21" t="s">
        <v>76</v>
      </c>
      <c r="E85" s="49" t="s">
        <v>66</v>
      </c>
      <c r="F85" s="49"/>
      <c r="G85" s="139"/>
    </row>
    <row r="86" spans="1:12" s="16" customFormat="1" ht="27" hidden="1" customHeight="1" x14ac:dyDescent="0.25">
      <c r="A86" s="97" t="s">
        <v>77</v>
      </c>
      <c r="B86" s="144" t="s">
        <v>78</v>
      </c>
      <c r="C86" s="49">
        <v>3110</v>
      </c>
      <c r="D86" s="31">
        <v>0</v>
      </c>
      <c r="E86" s="81" t="s">
        <v>0</v>
      </c>
      <c r="F86" s="81" t="s">
        <v>9</v>
      </c>
      <c r="G86" s="138" t="s">
        <v>31</v>
      </c>
    </row>
    <row r="87" spans="1:12" s="16" customFormat="1" ht="60" hidden="1" customHeight="1" x14ac:dyDescent="0.25">
      <c r="A87" s="96"/>
      <c r="B87" s="145"/>
      <c r="C87" s="82"/>
      <c r="D87" s="21" t="s">
        <v>79</v>
      </c>
      <c r="E87" s="82"/>
      <c r="F87" s="82"/>
      <c r="G87" s="139"/>
    </row>
    <row r="88" spans="1:12" s="16" customFormat="1" ht="34.5" hidden="1" customHeight="1" x14ac:dyDescent="0.25">
      <c r="A88" s="97" t="s">
        <v>80</v>
      </c>
      <c r="B88" s="144" t="s">
        <v>81</v>
      </c>
      <c r="C88" s="49">
        <v>3110</v>
      </c>
      <c r="D88" s="31">
        <v>0</v>
      </c>
      <c r="E88" s="49" t="s">
        <v>3</v>
      </c>
      <c r="F88" s="49" t="s">
        <v>26</v>
      </c>
      <c r="G88" s="99" t="s">
        <v>82</v>
      </c>
      <c r="H88" s="29"/>
    </row>
    <row r="89" spans="1:12" s="16" customFormat="1" ht="43.5" hidden="1" customHeight="1" x14ac:dyDescent="0.25">
      <c r="A89" s="97"/>
      <c r="B89" s="145"/>
      <c r="C89" s="49"/>
      <c r="D89" s="21" t="s">
        <v>83</v>
      </c>
      <c r="E89" s="49"/>
      <c r="F89" s="49"/>
      <c r="G89" s="99"/>
      <c r="J89" s="29"/>
    </row>
    <row r="90" spans="1:12" s="16" customFormat="1" ht="33.75" hidden="1" customHeight="1" x14ac:dyDescent="0.25">
      <c r="A90" s="142" t="s">
        <v>84</v>
      </c>
      <c r="B90" s="144" t="s">
        <v>85</v>
      </c>
      <c r="C90" s="49">
        <v>3110</v>
      </c>
      <c r="D90" s="31">
        <v>0</v>
      </c>
      <c r="E90" s="81" t="s">
        <v>3</v>
      </c>
      <c r="F90" s="81" t="s">
        <v>6</v>
      </c>
      <c r="G90" s="138" t="s">
        <v>1</v>
      </c>
      <c r="H90" s="29"/>
    </row>
    <row r="91" spans="1:12" s="16" customFormat="1" ht="43.5" hidden="1" customHeight="1" x14ac:dyDescent="0.25">
      <c r="A91" s="143"/>
      <c r="B91" s="145"/>
      <c r="C91" s="82"/>
      <c r="D91" s="21" t="s">
        <v>86</v>
      </c>
      <c r="E91" s="82"/>
      <c r="F91" s="82"/>
      <c r="G91" s="139"/>
      <c r="H91" s="29"/>
    </row>
    <row r="92" spans="1:12" s="16" customFormat="1" ht="26.25" hidden="1" customHeight="1" x14ac:dyDescent="0.25">
      <c r="A92" s="146" t="s">
        <v>87</v>
      </c>
      <c r="B92" s="51" t="s">
        <v>88</v>
      </c>
      <c r="C92" s="132">
        <v>3110</v>
      </c>
      <c r="D92" s="52">
        <v>0</v>
      </c>
      <c r="E92" s="132" t="s">
        <v>0</v>
      </c>
      <c r="F92" s="79" t="s">
        <v>27</v>
      </c>
      <c r="G92" s="100" t="s">
        <v>1</v>
      </c>
      <c r="H92" s="29"/>
    </row>
    <row r="93" spans="1:12" s="16" customFormat="1" ht="39" hidden="1" customHeight="1" x14ac:dyDescent="0.25">
      <c r="A93" s="147"/>
      <c r="B93" s="83"/>
      <c r="C93" s="133"/>
      <c r="D93" s="53" t="s">
        <v>89</v>
      </c>
      <c r="E93" s="133"/>
      <c r="F93" s="54"/>
      <c r="G93" s="101"/>
    </row>
    <row r="94" spans="1:12" s="16" customFormat="1" ht="26.25" hidden="1" customHeight="1" x14ac:dyDescent="0.25">
      <c r="A94" s="92" t="s">
        <v>90</v>
      </c>
      <c r="B94" s="55" t="s">
        <v>91</v>
      </c>
      <c r="C94" s="140">
        <v>3122</v>
      </c>
      <c r="D94" s="56">
        <f>1300000-1300000</f>
        <v>0</v>
      </c>
      <c r="E94" s="132" t="s">
        <v>92</v>
      </c>
      <c r="F94" s="132" t="s">
        <v>6</v>
      </c>
      <c r="G94" s="134" t="s">
        <v>51</v>
      </c>
    </row>
    <row r="95" spans="1:12" s="16" customFormat="1" ht="44.25" hidden="1" customHeight="1" x14ac:dyDescent="0.25">
      <c r="A95" s="98"/>
      <c r="B95" s="57"/>
      <c r="C95" s="141"/>
      <c r="D95" s="23" t="s">
        <v>93</v>
      </c>
      <c r="E95" s="133"/>
      <c r="F95" s="133"/>
      <c r="G95" s="135"/>
    </row>
    <row r="96" spans="1:12" s="16" customFormat="1" ht="85.5" hidden="1" customHeight="1" x14ac:dyDescent="0.4">
      <c r="A96" s="102" t="s">
        <v>94</v>
      </c>
      <c r="B96" s="55" t="s">
        <v>95</v>
      </c>
      <c r="C96" s="58">
        <v>3122</v>
      </c>
      <c r="D96" s="56">
        <f>20650000-20650000</f>
        <v>0</v>
      </c>
      <c r="E96" s="132" t="s">
        <v>3</v>
      </c>
      <c r="F96" s="80" t="s">
        <v>6</v>
      </c>
      <c r="G96" s="134" t="s">
        <v>51</v>
      </c>
      <c r="H96" s="41"/>
      <c r="I96" s="15"/>
      <c r="J96" s="17"/>
      <c r="K96" s="59"/>
      <c r="L96" s="60"/>
    </row>
    <row r="97" spans="1:12" s="16" customFormat="1" ht="95.25" hidden="1" customHeight="1" x14ac:dyDescent="0.25">
      <c r="A97" s="103"/>
      <c r="B97" s="61"/>
      <c r="C97" s="58"/>
      <c r="D97" s="62" t="s">
        <v>93</v>
      </c>
      <c r="E97" s="133"/>
      <c r="F97" s="80"/>
      <c r="G97" s="135"/>
      <c r="J97" s="63"/>
      <c r="K97" s="17"/>
    </row>
    <row r="98" spans="1:12" s="16" customFormat="1" ht="88.5" hidden="1" customHeight="1" x14ac:dyDescent="0.25">
      <c r="A98" s="92" t="s">
        <v>96</v>
      </c>
      <c r="B98" s="55" t="s">
        <v>97</v>
      </c>
      <c r="C98" s="130">
        <v>3122</v>
      </c>
      <c r="D98" s="56">
        <f>2590000-150000-2440000</f>
        <v>0</v>
      </c>
      <c r="E98" s="132" t="s">
        <v>3</v>
      </c>
      <c r="F98" s="132" t="s">
        <v>6</v>
      </c>
      <c r="G98" s="134" t="s">
        <v>98</v>
      </c>
    </row>
    <row r="99" spans="1:12" s="16" customFormat="1" ht="82.5" hidden="1" customHeight="1" x14ac:dyDescent="0.25">
      <c r="A99" s="98"/>
      <c r="B99" s="64"/>
      <c r="C99" s="131"/>
      <c r="D99" s="23" t="s">
        <v>99</v>
      </c>
      <c r="E99" s="133"/>
      <c r="F99" s="133"/>
      <c r="G99" s="135"/>
    </row>
    <row r="100" spans="1:12" s="16" customFormat="1" ht="65.25" hidden="1" customHeight="1" x14ac:dyDescent="0.25">
      <c r="A100" s="92" t="s">
        <v>100</v>
      </c>
      <c r="B100" s="55" t="s">
        <v>101</v>
      </c>
      <c r="C100" s="130">
        <v>3122</v>
      </c>
      <c r="D100" s="56">
        <f>850000-850000</f>
        <v>0</v>
      </c>
      <c r="E100" s="132" t="s">
        <v>92</v>
      </c>
      <c r="F100" s="132" t="s">
        <v>6</v>
      </c>
      <c r="G100" s="134" t="s">
        <v>102</v>
      </c>
    </row>
    <row r="101" spans="1:12" s="16" customFormat="1" ht="27.75" hidden="1" customHeight="1" x14ac:dyDescent="0.25">
      <c r="A101" s="98"/>
      <c r="B101" s="64"/>
      <c r="C101" s="131"/>
      <c r="D101" s="23" t="s">
        <v>93</v>
      </c>
      <c r="E101" s="133"/>
      <c r="F101" s="133"/>
      <c r="G101" s="135"/>
      <c r="K101" s="63"/>
      <c r="L101" s="17"/>
    </row>
    <row r="102" spans="1:12" s="16" customFormat="1" ht="93.75" hidden="1" customHeight="1" x14ac:dyDescent="0.25">
      <c r="A102" s="92" t="s">
        <v>103</v>
      </c>
      <c r="B102" s="55" t="s">
        <v>104</v>
      </c>
      <c r="C102" s="130">
        <v>3122</v>
      </c>
      <c r="D102" s="56">
        <f>27000-27000</f>
        <v>0</v>
      </c>
      <c r="E102" s="132" t="s">
        <v>2</v>
      </c>
      <c r="F102" s="132" t="s">
        <v>6</v>
      </c>
      <c r="G102" s="134" t="s">
        <v>105</v>
      </c>
    </row>
    <row r="103" spans="1:12" s="16" customFormat="1" ht="81" hidden="1" customHeight="1" x14ac:dyDescent="0.25">
      <c r="A103" s="98"/>
      <c r="B103" s="64"/>
      <c r="C103" s="131"/>
      <c r="D103" s="23" t="s">
        <v>106</v>
      </c>
      <c r="E103" s="133"/>
      <c r="F103" s="133"/>
      <c r="G103" s="135"/>
    </row>
    <row r="104" spans="1:12" s="16" customFormat="1" ht="63.75" hidden="1" x14ac:dyDescent="0.25">
      <c r="A104" s="92" t="s">
        <v>107</v>
      </c>
      <c r="B104" s="55" t="s">
        <v>108</v>
      </c>
      <c r="C104" s="130">
        <v>3122</v>
      </c>
      <c r="D104" s="56">
        <f>67500-67500</f>
        <v>0</v>
      </c>
      <c r="E104" s="132" t="s">
        <v>2</v>
      </c>
      <c r="F104" s="132" t="s">
        <v>6</v>
      </c>
      <c r="G104" s="134" t="s">
        <v>105</v>
      </c>
    </row>
    <row r="105" spans="1:12" s="16" customFormat="1" ht="27" hidden="1" customHeight="1" x14ac:dyDescent="0.25">
      <c r="A105" s="89"/>
      <c r="B105" s="64"/>
      <c r="C105" s="131"/>
      <c r="D105" s="23" t="s">
        <v>109</v>
      </c>
      <c r="E105" s="133"/>
      <c r="F105" s="133"/>
      <c r="G105" s="135"/>
    </row>
    <row r="106" spans="1:12" s="16" customFormat="1" ht="75" hidden="1" customHeight="1" x14ac:dyDescent="0.25">
      <c r="A106" s="92" t="s">
        <v>110</v>
      </c>
      <c r="B106" s="55" t="s">
        <v>111</v>
      </c>
      <c r="C106" s="130">
        <v>3122</v>
      </c>
      <c r="D106" s="56">
        <f>15500-15500</f>
        <v>0</v>
      </c>
      <c r="E106" s="132" t="s">
        <v>25</v>
      </c>
      <c r="F106" s="132" t="s">
        <v>7</v>
      </c>
      <c r="G106" s="134" t="s">
        <v>105</v>
      </c>
    </row>
    <row r="107" spans="1:12" s="16" customFormat="1" ht="26.25" hidden="1" customHeight="1" x14ac:dyDescent="0.25">
      <c r="A107" s="89"/>
      <c r="B107" s="64"/>
      <c r="C107" s="131"/>
      <c r="D107" s="23" t="s">
        <v>112</v>
      </c>
      <c r="E107" s="133"/>
      <c r="F107" s="133"/>
      <c r="G107" s="135"/>
    </row>
    <row r="108" spans="1:12" s="16" customFormat="1" ht="55.5" hidden="1" customHeight="1" x14ac:dyDescent="0.25">
      <c r="A108" s="104" t="s">
        <v>113</v>
      </c>
      <c r="B108" s="65"/>
      <c r="C108" s="66"/>
      <c r="D108" s="67">
        <f>D94+D96+D98+D100+D102+D104+D106</f>
        <v>0</v>
      </c>
      <c r="E108" s="66"/>
      <c r="F108" s="66"/>
      <c r="G108" s="105"/>
    </row>
    <row r="109" spans="1:12" s="16" customFormat="1" ht="30.75" hidden="1" customHeight="1" x14ac:dyDescent="0.25">
      <c r="A109" s="106"/>
      <c r="B109" s="107"/>
      <c r="C109" s="107"/>
      <c r="D109" s="107"/>
      <c r="E109" s="107"/>
      <c r="F109" s="107"/>
      <c r="G109" s="108"/>
    </row>
    <row r="110" spans="1:12" s="16" customFormat="1" ht="35.25" hidden="1" customHeight="1" x14ac:dyDescent="0.25">
      <c r="A110" s="158" t="s">
        <v>114</v>
      </c>
      <c r="B110" s="159"/>
      <c r="C110" s="159"/>
      <c r="D110" s="159"/>
      <c r="E110" s="159"/>
      <c r="F110" s="159"/>
      <c r="G110" s="160"/>
    </row>
    <row r="111" spans="1:12" s="76" customFormat="1" ht="70.5" customHeight="1" x14ac:dyDescent="0.25">
      <c r="A111" s="110" t="s">
        <v>168</v>
      </c>
      <c r="B111" s="112" t="s">
        <v>169</v>
      </c>
      <c r="C111" s="114">
        <v>2282</v>
      </c>
      <c r="D111" s="12">
        <v>92500</v>
      </c>
      <c r="E111" s="116" t="s">
        <v>145</v>
      </c>
      <c r="F111" s="116" t="s">
        <v>27</v>
      </c>
      <c r="G111" s="119" t="s">
        <v>146</v>
      </c>
      <c r="H111" s="14"/>
    </row>
    <row r="112" spans="1:12" s="76" customFormat="1" ht="38.25" customHeight="1" thickBot="1" x14ac:dyDescent="0.3">
      <c r="A112" s="111"/>
      <c r="B112" s="113"/>
      <c r="C112" s="115"/>
      <c r="D112" s="13" t="s">
        <v>170</v>
      </c>
      <c r="E112" s="118"/>
      <c r="F112" s="118"/>
      <c r="G112" s="120"/>
      <c r="H112" s="14"/>
    </row>
    <row r="113" spans="1:8" s="16" customFormat="1" ht="38.25" customHeight="1" thickBot="1" x14ac:dyDescent="0.3">
      <c r="A113" s="32" t="s">
        <v>171</v>
      </c>
      <c r="B113" s="18"/>
      <c r="C113" s="19"/>
      <c r="D113" s="20">
        <f>D111</f>
        <v>92500</v>
      </c>
      <c r="E113" s="19"/>
      <c r="F113" s="19"/>
      <c r="G113" s="87"/>
      <c r="H113" s="29"/>
    </row>
    <row r="114" spans="1:8" s="76" customFormat="1" ht="70.5" customHeight="1" x14ac:dyDescent="0.25">
      <c r="A114" s="161" t="s">
        <v>178</v>
      </c>
      <c r="B114" s="162" t="s">
        <v>179</v>
      </c>
      <c r="C114" s="163">
        <v>3142</v>
      </c>
      <c r="D114" s="109">
        <v>420000</v>
      </c>
      <c r="E114" s="164" t="s">
        <v>145</v>
      </c>
      <c r="F114" s="164" t="s">
        <v>181</v>
      </c>
      <c r="G114" s="165" t="s">
        <v>146</v>
      </c>
      <c r="H114" s="14"/>
    </row>
    <row r="115" spans="1:8" s="76" customFormat="1" ht="38.25" customHeight="1" x14ac:dyDescent="0.25">
      <c r="A115" s="122"/>
      <c r="B115" s="124"/>
      <c r="C115" s="126"/>
      <c r="D115" s="13" t="s">
        <v>180</v>
      </c>
      <c r="E115" s="117"/>
      <c r="F115" s="117"/>
      <c r="G115" s="129"/>
      <c r="H115" s="14"/>
    </row>
    <row r="116" spans="1:8" s="76" customFormat="1" ht="70.5" customHeight="1" x14ac:dyDescent="0.25">
      <c r="A116" s="110" t="s">
        <v>186</v>
      </c>
      <c r="B116" s="112" t="s">
        <v>187</v>
      </c>
      <c r="C116" s="114">
        <v>3142</v>
      </c>
      <c r="D116" s="12">
        <v>159276.9</v>
      </c>
      <c r="E116" s="116" t="s">
        <v>145</v>
      </c>
      <c r="F116" s="116" t="s">
        <v>181</v>
      </c>
      <c r="G116" s="119" t="s">
        <v>146</v>
      </c>
      <c r="H116" s="14"/>
    </row>
    <row r="117" spans="1:8" s="76" customFormat="1" ht="54" customHeight="1" thickBot="1" x14ac:dyDescent="0.3">
      <c r="A117" s="111"/>
      <c r="B117" s="113"/>
      <c r="C117" s="115"/>
      <c r="D117" s="13" t="s">
        <v>188</v>
      </c>
      <c r="E117" s="118"/>
      <c r="F117" s="118"/>
      <c r="G117" s="120"/>
      <c r="H117" s="14"/>
    </row>
    <row r="118" spans="1:8" s="76" customFormat="1" ht="84.75" customHeight="1" x14ac:dyDescent="0.25">
      <c r="A118" s="110" t="s">
        <v>191</v>
      </c>
      <c r="B118" s="112" t="s">
        <v>189</v>
      </c>
      <c r="C118" s="114">
        <v>3142</v>
      </c>
      <c r="D118" s="12">
        <v>15000</v>
      </c>
      <c r="E118" s="116" t="s">
        <v>145</v>
      </c>
      <c r="F118" s="116" t="s">
        <v>181</v>
      </c>
      <c r="G118" s="119" t="s">
        <v>146</v>
      </c>
      <c r="H118" s="14"/>
    </row>
    <row r="119" spans="1:8" s="76" customFormat="1" ht="60.75" customHeight="1" thickBot="1" x14ac:dyDescent="0.3">
      <c r="A119" s="111"/>
      <c r="B119" s="113"/>
      <c r="C119" s="115"/>
      <c r="D119" s="13" t="s">
        <v>190</v>
      </c>
      <c r="E119" s="118"/>
      <c r="F119" s="118"/>
      <c r="G119" s="120"/>
      <c r="H119" s="14"/>
    </row>
    <row r="120" spans="1:8" s="16" customFormat="1" ht="38.25" customHeight="1" thickBot="1" x14ac:dyDescent="0.3">
      <c r="A120" s="32" t="s">
        <v>182</v>
      </c>
      <c r="B120" s="18"/>
      <c r="C120" s="19"/>
      <c r="D120" s="20">
        <f>D114+D116+D118</f>
        <v>594276.9</v>
      </c>
      <c r="E120" s="19"/>
      <c r="F120" s="19"/>
      <c r="G120" s="87"/>
      <c r="H120" s="29"/>
    </row>
  </sheetData>
  <mergeCells count="232">
    <mergeCell ref="A48:A49"/>
    <mergeCell ref="B48:B49"/>
    <mergeCell ref="C48:C49"/>
    <mergeCell ref="E48:E49"/>
    <mergeCell ref="F48:F49"/>
    <mergeCell ref="G48:G49"/>
    <mergeCell ref="A42:A43"/>
    <mergeCell ref="B42:B43"/>
    <mergeCell ref="C42:C43"/>
    <mergeCell ref="E42:E43"/>
    <mergeCell ref="F42:F43"/>
    <mergeCell ref="G42:G43"/>
    <mergeCell ref="A44:A45"/>
    <mergeCell ref="B44:B45"/>
    <mergeCell ref="C44:C45"/>
    <mergeCell ref="E44:E45"/>
    <mergeCell ref="F44:F45"/>
    <mergeCell ref="G44:G45"/>
    <mergeCell ref="A46:A47"/>
    <mergeCell ref="B46:B47"/>
    <mergeCell ref="C46:C47"/>
    <mergeCell ref="F46:F47"/>
    <mergeCell ref="G46:G47"/>
    <mergeCell ref="A38:A39"/>
    <mergeCell ref="B38:B39"/>
    <mergeCell ref="C38:C39"/>
    <mergeCell ref="E38:E39"/>
    <mergeCell ref="F38:F39"/>
    <mergeCell ref="G38:G39"/>
    <mergeCell ref="A40:A41"/>
    <mergeCell ref="B40:B41"/>
    <mergeCell ref="C40:C41"/>
    <mergeCell ref="E40:E41"/>
    <mergeCell ref="F40:F41"/>
    <mergeCell ref="G40:G41"/>
    <mergeCell ref="A32:A33"/>
    <mergeCell ref="B32:B33"/>
    <mergeCell ref="C32:C33"/>
    <mergeCell ref="E32:E33"/>
    <mergeCell ref="F32:F33"/>
    <mergeCell ref="G32:G33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2:A23"/>
    <mergeCell ref="B22:B23"/>
    <mergeCell ref="C22:C23"/>
    <mergeCell ref="E22:E23"/>
    <mergeCell ref="F22:F23"/>
    <mergeCell ref="G22:G23"/>
    <mergeCell ref="A15:A16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H26:H27"/>
    <mergeCell ref="A26:A27"/>
    <mergeCell ref="B26:B27"/>
    <mergeCell ref="C26:C27"/>
    <mergeCell ref="E26:E27"/>
    <mergeCell ref="F26:F27"/>
    <mergeCell ref="G26:G27"/>
    <mergeCell ref="A30:A31"/>
    <mergeCell ref="B30:B31"/>
    <mergeCell ref="C30:C31"/>
    <mergeCell ref="E30:E31"/>
    <mergeCell ref="F30:F31"/>
    <mergeCell ref="G30:G31"/>
    <mergeCell ref="A28:A29"/>
    <mergeCell ref="B28:B29"/>
    <mergeCell ref="C28:C29"/>
    <mergeCell ref="E28:E29"/>
    <mergeCell ref="F28:F29"/>
    <mergeCell ref="G28:G29"/>
    <mergeCell ref="B88:B89"/>
    <mergeCell ref="E59:E60"/>
    <mergeCell ref="F59:F60"/>
    <mergeCell ref="G59:G60"/>
    <mergeCell ref="A62:A63"/>
    <mergeCell ref="B62:B77"/>
    <mergeCell ref="C62:C77"/>
    <mergeCell ref="E62:E77"/>
    <mergeCell ref="F62:F77"/>
    <mergeCell ref="G62:G63"/>
    <mergeCell ref="G64:G75"/>
    <mergeCell ref="G76:G77"/>
    <mergeCell ref="B82:B83"/>
    <mergeCell ref="G82:G83"/>
    <mergeCell ref="B84:B85"/>
    <mergeCell ref="G84:G85"/>
    <mergeCell ref="B86:B87"/>
    <mergeCell ref="G86:G87"/>
    <mergeCell ref="B78:B79"/>
    <mergeCell ref="F78:F79"/>
    <mergeCell ref="G78:G79"/>
    <mergeCell ref="B80:B81"/>
    <mergeCell ref="C80:C81"/>
    <mergeCell ref="E80:E81"/>
    <mergeCell ref="C106:C107"/>
    <mergeCell ref="E106:E107"/>
    <mergeCell ref="F106:F107"/>
    <mergeCell ref="G106:G107"/>
    <mergeCell ref="A110:G110"/>
    <mergeCell ref="A111:A112"/>
    <mergeCell ref="B111:B112"/>
    <mergeCell ref="C111:C112"/>
    <mergeCell ref="E111:E112"/>
    <mergeCell ref="F111:F112"/>
    <mergeCell ref="G111:G112"/>
    <mergeCell ref="A114:A115"/>
    <mergeCell ref="B114:B115"/>
    <mergeCell ref="C114:C115"/>
    <mergeCell ref="E114:E115"/>
    <mergeCell ref="F114:F115"/>
    <mergeCell ref="G114:G115"/>
    <mergeCell ref="A116:A117"/>
    <mergeCell ref="B116:B117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19:A20"/>
    <mergeCell ref="B19:B20"/>
    <mergeCell ref="C19:C20"/>
    <mergeCell ref="E19:E20"/>
    <mergeCell ref="F19:F20"/>
    <mergeCell ref="G19:G20"/>
    <mergeCell ref="A36:A37"/>
    <mergeCell ref="B36:B37"/>
    <mergeCell ref="C36:C37"/>
    <mergeCell ref="E36:E37"/>
    <mergeCell ref="F36:F37"/>
    <mergeCell ref="G36:G37"/>
    <mergeCell ref="A34:A35"/>
    <mergeCell ref="B34:B35"/>
    <mergeCell ref="C34:C35"/>
    <mergeCell ref="E34:E35"/>
    <mergeCell ref="F34:F35"/>
    <mergeCell ref="G34:G35"/>
    <mergeCell ref="A24:A25"/>
    <mergeCell ref="B24:B25"/>
    <mergeCell ref="C24:C25"/>
    <mergeCell ref="E24:E25"/>
    <mergeCell ref="F24:F25"/>
    <mergeCell ref="G24:G25"/>
    <mergeCell ref="C104:C105"/>
    <mergeCell ref="E104:E105"/>
    <mergeCell ref="F104:F105"/>
    <mergeCell ref="G104:G105"/>
    <mergeCell ref="C98:C99"/>
    <mergeCell ref="E98:E99"/>
    <mergeCell ref="F98:F99"/>
    <mergeCell ref="G98:G99"/>
    <mergeCell ref="C100:C101"/>
    <mergeCell ref="E100:E101"/>
    <mergeCell ref="F100:F101"/>
    <mergeCell ref="G100:G101"/>
    <mergeCell ref="A50:A51"/>
    <mergeCell ref="B50:B51"/>
    <mergeCell ref="C50:C51"/>
    <mergeCell ref="E50:E51"/>
    <mergeCell ref="F50:F51"/>
    <mergeCell ref="G50:G51"/>
    <mergeCell ref="C102:C103"/>
    <mergeCell ref="E102:E103"/>
    <mergeCell ref="F102:F103"/>
    <mergeCell ref="G102:G103"/>
    <mergeCell ref="F80:F81"/>
    <mergeCell ref="G80:G81"/>
    <mergeCell ref="C94:C95"/>
    <mergeCell ref="E94:E95"/>
    <mergeCell ref="F94:F95"/>
    <mergeCell ref="G94:G95"/>
    <mergeCell ref="E96:E97"/>
    <mergeCell ref="G96:G97"/>
    <mergeCell ref="A90:A91"/>
    <mergeCell ref="B90:B91"/>
    <mergeCell ref="G90:G91"/>
    <mergeCell ref="A92:A93"/>
    <mergeCell ref="C92:C93"/>
    <mergeCell ref="E92:E93"/>
    <mergeCell ref="C116:C117"/>
    <mergeCell ref="E116:E117"/>
    <mergeCell ref="F116:F117"/>
    <mergeCell ref="G116:G117"/>
    <mergeCell ref="A118:A119"/>
    <mergeCell ref="B118:B119"/>
    <mergeCell ref="C118:C119"/>
    <mergeCell ref="E118:E119"/>
    <mergeCell ref="F118:F119"/>
    <mergeCell ref="G118:G119"/>
    <mergeCell ref="A56:A57"/>
    <mergeCell ref="B56:B57"/>
    <mergeCell ref="C56:C57"/>
    <mergeCell ref="E56:E57"/>
    <mergeCell ref="F56:F57"/>
    <mergeCell ref="G56:G57"/>
    <mergeCell ref="A52:A53"/>
    <mergeCell ref="B52:B53"/>
    <mergeCell ref="C52:C53"/>
    <mergeCell ref="E52:E53"/>
    <mergeCell ref="F52:F53"/>
    <mergeCell ref="G52:G53"/>
    <mergeCell ref="A54:A55"/>
    <mergeCell ref="B54:B55"/>
    <mergeCell ref="C54:C55"/>
    <mergeCell ref="E54:E55"/>
    <mergeCell ref="F54:F55"/>
    <mergeCell ref="G54:G55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HP Inc.</cp:lastModifiedBy>
  <cp:lastPrinted>2022-12-14T10:09:53Z</cp:lastPrinted>
  <dcterms:created xsi:type="dcterms:W3CDTF">2021-12-30T09:51:02Z</dcterms:created>
  <dcterms:modified xsi:type="dcterms:W3CDTF">2022-12-28T10:00:33Z</dcterms:modified>
</cp:coreProperties>
</file>