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ЦА_СЗ!$A$1:$G$125</definedName>
  </definedNames>
  <calcPr calcId="162913"/>
</workbook>
</file>

<file path=xl/calcChain.xml><?xml version="1.0" encoding="utf-8"?>
<calcChain xmlns="http://schemas.openxmlformats.org/spreadsheetml/2006/main">
  <c r="D115" i="77" l="1"/>
  <c r="D125" i="77" l="1"/>
  <c r="D118" i="77" l="1"/>
  <c r="D21" i="77"/>
  <c r="D28" i="77" l="1"/>
  <c r="D26" i="77"/>
  <c r="D60" i="77" l="1"/>
  <c r="D108" i="77"/>
  <c r="D106" i="77"/>
  <c r="D104" i="77"/>
  <c r="D102" i="77"/>
  <c r="D100" i="77"/>
  <c r="D98" i="77"/>
  <c r="D96" i="77"/>
  <c r="D86" i="77"/>
  <c r="D84" i="77"/>
  <c r="D82" i="77"/>
  <c r="D78" i="77"/>
  <c r="D74" i="77"/>
  <c r="D70" i="77"/>
  <c r="D66" i="77"/>
  <c r="D64" i="77"/>
  <c r="D63" i="77"/>
  <c r="D110" i="77" l="1"/>
</calcChain>
</file>

<file path=xl/sharedStrings.xml><?xml version="1.0" encoding="utf-8"?>
<sst xmlns="http://schemas.openxmlformats.org/spreadsheetml/2006/main" count="323" uniqueCount="209">
  <si>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</si>
  <si>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</si>
  <si>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</si>
  <si>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</si>
  <si>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</si>
  <si>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</si>
  <si>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</si>
  <si>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</si>
  <si>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</si>
  <si>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</si>
  <si>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</si>
  <si>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</si>
  <si>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</si>
  <si>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</si>
  <si>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</si>
  <si>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</si>
  <si>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</si>
  <si>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</si>
  <si>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</si>
  <si>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</si>
  <si>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</si>
  <si>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</si>
  <si>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</si>
  <si>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</si>
  <si>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</si>
  <si>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</si>
  <si>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</si>
  <si>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</si>
  <si>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</si>
  <si>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</si>
  <si>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</si>
  <si>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</si>
  <si>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</si>
  <si>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</si>
  <si>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</si>
  <si>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</si>
  <si>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</si>
  <si>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</si>
  <si>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</si>
  <si>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</si>
  <si>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</si>
  <si>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</si>
  <si>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</si>
  <si>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</si>
  <si>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</si>
  <si>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</si>
  <si>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</si>
  <si>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</si>
  <si>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</si>
  <si>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</si>
  <si>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</si>
  <si>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</si>
  <si>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</si>
  <si>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</si>
  <si>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</si>
  <si>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</si>
  <si>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</si>
  <si>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</si>
  <si>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</si>
  <si>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</si>
  <si>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</si>
  <si>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</si>
  <si>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</si>
  <si>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</si>
  <si>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</si>
  <si>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</si>
  <si>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</si>
  <si>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</si>
  <si>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</si>
  <si>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</si>
  <si>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</si>
  <si>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</si>
  <si>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</si>
  <si>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</si>
  <si>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</si>
  <si>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</si>
  <si>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</si>
  <si>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</si>
  <si>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</si>
  <si>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</si>
  <si>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</si>
  <si>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</si>
  <si>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</si>
  <si>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</si>
  <si>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</si>
  <si>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</si>
  <si>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</si>
  <si>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</si>
  <si>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</si>
  <si>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</si>
  <si>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</si>
  <si>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</si>
  <si>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</si>
  <si>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</si>
  <si>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</si>
  <si>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</si>
  <si>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</si>
  <si>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</si>
  <si>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</si>
  <si>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</si>
  <si>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</si>
  <si>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</si>
  <si>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</si>
  <si>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</si>
  <si>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</si>
  <si>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</si>
  <si>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</si>
  <si>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</si>
  <si>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</si>
  <si>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</si>
  <si>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</si>
  <si>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</si>
  <si>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</si>
  <si>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</si>
  <si>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</si>
  <si>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</si>
  <si>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</si>
  <si>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</si>
  <si>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</si>
  <si>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</si>
  <si>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</si>
  <si>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</si>
  <si>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</si>
  <si>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</si>
  <si>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</si>
  <si>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</si>
  <si>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</si>
  <si>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</si>
  <si>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</si>
  <si>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</si>
  <si>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</si>
  <si>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</si>
  <si>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</si>
  <si>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</si>
  <si>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</si>
  <si>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</si>
  <si>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</si>
  <si>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</si>
  <si>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</si>
  <si>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</si>
  <si>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</si>
  <si>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</si>
  <si>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</si>
  <si>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</si>
  <si>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</si>
  <si>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</si>
  <si>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</si>
  <si>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</si>
  <si>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</si>
  <si>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</si>
  <si>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</si>
  <si>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</si>
  <si>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</si>
  <si>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</si>
  <si>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</si>
  <si>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</si>
  <si>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</si>
  <si>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</si>
  <si>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</si>
  <si>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</si>
  <si>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</si>
  <si>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</si>
  <si>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</si>
  <si>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</si>
  <si>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</si>
  <si>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</si>
  <si>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</si>
  <si>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</si>
  <si>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</si>
  <si>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</si>
  <si>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</si>
  <si>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</si>
  <si>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</si>
  <si>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</si>
  <si>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</si>
  <si>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</si>
  <si>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</si>
  <si>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</si>
  <si>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 xml:space="preserve">Роботи з обстеження об’єкту «Реконструкція автомобільного пункту пропуску «Дяківці» Чернівецької області (коригування)» (Чернівецька область, Герцаївський район, Тернавська сільська рада, «Таможня» урочище, буд. 1213 а) за кодом 
ДК 021: 2015 - 71324000-5 – Послуги з оцінювання обсягів робіт.
</t>
  </si>
  <si>
    <r>
      <t xml:space="preserve">Код ДК 021:2015 - 71324000-5 – Послуги з оцінювання обсягів робіт.
</t>
    </r>
    <r>
      <rPr>
        <sz val="10"/>
        <color indexed="8"/>
        <rFont val="Times New Roman"/>
        <family val="1"/>
        <charset val="204"/>
      </rPr>
      <t>(71324000-5 – Послуги з оцінювання обсягів робіт.)</t>
    </r>
  </si>
  <si>
    <t xml:space="preserve">грн. (чотириста двадцять тисяч гривень  00 коп.)                             </t>
  </si>
  <si>
    <t>грудень</t>
  </si>
  <si>
    <t>Всього за КЕКВ 3142 " Реконструкція та реставрація інших об'єктів"</t>
  </si>
  <si>
    <t>«Послуги з сертифікації енергетичної ефективності будівель» за кодом ДК 021:2015 71340000-3 Комплексні інженерні послуги</t>
  </si>
  <si>
    <r>
      <t xml:space="preserve">Код ДК 021:2015 - 71340000-3 Комплексні інженерні послуги
</t>
    </r>
    <r>
      <rPr>
        <sz val="10"/>
        <color indexed="8"/>
        <rFont val="Times New Roman"/>
        <family val="1"/>
        <charset val="204"/>
      </rPr>
      <t>71340000-3 Комплексні інженерні послуги)</t>
    </r>
  </si>
  <si>
    <t xml:space="preserve">грн. (дев’яносто шість тисяч чотириста дев’яносто гривень 00 коп.)                             </t>
  </si>
  <si>
    <t>Роботи з коригування проектно-кошторисної документації за об’єктом: «Реконструкція автомобільного пункту пропуску «Дяківці» Чернівецької області (коригування)» за адресою: Чернівецька область, Герцаївський район, село Тернавка, урочище Таможня», з проведенням експертизи проектно-кошторисної документації та отриманням позитивного Експертного звіту за кодом ДК 021:2015 – 71320000-7 – «Послуги з інженерного проектування»</t>
  </si>
  <si>
    <r>
      <t xml:space="preserve">Код ДК 021:2015 -  71320000-7 – «Послуги з інженерного проектування
</t>
    </r>
    <r>
      <rPr>
        <sz val="10"/>
        <color indexed="8"/>
        <rFont val="Times New Roman"/>
        <family val="1"/>
        <charset val="204"/>
      </rPr>
      <t>( 71320000-7 – «Послуги з інженерного проектування.)</t>
    </r>
  </si>
  <si>
    <t xml:space="preserve">грн. (сто п’ятдесят дев’ять тисяч двісті сімдесят шість гривень 90 коп.)                             </t>
  </si>
  <si>
    <r>
      <t xml:space="preserve">Код ДК 021:2015 -  71314300-5 – Консультаційні послуги з питань енергоефективності.
</t>
    </r>
    <r>
      <rPr>
        <sz val="10"/>
        <color indexed="8"/>
        <rFont val="Times New Roman"/>
        <family val="1"/>
        <charset val="204"/>
      </rPr>
      <t>( 71314300-5 – Консультаційні послуги з питань енергоефективності.</t>
    </r>
  </si>
  <si>
    <t xml:space="preserve">грн. (п’ятнадцять тисяч гривень 00 коп.)                             </t>
  </si>
  <si>
    <t xml:space="preserve">«Роботи з сертифікації енергетичної ефективності будівель об’єкта «Реконструкція автомобільного пункту пропуску «Красноїльськ» Чернівецької області (коригування)» за адресою: Чернівецька область, Сторожинецький район, смт. Красноїльськ, вул. Дружби, 301» та внесення енергетичного сертифікату будівлі в Єдину державну електронну систему у сфері будівництва за кодом ДК 021:2015 71314300-5 – Консультаційні послуги з питань енергоефективності.
</t>
  </si>
  <si>
    <t>«Орендна плата за користування частиною технологічної стійки (І юніт), на якій встановлено телекомунікаційне обладнання для функціонування волоконно-оптичної лінії зв’язку  від Держмитслужби  (вул. Дегтярівська, 11-г) до МГТС АТ «Укртелеком» (вул. Володимирська, 54-а))» за кодом ДК 021: 2015 – 70220000-9 Послуги з надання в оренду чи лізингу нежитлової нерухомості</t>
  </si>
  <si>
    <r>
      <t xml:space="preserve">Код ДК 021:2015 -70220000-9 Послуги з надання в оренду чи лізингу нежитлової нерухомості
</t>
    </r>
    <r>
      <rPr>
        <sz val="10"/>
        <color indexed="8"/>
        <rFont val="Times New Roman"/>
        <family val="1"/>
        <charset val="204"/>
      </rPr>
      <t>(70220000-9 Послуги з надання в оренду чи лізингу нежитлової нерухомості)</t>
    </r>
  </si>
  <si>
    <t xml:space="preserve">грн. (три тисячі сімсот сорок чотири гривні 00 коп.)                             </t>
  </si>
  <si>
    <t>«Послуги з обслуговування та підтримки автономної системи (AS) та IP адрес v4» за кодом ДК 021: 2015 – 72720000-3 Послуги у сфері глобальних мереж</t>
  </si>
  <si>
    <r>
      <t xml:space="preserve">Код ДК 021:2015 -72720000-3 Послуги у сфері глобальних мереж
</t>
    </r>
    <r>
      <rPr>
        <sz val="10"/>
        <color indexed="8"/>
        <rFont val="Times New Roman"/>
        <family val="1"/>
        <charset val="204"/>
      </rPr>
      <t>(72720000-3 Послуги у сфері глобальних мереж)</t>
    </r>
  </si>
  <si>
    <t xml:space="preserve">грн. (сорок вісім тисяч гривень 00 коп.)                             </t>
  </si>
  <si>
    <t xml:space="preserve"> «Невиключне право на використання комп’ютерної програми «Система корпоративної електронної пошти FossDocMail» за кодом ДК 021: 2015 – 48510000-6 Пакети комунікаційного програмного забезпечення.</t>
  </si>
  <si>
    <r>
      <t>Код ДК 021:2015 -48510000-6 Пакети комунікаційного програмного забезпечення.
(</t>
    </r>
    <r>
      <rPr>
        <sz val="10"/>
        <color indexed="8"/>
        <rFont val="Times New Roman"/>
        <family val="1"/>
        <charset val="204"/>
      </rPr>
      <t>48510000-6 Пакети комунікаційного програмного забезпечення.)</t>
    </r>
  </si>
  <si>
    <t xml:space="preserve">грн. (чотири тисячі чотириста двадцять п’ять гривень 00 коп.)                             </t>
  </si>
  <si>
    <t>Дизельне паливо в талонах (бланках-дозволах)» за кодом ДК 021: 2015 – 09130000-9 Нафта та дистиляти</t>
  </si>
  <si>
    <r>
      <t xml:space="preserve">Код ДК 021:2015 - 09130000-9 Нафта та дистиляти
</t>
    </r>
    <r>
      <rPr>
        <sz val="10"/>
        <color indexed="8"/>
        <rFont val="Times New Roman"/>
        <family val="1"/>
        <charset val="204"/>
      </rPr>
      <t>(09130000-9 Нафта та дистиляти)</t>
    </r>
  </si>
  <si>
    <t xml:space="preserve">грн. (шістдесят дев’ять тисяч гривень 00 коп.)                             </t>
  </si>
  <si>
    <t xml:space="preserve">Всього за КЕКВ 2275 «Оплата інших енергоносіїв та інших комунальних послуг» </t>
  </si>
  <si>
    <t>«Послуги з технічного обслуговування відомчої мережі телефонного зв’язку (обслуговування ВАТС «Меридіан»)» за кодом ДК 021: 2015 – 50330000-7 – Послуги з технічного обслуговування телекомунікаційного обладнання.</t>
  </si>
  <si>
    <r>
      <t>Код ДК 021:2015 -50330000-7 – Послуги з технічного обслуговування телекомунікаційного обладнання.
(</t>
    </r>
    <r>
      <rPr>
        <sz val="10"/>
        <color indexed="8"/>
        <rFont val="Times New Roman"/>
        <family val="1"/>
        <charset val="204"/>
      </rPr>
      <t>50330000-7 – Послуги з технічного обслуговування телекомунікаційного обладнання..)</t>
    </r>
  </si>
  <si>
    <t xml:space="preserve">грн. (сорок дев’ять тисяч дев’ятсот сорок вісім гривень 80 коп.)                             </t>
  </si>
  <si>
    <t>Зміни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</si>
</sst>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top" wrapText="1"/>
    </xf>
    <xf numFmtId="4" fontId="17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top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19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0" fontId="20" fillId="2" borderId="0" xfId="0" applyFont="1" applyFill="1"/>
    <xf numFmtId="0" fontId="3" fillId="2" borderId="0" xfId="0" applyFont="1" applyFill="1"/>
    <xf numFmtId="0" fontId="21" fillId="2" borderId="23" xfId="0" applyFont="1" applyFill="1" applyBorder="1" applyAlignment="1">
      <alignment horizontal="center" vertical="top" wrapText="1"/>
    </xf>
    <xf numFmtId="4" fontId="22" fillId="2" borderId="0" xfId="0" applyNumberFormat="1" applyFont="1" applyFill="1" applyAlignment="1">
      <alignment horizontal="left" vertical="top"/>
    </xf>
    <xf numFmtId="0" fontId="21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5" fillId="2" borderId="0" xfId="0" applyNumberFormat="1" applyFont="1" applyFill="1"/>
    <xf numFmtId="0" fontId="26" fillId="2" borderId="0" xfId="0" applyFont="1" applyFill="1"/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4" fontId="17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28" fillId="2" borderId="37" xfId="0" applyFont="1" applyFill="1" applyBorder="1" applyAlignment="1">
      <alignment vertical="top" wrapText="1"/>
    </xf>
    <xf numFmtId="0" fontId="0" fillId="2" borderId="17" xfId="0" applyFill="1" applyBorder="1"/>
    <xf numFmtId="0" fontId="0" fillId="2" borderId="0" xfId="0" applyFill="1" applyBorder="1"/>
    <xf numFmtId="0" fontId="0" fillId="2" borderId="39" xfId="0" applyFill="1" applyBorder="1"/>
    <xf numFmtId="4" fontId="14" fillId="0" borderId="28" xfId="0" applyNumberFormat="1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4" fillId="2" borderId="15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view="pageBreakPreview" zoomScaleSheetLayoutView="100" workbookViewId="0">
      <selection activeCell="N10" sqref="N10"/>
    </sheetView>
  </sheetViews>
  <sheetFormatPr defaultRowHeight="15" x14ac:dyDescent="0.25"/>
  <cols>
    <col min="1" max="1" width="46.5703125" style="69" customWidth="1"/>
    <col min="2" max="2" width="32.85546875" style="69" customWidth="1"/>
    <col min="3" max="3" width="11.42578125" style="69" customWidth="1"/>
    <col min="4" max="4" width="28.85546875" style="69" customWidth="1"/>
    <col min="5" max="5" width="18.85546875" style="69" customWidth="1"/>
    <col min="6" max="6" width="12.5703125" style="69" customWidth="1"/>
    <col min="7" max="7" width="16.140625" style="69" customWidth="1"/>
    <col min="8" max="8" width="12.28515625" style="69" customWidth="1"/>
    <col min="9" max="9" width="11.85546875" style="69" customWidth="1"/>
    <col min="10" max="16384" width="9.140625" style="69"/>
  </cols>
  <sheetData>
    <row r="1" spans="1:7" ht="20.25" x14ac:dyDescent="0.25">
      <c r="A1" s="166" t="s">
        <v>11</v>
      </c>
      <c r="B1" s="166"/>
      <c r="C1" s="166"/>
      <c r="D1" s="166"/>
      <c r="E1" s="166"/>
      <c r="F1" s="166"/>
      <c r="G1" s="166"/>
    </row>
    <row r="2" spans="1:7" ht="20.25" x14ac:dyDescent="0.25">
      <c r="A2" s="166" t="s">
        <v>115</v>
      </c>
      <c r="B2" s="166"/>
      <c r="C2" s="166"/>
      <c r="D2" s="166"/>
      <c r="E2" s="166"/>
      <c r="F2" s="166"/>
      <c r="G2" s="1"/>
    </row>
    <row r="3" spans="1:7" ht="18.75" x14ac:dyDescent="0.25">
      <c r="A3" s="167" t="s">
        <v>12</v>
      </c>
      <c r="B3" s="167"/>
      <c r="C3" s="167"/>
      <c r="D3" s="167"/>
      <c r="E3" s="167"/>
      <c r="F3" s="167"/>
      <c r="G3" s="167"/>
    </row>
    <row r="4" spans="1:7" ht="18.75" customHeight="1" x14ac:dyDescent="0.25">
      <c r="A4" s="167" t="s">
        <v>13</v>
      </c>
      <c r="B4" s="167"/>
      <c r="C4" s="167"/>
      <c r="D4" s="167"/>
      <c r="E4" s="167"/>
      <c r="F4" s="167"/>
      <c r="G4" s="167"/>
    </row>
    <row r="5" spans="1:7" ht="15" customHeight="1" x14ac:dyDescent="0.25">
      <c r="A5" s="168" t="s">
        <v>116</v>
      </c>
      <c r="B5" s="168"/>
      <c r="C5" s="168"/>
      <c r="D5" s="168"/>
      <c r="E5" s="168"/>
      <c r="F5" s="168"/>
      <c r="G5" s="168"/>
    </row>
    <row r="6" spans="1:7" ht="15.75" thickBot="1" x14ac:dyDescent="0.3">
      <c r="A6" s="2" t="s">
        <v>128</v>
      </c>
      <c r="B6" s="68"/>
      <c r="C6" s="68"/>
      <c r="D6" s="68"/>
      <c r="E6" s="68"/>
      <c r="F6" s="68"/>
      <c r="G6" s="3" t="s">
        <v>208</v>
      </c>
    </row>
    <row r="7" spans="1:7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7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7" s="70" customFormat="1" ht="34.5" customHeight="1" x14ac:dyDescent="0.25">
      <c r="A9" s="115" t="s">
        <v>117</v>
      </c>
      <c r="B9" s="117" t="s">
        <v>118</v>
      </c>
      <c r="C9" s="119">
        <v>2210</v>
      </c>
      <c r="D9" s="64">
        <v>22900</v>
      </c>
      <c r="E9" s="121" t="s">
        <v>4</v>
      </c>
      <c r="F9" s="121" t="s">
        <v>6</v>
      </c>
      <c r="G9" s="122" t="s">
        <v>123</v>
      </c>
    </row>
    <row r="10" spans="1:7" s="70" customFormat="1" ht="48" customHeight="1" x14ac:dyDescent="0.25">
      <c r="A10" s="116"/>
      <c r="B10" s="118"/>
      <c r="C10" s="120"/>
      <c r="D10" s="11" t="s">
        <v>119</v>
      </c>
      <c r="E10" s="111"/>
      <c r="F10" s="111"/>
      <c r="G10" s="123"/>
    </row>
    <row r="11" spans="1:7" s="70" customFormat="1" ht="32.25" customHeight="1" x14ac:dyDescent="0.25">
      <c r="A11" s="115" t="s">
        <v>129</v>
      </c>
      <c r="B11" s="117" t="s">
        <v>130</v>
      </c>
      <c r="C11" s="119">
        <v>2210</v>
      </c>
      <c r="D11" s="64">
        <v>25483.8</v>
      </c>
      <c r="E11" s="121" t="s">
        <v>24</v>
      </c>
      <c r="F11" s="121" t="s">
        <v>6</v>
      </c>
      <c r="G11" s="122" t="s">
        <v>120</v>
      </c>
    </row>
    <row r="12" spans="1:7" s="70" customFormat="1" ht="48" customHeight="1" x14ac:dyDescent="0.25">
      <c r="A12" s="116"/>
      <c r="B12" s="118"/>
      <c r="C12" s="120"/>
      <c r="D12" s="11" t="s">
        <v>131</v>
      </c>
      <c r="E12" s="111"/>
      <c r="F12" s="111"/>
      <c r="G12" s="123"/>
    </row>
    <row r="13" spans="1:7" s="70" customFormat="1" ht="15.75" x14ac:dyDescent="0.25">
      <c r="A13" s="115" t="s">
        <v>132</v>
      </c>
      <c r="B13" s="117" t="s">
        <v>121</v>
      </c>
      <c r="C13" s="119">
        <v>2210</v>
      </c>
      <c r="D13" s="64">
        <v>42000</v>
      </c>
      <c r="E13" s="121" t="s">
        <v>24</v>
      </c>
      <c r="F13" s="121" t="s">
        <v>6</v>
      </c>
      <c r="G13" s="122" t="s">
        <v>120</v>
      </c>
    </row>
    <row r="14" spans="1:7" s="70" customFormat="1" ht="48" customHeight="1" x14ac:dyDescent="0.25">
      <c r="A14" s="116"/>
      <c r="B14" s="118"/>
      <c r="C14" s="120"/>
      <c r="D14" s="11" t="s">
        <v>122</v>
      </c>
      <c r="E14" s="111"/>
      <c r="F14" s="111"/>
      <c r="G14" s="123"/>
    </row>
    <row r="15" spans="1:7" s="70" customFormat="1" ht="41.25" customHeight="1" x14ac:dyDescent="0.25">
      <c r="A15" s="104" t="s">
        <v>22</v>
      </c>
      <c r="B15" s="106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62" t="s">
        <v>1</v>
      </c>
    </row>
    <row r="16" spans="1:7" s="70" customFormat="1" ht="28.5" customHeight="1" x14ac:dyDescent="0.25">
      <c r="A16" s="116"/>
      <c r="B16" s="118"/>
      <c r="C16" s="120"/>
      <c r="D16" s="13" t="s">
        <v>124</v>
      </c>
      <c r="E16" s="111"/>
      <c r="F16" s="111"/>
      <c r="G16" s="147"/>
    </row>
    <row r="17" spans="1:7" s="70" customFormat="1" ht="49.5" customHeight="1" x14ac:dyDescent="0.25">
      <c r="A17" s="104" t="s">
        <v>136</v>
      </c>
      <c r="B17" s="106" t="s">
        <v>137</v>
      </c>
      <c r="C17" s="108">
        <v>2210</v>
      </c>
      <c r="D17" s="12">
        <v>199990</v>
      </c>
      <c r="E17" s="110" t="s">
        <v>139</v>
      </c>
      <c r="F17" s="110" t="s">
        <v>8</v>
      </c>
      <c r="G17" s="122" t="s">
        <v>140</v>
      </c>
    </row>
    <row r="18" spans="1:7" s="70" customFormat="1" ht="28.5" customHeight="1" x14ac:dyDescent="0.25">
      <c r="A18" s="116"/>
      <c r="B18" s="118"/>
      <c r="C18" s="120"/>
      <c r="D18" s="13" t="s">
        <v>138</v>
      </c>
      <c r="E18" s="111"/>
      <c r="F18" s="111"/>
      <c r="G18" s="123"/>
    </row>
    <row r="19" spans="1:7" s="70" customFormat="1" ht="49.5" customHeight="1" x14ac:dyDescent="0.25">
      <c r="A19" s="104" t="s">
        <v>164</v>
      </c>
      <c r="B19" s="106" t="s">
        <v>165</v>
      </c>
      <c r="C19" s="108">
        <v>2210</v>
      </c>
      <c r="D19" s="12">
        <v>14850</v>
      </c>
      <c r="E19" s="110" t="s">
        <v>167</v>
      </c>
      <c r="F19" s="110" t="s">
        <v>27</v>
      </c>
      <c r="G19" s="122" t="s">
        <v>146</v>
      </c>
    </row>
    <row r="20" spans="1:7" s="70" customFormat="1" ht="28.5" customHeight="1" thickBot="1" x14ac:dyDescent="0.3">
      <c r="A20" s="116"/>
      <c r="B20" s="118"/>
      <c r="C20" s="120"/>
      <c r="D20" s="13" t="s">
        <v>166</v>
      </c>
      <c r="E20" s="111"/>
      <c r="F20" s="111"/>
      <c r="G20" s="123"/>
    </row>
    <row r="21" spans="1:7" s="14" customFormat="1" ht="25.5" customHeight="1" thickBot="1" x14ac:dyDescent="0.3">
      <c r="A21" s="20" t="s">
        <v>28</v>
      </c>
      <c r="B21" s="22"/>
      <c r="C21" s="23"/>
      <c r="D21" s="24">
        <f>D15+D9+D13+D11+D17+D19</f>
        <v>310623.8</v>
      </c>
      <c r="E21" s="25"/>
      <c r="F21" s="26"/>
      <c r="G21" s="80"/>
    </row>
    <row r="22" spans="1:7" s="70" customFormat="1" ht="30.75" customHeight="1" x14ac:dyDescent="0.25">
      <c r="A22" s="115" t="s">
        <v>29</v>
      </c>
      <c r="B22" s="117" t="s">
        <v>30</v>
      </c>
      <c r="C22" s="119">
        <v>2240</v>
      </c>
      <c r="D22" s="66">
        <v>21200</v>
      </c>
      <c r="E22" s="121" t="s">
        <v>24</v>
      </c>
      <c r="F22" s="121" t="s">
        <v>9</v>
      </c>
      <c r="G22" s="150" t="s">
        <v>31</v>
      </c>
    </row>
    <row r="23" spans="1:7" s="70" customFormat="1" ht="44.25" customHeight="1" x14ac:dyDescent="0.25">
      <c r="A23" s="116"/>
      <c r="B23" s="118"/>
      <c r="C23" s="120"/>
      <c r="D23" s="13" t="s">
        <v>32</v>
      </c>
      <c r="E23" s="111"/>
      <c r="F23" s="111"/>
      <c r="G23" s="151"/>
    </row>
    <row r="24" spans="1:7" s="70" customFormat="1" ht="38.25" customHeight="1" x14ac:dyDescent="0.25">
      <c r="A24" s="115" t="s">
        <v>33</v>
      </c>
      <c r="B24" s="148" t="s">
        <v>30</v>
      </c>
      <c r="C24" s="119">
        <v>2240</v>
      </c>
      <c r="D24" s="67">
        <v>28600</v>
      </c>
      <c r="E24" s="121" t="s">
        <v>24</v>
      </c>
      <c r="F24" s="121" t="s">
        <v>9</v>
      </c>
      <c r="G24" s="150" t="s">
        <v>34</v>
      </c>
    </row>
    <row r="25" spans="1:7" s="70" customFormat="1" ht="49.5" customHeight="1" x14ac:dyDescent="0.25">
      <c r="A25" s="116"/>
      <c r="B25" s="149"/>
      <c r="C25" s="120"/>
      <c r="D25" s="65" t="s">
        <v>35</v>
      </c>
      <c r="E25" s="111"/>
      <c r="F25" s="111"/>
      <c r="G25" s="151"/>
    </row>
    <row r="26" spans="1:7" s="70" customFormat="1" ht="48" customHeight="1" x14ac:dyDescent="0.25">
      <c r="A26" s="115" t="s">
        <v>36</v>
      </c>
      <c r="B26" s="160" t="s">
        <v>37</v>
      </c>
      <c r="C26" s="119">
        <v>2240</v>
      </c>
      <c r="D26" s="66">
        <f>1152-576</f>
        <v>576</v>
      </c>
      <c r="E26" s="121" t="s">
        <v>24</v>
      </c>
      <c r="F26" s="121" t="s">
        <v>9</v>
      </c>
      <c r="G26" s="162" t="s">
        <v>1</v>
      </c>
    </row>
    <row r="27" spans="1:7" s="70" customFormat="1" ht="53.25" customHeight="1" x14ac:dyDescent="0.25">
      <c r="A27" s="116"/>
      <c r="B27" s="161"/>
      <c r="C27" s="120"/>
      <c r="D27" s="13" t="s">
        <v>38</v>
      </c>
      <c r="E27" s="111"/>
      <c r="F27" s="111"/>
      <c r="G27" s="147"/>
    </row>
    <row r="28" spans="1:7" s="70" customFormat="1" ht="79.5" customHeight="1" x14ac:dyDescent="0.25">
      <c r="A28" s="163" t="s">
        <v>39</v>
      </c>
      <c r="B28" s="117" t="s">
        <v>40</v>
      </c>
      <c r="C28" s="119">
        <v>2240</v>
      </c>
      <c r="D28" s="67">
        <f>1299.96-1299.96</f>
        <v>0</v>
      </c>
      <c r="E28" s="110" t="s">
        <v>21</v>
      </c>
      <c r="F28" s="121" t="s">
        <v>6</v>
      </c>
      <c r="G28" s="150" t="s">
        <v>31</v>
      </c>
    </row>
    <row r="29" spans="1:7" s="70" customFormat="1" ht="108" customHeight="1" x14ac:dyDescent="0.25">
      <c r="A29" s="143"/>
      <c r="B29" s="118"/>
      <c r="C29" s="120"/>
      <c r="D29" s="65" t="s">
        <v>125</v>
      </c>
      <c r="E29" s="111"/>
      <c r="F29" s="111"/>
      <c r="G29" s="151"/>
    </row>
    <row r="30" spans="1:7" s="70" customFormat="1" ht="37.5" customHeight="1" x14ac:dyDescent="0.25">
      <c r="A30" s="163" t="s">
        <v>127</v>
      </c>
      <c r="B30" s="164" t="s">
        <v>126</v>
      </c>
      <c r="C30" s="119">
        <v>2240</v>
      </c>
      <c r="D30" s="67">
        <v>2400</v>
      </c>
      <c r="E30" s="121" t="s">
        <v>21</v>
      </c>
      <c r="F30" s="121" t="s">
        <v>6</v>
      </c>
      <c r="G30" s="150" t="s">
        <v>1</v>
      </c>
    </row>
    <row r="31" spans="1:7" s="70" customFormat="1" ht="45" customHeight="1" x14ac:dyDescent="0.25">
      <c r="A31" s="143"/>
      <c r="B31" s="165"/>
      <c r="C31" s="120"/>
      <c r="D31" s="13" t="s">
        <v>41</v>
      </c>
      <c r="E31" s="111"/>
      <c r="F31" s="111"/>
      <c r="G31" s="151"/>
    </row>
    <row r="32" spans="1:7" s="70" customFormat="1" ht="65.25" customHeight="1" x14ac:dyDescent="0.25">
      <c r="A32" s="163" t="s">
        <v>141</v>
      </c>
      <c r="B32" s="164" t="s">
        <v>142</v>
      </c>
      <c r="C32" s="119">
        <v>2240</v>
      </c>
      <c r="D32" s="67">
        <v>3540</v>
      </c>
      <c r="E32" s="121" t="s">
        <v>21</v>
      </c>
      <c r="F32" s="121" t="s">
        <v>6</v>
      </c>
      <c r="G32" s="150" t="s">
        <v>1</v>
      </c>
    </row>
    <row r="33" spans="1:7" s="70" customFormat="1" ht="60.75" customHeight="1" x14ac:dyDescent="0.25">
      <c r="A33" s="143"/>
      <c r="B33" s="165"/>
      <c r="C33" s="120"/>
      <c r="D33" s="13" t="s">
        <v>143</v>
      </c>
      <c r="E33" s="111"/>
      <c r="F33" s="111"/>
      <c r="G33" s="151"/>
    </row>
    <row r="34" spans="1:7" s="70" customFormat="1" ht="38.25" customHeight="1" x14ac:dyDescent="0.25">
      <c r="A34" s="142" t="s">
        <v>133</v>
      </c>
      <c r="B34" s="106" t="s">
        <v>134</v>
      </c>
      <c r="C34" s="108">
        <v>2240</v>
      </c>
      <c r="D34" s="71">
        <v>7000</v>
      </c>
      <c r="E34" s="110" t="s">
        <v>24</v>
      </c>
      <c r="F34" s="144" t="s">
        <v>177</v>
      </c>
      <c r="G34" s="146" t="s">
        <v>1</v>
      </c>
    </row>
    <row r="35" spans="1:7" s="70" customFormat="1" ht="38.25" customHeight="1" x14ac:dyDescent="0.25">
      <c r="A35" s="143"/>
      <c r="B35" s="118"/>
      <c r="C35" s="120"/>
      <c r="D35" s="13" t="s">
        <v>135</v>
      </c>
      <c r="E35" s="111"/>
      <c r="F35" s="145"/>
      <c r="G35" s="147"/>
    </row>
    <row r="36" spans="1:7" s="70" customFormat="1" ht="54.75" customHeight="1" x14ac:dyDescent="0.25">
      <c r="A36" s="142" t="s">
        <v>148</v>
      </c>
      <c r="B36" s="106" t="s">
        <v>144</v>
      </c>
      <c r="C36" s="108">
        <v>2240</v>
      </c>
      <c r="D36" s="71">
        <v>42728.800000000003</v>
      </c>
      <c r="E36" s="110" t="s">
        <v>145</v>
      </c>
      <c r="F36" s="144" t="s">
        <v>26</v>
      </c>
      <c r="G36" s="146" t="s">
        <v>146</v>
      </c>
    </row>
    <row r="37" spans="1:7" s="70" customFormat="1" ht="38.25" customHeight="1" thickBot="1" x14ac:dyDescent="0.3">
      <c r="A37" s="143"/>
      <c r="B37" s="118"/>
      <c r="C37" s="120"/>
      <c r="D37" s="13" t="s">
        <v>147</v>
      </c>
      <c r="E37" s="111"/>
      <c r="F37" s="145"/>
      <c r="G37" s="147"/>
    </row>
    <row r="38" spans="1:7" s="70" customFormat="1" ht="38.25" customHeight="1" x14ac:dyDescent="0.25">
      <c r="A38" s="104" t="s">
        <v>149</v>
      </c>
      <c r="B38" s="156" t="s">
        <v>150</v>
      </c>
      <c r="C38" s="108">
        <v>2240</v>
      </c>
      <c r="D38" s="12">
        <v>23400</v>
      </c>
      <c r="E38" s="110" t="s">
        <v>145</v>
      </c>
      <c r="F38" s="110" t="s">
        <v>151</v>
      </c>
      <c r="G38" s="122" t="s">
        <v>146</v>
      </c>
    </row>
    <row r="39" spans="1:7" s="70" customFormat="1" ht="38.25" customHeight="1" x14ac:dyDescent="0.25">
      <c r="A39" s="116"/>
      <c r="B39" s="118"/>
      <c r="C39" s="120"/>
      <c r="D39" s="13" t="s">
        <v>152</v>
      </c>
      <c r="E39" s="111"/>
      <c r="F39" s="111"/>
      <c r="G39" s="123"/>
    </row>
    <row r="40" spans="1:7" s="70" customFormat="1" ht="38.25" customHeight="1" x14ac:dyDescent="0.25">
      <c r="A40" s="104" t="s">
        <v>153</v>
      </c>
      <c r="B40" s="117" t="s">
        <v>150</v>
      </c>
      <c r="C40" s="108">
        <v>2240</v>
      </c>
      <c r="D40" s="12">
        <v>6408</v>
      </c>
      <c r="E40" s="110" t="s">
        <v>145</v>
      </c>
      <c r="F40" s="110" t="s">
        <v>151</v>
      </c>
      <c r="G40" s="122" t="s">
        <v>146</v>
      </c>
    </row>
    <row r="41" spans="1:7" s="70" customFormat="1" ht="38.25" customHeight="1" thickBot="1" x14ac:dyDescent="0.3">
      <c r="A41" s="116"/>
      <c r="B41" s="118"/>
      <c r="C41" s="120"/>
      <c r="D41" s="13" t="s">
        <v>154</v>
      </c>
      <c r="E41" s="111"/>
      <c r="F41" s="111"/>
      <c r="G41" s="123"/>
    </row>
    <row r="42" spans="1:7" s="70" customFormat="1" ht="38.25" customHeight="1" x14ac:dyDescent="0.25">
      <c r="A42" s="104" t="s">
        <v>155</v>
      </c>
      <c r="B42" s="156" t="s">
        <v>156</v>
      </c>
      <c r="C42" s="108">
        <v>2240</v>
      </c>
      <c r="D42" s="12">
        <v>46500</v>
      </c>
      <c r="E42" s="110" t="s">
        <v>145</v>
      </c>
      <c r="F42" s="110" t="s">
        <v>27</v>
      </c>
      <c r="G42" s="122" t="s">
        <v>146</v>
      </c>
    </row>
    <row r="43" spans="1:7" s="70" customFormat="1" ht="38.25" customHeight="1" x14ac:dyDescent="0.25">
      <c r="A43" s="116"/>
      <c r="B43" s="118"/>
      <c r="C43" s="120"/>
      <c r="D43" s="13" t="s">
        <v>157</v>
      </c>
      <c r="E43" s="111"/>
      <c r="F43" s="111"/>
      <c r="G43" s="123"/>
    </row>
    <row r="44" spans="1:7" s="70" customFormat="1" ht="38.25" customHeight="1" x14ac:dyDescent="0.25">
      <c r="A44" s="115" t="s">
        <v>158</v>
      </c>
      <c r="B44" s="117" t="s">
        <v>159</v>
      </c>
      <c r="C44" s="119">
        <v>2240</v>
      </c>
      <c r="D44" s="72">
        <v>30900</v>
      </c>
      <c r="E44" s="121" t="s">
        <v>145</v>
      </c>
      <c r="F44" s="121" t="s">
        <v>27</v>
      </c>
      <c r="G44" s="122" t="s">
        <v>146</v>
      </c>
    </row>
    <row r="45" spans="1:7" s="70" customFormat="1" ht="38.25" customHeight="1" x14ac:dyDescent="0.25">
      <c r="A45" s="116"/>
      <c r="B45" s="118"/>
      <c r="C45" s="120"/>
      <c r="D45" s="13" t="s">
        <v>160</v>
      </c>
      <c r="E45" s="111"/>
      <c r="F45" s="111"/>
      <c r="G45" s="123"/>
    </row>
    <row r="46" spans="1:7" s="70" customFormat="1" ht="70.5" customHeight="1" x14ac:dyDescent="0.25">
      <c r="A46" s="115" t="s">
        <v>161</v>
      </c>
      <c r="B46" s="117" t="s">
        <v>162</v>
      </c>
      <c r="C46" s="119">
        <v>2240</v>
      </c>
      <c r="D46" s="72">
        <v>47978</v>
      </c>
      <c r="E46" s="79" t="s">
        <v>145</v>
      </c>
      <c r="F46" s="121" t="s">
        <v>27</v>
      </c>
      <c r="G46" s="122" t="s">
        <v>146</v>
      </c>
    </row>
    <row r="47" spans="1:7" s="70" customFormat="1" ht="38.25" customHeight="1" x14ac:dyDescent="0.25">
      <c r="A47" s="116"/>
      <c r="B47" s="118"/>
      <c r="C47" s="120"/>
      <c r="D47" s="13" t="s">
        <v>163</v>
      </c>
      <c r="E47" s="78"/>
      <c r="F47" s="111"/>
      <c r="G47" s="123"/>
    </row>
    <row r="48" spans="1:7" s="70" customFormat="1" ht="70.5" customHeight="1" x14ac:dyDescent="0.25">
      <c r="A48" s="115" t="s">
        <v>172</v>
      </c>
      <c r="B48" s="117" t="s">
        <v>173</v>
      </c>
      <c r="C48" s="119">
        <v>2240</v>
      </c>
      <c r="D48" s="72">
        <v>25030</v>
      </c>
      <c r="E48" s="121" t="s">
        <v>175</v>
      </c>
      <c r="F48" s="121" t="s">
        <v>176</v>
      </c>
      <c r="G48" s="122" t="s">
        <v>146</v>
      </c>
    </row>
    <row r="49" spans="1:9" s="70" customFormat="1" ht="38.25" customHeight="1" x14ac:dyDescent="0.25">
      <c r="A49" s="116"/>
      <c r="B49" s="118"/>
      <c r="C49" s="120"/>
      <c r="D49" s="13" t="s">
        <v>174</v>
      </c>
      <c r="E49" s="111"/>
      <c r="F49" s="111"/>
      <c r="G49" s="123"/>
    </row>
    <row r="50" spans="1:9" s="70" customFormat="1" ht="70.5" customHeight="1" x14ac:dyDescent="0.25">
      <c r="A50" s="104" t="s">
        <v>183</v>
      </c>
      <c r="B50" s="117" t="s">
        <v>184</v>
      </c>
      <c r="C50" s="119">
        <v>2240</v>
      </c>
      <c r="D50" s="72">
        <v>96490</v>
      </c>
      <c r="E50" s="121" t="s">
        <v>145</v>
      </c>
      <c r="F50" s="121" t="s">
        <v>181</v>
      </c>
      <c r="G50" s="122" t="s">
        <v>146</v>
      </c>
    </row>
    <row r="51" spans="1:9" s="70" customFormat="1" ht="38.25" customHeight="1" thickBot="1" x14ac:dyDescent="0.3">
      <c r="A51" s="105"/>
      <c r="B51" s="118"/>
      <c r="C51" s="120"/>
      <c r="D51" s="13" t="s">
        <v>185</v>
      </c>
      <c r="E51" s="112"/>
      <c r="F51" s="111"/>
      <c r="G51" s="123"/>
    </row>
    <row r="52" spans="1:9" s="70" customFormat="1" ht="70.5" customHeight="1" x14ac:dyDescent="0.25">
      <c r="A52" s="115" t="s">
        <v>192</v>
      </c>
      <c r="B52" s="117" t="s">
        <v>193</v>
      </c>
      <c r="C52" s="119">
        <v>2240</v>
      </c>
      <c r="D52" s="72">
        <v>3744</v>
      </c>
      <c r="E52" s="121" t="s">
        <v>145</v>
      </c>
      <c r="F52" s="121" t="s">
        <v>181</v>
      </c>
      <c r="G52" s="122" t="s">
        <v>146</v>
      </c>
    </row>
    <row r="53" spans="1:9" s="70" customFormat="1" ht="38.25" customHeight="1" x14ac:dyDescent="0.25">
      <c r="A53" s="116"/>
      <c r="B53" s="118"/>
      <c r="C53" s="120"/>
      <c r="D53" s="13" t="s">
        <v>194</v>
      </c>
      <c r="E53" s="111"/>
      <c r="F53" s="111"/>
      <c r="G53" s="123"/>
    </row>
    <row r="54" spans="1:9" s="70" customFormat="1" ht="70.5" customHeight="1" x14ac:dyDescent="0.25">
      <c r="A54" s="115" t="s">
        <v>195</v>
      </c>
      <c r="B54" s="117" t="s">
        <v>196</v>
      </c>
      <c r="C54" s="119">
        <v>2240</v>
      </c>
      <c r="D54" s="72">
        <v>48000</v>
      </c>
      <c r="E54" s="121" t="s">
        <v>145</v>
      </c>
      <c r="F54" s="121" t="s">
        <v>181</v>
      </c>
      <c r="G54" s="122" t="s">
        <v>146</v>
      </c>
    </row>
    <row r="55" spans="1:9" s="70" customFormat="1" ht="38.25" customHeight="1" x14ac:dyDescent="0.25">
      <c r="A55" s="116"/>
      <c r="B55" s="118"/>
      <c r="C55" s="120"/>
      <c r="D55" s="13" t="s">
        <v>197</v>
      </c>
      <c r="E55" s="111"/>
      <c r="F55" s="111"/>
      <c r="G55" s="123"/>
    </row>
    <row r="56" spans="1:9" s="70" customFormat="1" ht="70.5" customHeight="1" x14ac:dyDescent="0.25">
      <c r="A56" s="115" t="s">
        <v>198</v>
      </c>
      <c r="B56" s="117" t="s">
        <v>199</v>
      </c>
      <c r="C56" s="119">
        <v>2240</v>
      </c>
      <c r="D56" s="72">
        <v>4425</v>
      </c>
      <c r="E56" s="121" t="s">
        <v>145</v>
      </c>
      <c r="F56" s="121" t="s">
        <v>181</v>
      </c>
      <c r="G56" s="122" t="s">
        <v>146</v>
      </c>
    </row>
    <row r="57" spans="1:9" s="70" customFormat="1" ht="38.25" customHeight="1" x14ac:dyDescent="0.25">
      <c r="A57" s="116"/>
      <c r="B57" s="118"/>
      <c r="C57" s="120"/>
      <c r="D57" s="13" t="s">
        <v>200</v>
      </c>
      <c r="E57" s="111"/>
      <c r="F57" s="111"/>
      <c r="G57" s="123"/>
    </row>
    <row r="58" spans="1:9" s="70" customFormat="1" ht="70.5" customHeight="1" x14ac:dyDescent="0.25">
      <c r="A58" s="104" t="s">
        <v>205</v>
      </c>
      <c r="B58" s="106" t="s">
        <v>206</v>
      </c>
      <c r="C58" s="108">
        <v>2240</v>
      </c>
      <c r="D58" s="12">
        <v>49948.800000000003</v>
      </c>
      <c r="E58" s="110" t="s">
        <v>145</v>
      </c>
      <c r="F58" s="110" t="s">
        <v>181</v>
      </c>
      <c r="G58" s="113" t="s">
        <v>146</v>
      </c>
    </row>
    <row r="59" spans="1:9" s="70" customFormat="1" ht="38.25" customHeight="1" thickBot="1" x14ac:dyDescent="0.3">
      <c r="A59" s="105"/>
      <c r="B59" s="107"/>
      <c r="C59" s="109"/>
      <c r="D59" s="13" t="s">
        <v>207</v>
      </c>
      <c r="E59" s="111"/>
      <c r="F59" s="112"/>
      <c r="G59" s="114"/>
    </row>
    <row r="60" spans="1:9" s="14" customFormat="1" ht="38.25" customHeight="1" thickBot="1" x14ac:dyDescent="0.3">
      <c r="A60" s="30" t="s">
        <v>42</v>
      </c>
      <c r="B60" s="16"/>
      <c r="C60" s="17"/>
      <c r="D60" s="18">
        <f>D30+D28+D26+D24+D22+D34+D32+D36+D38+D40+D42+D44+D46+D48+D50+D52+D54+D56+D58</f>
        <v>488868.6</v>
      </c>
      <c r="E60" s="17"/>
      <c r="F60" s="17"/>
      <c r="G60" s="81"/>
    </row>
    <row r="61" spans="1:9" s="14" customFormat="1" ht="38.25" hidden="1" customHeight="1" x14ac:dyDescent="0.25">
      <c r="A61" s="82" t="s">
        <v>43</v>
      </c>
      <c r="B61" s="31" t="s">
        <v>44</v>
      </c>
      <c r="C61" s="32">
        <v>2282</v>
      </c>
      <c r="D61" s="33">
        <v>0</v>
      </c>
      <c r="E61" s="169" t="s">
        <v>45</v>
      </c>
      <c r="F61" s="171" t="s">
        <v>10</v>
      </c>
      <c r="G61" s="172" t="s">
        <v>31</v>
      </c>
    </row>
    <row r="62" spans="1:9" s="14" customFormat="1" ht="27" hidden="1" customHeight="1" x14ac:dyDescent="0.25">
      <c r="A62" s="83"/>
      <c r="B62" s="34"/>
      <c r="C62" s="35"/>
      <c r="D62" s="28" t="s">
        <v>46</v>
      </c>
      <c r="E62" s="170"/>
      <c r="F62" s="127"/>
      <c r="G62" s="173"/>
      <c r="H62" s="27"/>
    </row>
    <row r="63" spans="1:9" s="14" customFormat="1" ht="27" hidden="1" customHeight="1" x14ac:dyDescent="0.35">
      <c r="A63" s="84" t="s">
        <v>47</v>
      </c>
      <c r="B63" s="36"/>
      <c r="C63" s="37"/>
      <c r="D63" s="38">
        <f>D61</f>
        <v>0</v>
      </c>
      <c r="E63" s="37"/>
      <c r="F63" s="37"/>
      <c r="G63" s="85"/>
      <c r="H63" s="39"/>
      <c r="I63" s="40"/>
    </row>
    <row r="64" spans="1:9" s="14" customFormat="1" ht="61.5" hidden="1" customHeight="1" x14ac:dyDescent="0.35">
      <c r="A64" s="140" t="s">
        <v>48</v>
      </c>
      <c r="B64" s="175" t="s">
        <v>49</v>
      </c>
      <c r="C64" s="126">
        <v>3110</v>
      </c>
      <c r="D64" s="29">
        <f>6453000-6453000</f>
        <v>0</v>
      </c>
      <c r="E64" s="126" t="s">
        <v>50</v>
      </c>
      <c r="F64" s="126" t="s">
        <v>10</v>
      </c>
      <c r="G64" s="132" t="s">
        <v>51</v>
      </c>
      <c r="H64" s="39"/>
      <c r="I64" s="41"/>
    </row>
    <row r="65" spans="1:9" s="14" customFormat="1" ht="39.75" hidden="1" customHeight="1" x14ac:dyDescent="0.35">
      <c r="A65" s="174"/>
      <c r="B65" s="176"/>
      <c r="C65" s="178"/>
      <c r="D65" s="42" t="s">
        <v>52</v>
      </c>
      <c r="E65" s="178"/>
      <c r="F65" s="178"/>
      <c r="G65" s="179"/>
      <c r="H65" s="43"/>
      <c r="I65" s="40"/>
    </row>
    <row r="66" spans="1:9" s="14" customFormat="1" ht="62.25" hidden="1" customHeight="1" x14ac:dyDescent="0.35">
      <c r="A66" s="86" t="s">
        <v>53</v>
      </c>
      <c r="B66" s="176"/>
      <c r="C66" s="178"/>
      <c r="D66" s="29">
        <f>3988108.95-3988108.95</f>
        <v>0</v>
      </c>
      <c r="E66" s="178"/>
      <c r="F66" s="178"/>
      <c r="G66" s="132" t="s">
        <v>31</v>
      </c>
      <c r="H66" s="39"/>
      <c r="I66" s="40"/>
    </row>
    <row r="67" spans="1:9" s="14" customFormat="1" ht="111.75" hidden="1" customHeight="1" x14ac:dyDescent="0.25">
      <c r="A67" s="87"/>
      <c r="B67" s="176"/>
      <c r="C67" s="178"/>
      <c r="D67" s="42" t="s">
        <v>52</v>
      </c>
      <c r="E67" s="178"/>
      <c r="F67" s="178"/>
      <c r="G67" s="179"/>
    </row>
    <row r="68" spans="1:9" s="14" customFormat="1" ht="28.5" hidden="1" customHeight="1" x14ac:dyDescent="0.25">
      <c r="A68" s="86" t="s">
        <v>54</v>
      </c>
      <c r="B68" s="176"/>
      <c r="C68" s="178"/>
      <c r="D68" s="29">
        <v>0</v>
      </c>
      <c r="E68" s="178"/>
      <c r="F68" s="178"/>
      <c r="G68" s="179"/>
    </row>
    <row r="69" spans="1:9" s="14" customFormat="1" ht="15.75" hidden="1" customHeight="1" x14ac:dyDescent="0.25">
      <c r="A69" s="88"/>
      <c r="B69" s="176"/>
      <c r="C69" s="178"/>
      <c r="D69" s="42" t="s">
        <v>55</v>
      </c>
      <c r="E69" s="178"/>
      <c r="F69" s="178"/>
      <c r="G69" s="179"/>
    </row>
    <row r="70" spans="1:9" s="14" customFormat="1" ht="31.5" hidden="1" customHeight="1" x14ac:dyDescent="0.25">
      <c r="A70" s="89" t="s">
        <v>56</v>
      </c>
      <c r="B70" s="176"/>
      <c r="C70" s="178"/>
      <c r="D70" s="29">
        <f>4434672-4434672</f>
        <v>0</v>
      </c>
      <c r="E70" s="178"/>
      <c r="F70" s="178"/>
      <c r="G70" s="179"/>
    </row>
    <row r="71" spans="1:9" s="14" customFormat="1" ht="35.25" hidden="1" customHeight="1" x14ac:dyDescent="0.25">
      <c r="A71" s="90"/>
      <c r="B71" s="176"/>
      <c r="C71" s="178"/>
      <c r="D71" s="42" t="s">
        <v>52</v>
      </c>
      <c r="E71" s="178"/>
      <c r="F71" s="178"/>
      <c r="G71" s="179"/>
    </row>
    <row r="72" spans="1:9" s="14" customFormat="1" ht="30" hidden="1" customHeight="1" x14ac:dyDescent="0.25">
      <c r="A72" s="86" t="s">
        <v>57</v>
      </c>
      <c r="B72" s="176"/>
      <c r="C72" s="178"/>
      <c r="D72" s="29">
        <v>0</v>
      </c>
      <c r="E72" s="178"/>
      <c r="F72" s="178"/>
      <c r="G72" s="179"/>
    </row>
    <row r="73" spans="1:9" s="14" customFormat="1" ht="25.5" hidden="1" customHeight="1" x14ac:dyDescent="0.25">
      <c r="A73" s="91"/>
      <c r="B73" s="176"/>
      <c r="C73" s="178"/>
      <c r="D73" s="44" t="s">
        <v>58</v>
      </c>
      <c r="E73" s="178"/>
      <c r="F73" s="178"/>
      <c r="G73" s="179"/>
    </row>
    <row r="74" spans="1:9" s="14" customFormat="1" ht="36.75" hidden="1" customHeight="1" x14ac:dyDescent="0.25">
      <c r="A74" s="89" t="s">
        <v>59</v>
      </c>
      <c r="B74" s="176"/>
      <c r="C74" s="178"/>
      <c r="D74" s="29">
        <f>13601246.4-13601246.4</f>
        <v>0</v>
      </c>
      <c r="E74" s="178"/>
      <c r="F74" s="178"/>
      <c r="G74" s="179"/>
    </row>
    <row r="75" spans="1:9" s="14" customFormat="1" ht="36.75" hidden="1" customHeight="1" x14ac:dyDescent="0.25">
      <c r="A75" s="90"/>
      <c r="B75" s="176"/>
      <c r="C75" s="178"/>
      <c r="D75" s="42" t="s">
        <v>52</v>
      </c>
      <c r="E75" s="178"/>
      <c r="F75" s="178"/>
      <c r="G75" s="179"/>
    </row>
    <row r="76" spans="1:9" s="14" customFormat="1" ht="26.25" hidden="1" customHeight="1" x14ac:dyDescent="0.25">
      <c r="A76" s="86" t="s">
        <v>60</v>
      </c>
      <c r="B76" s="176"/>
      <c r="C76" s="178"/>
      <c r="D76" s="29">
        <v>0</v>
      </c>
      <c r="E76" s="178"/>
      <c r="F76" s="178"/>
      <c r="G76" s="179"/>
    </row>
    <row r="77" spans="1:9" s="14" customFormat="1" ht="33.75" hidden="1" customHeight="1" x14ac:dyDescent="0.25">
      <c r="A77" s="90"/>
      <c r="B77" s="176"/>
      <c r="C77" s="178"/>
      <c r="D77" s="44" t="s">
        <v>61</v>
      </c>
      <c r="E77" s="178"/>
      <c r="F77" s="178"/>
      <c r="G77" s="133"/>
    </row>
    <row r="78" spans="1:9" s="14" customFormat="1" ht="33.75" hidden="1" customHeight="1" x14ac:dyDescent="0.25">
      <c r="A78" s="89" t="s">
        <v>62</v>
      </c>
      <c r="B78" s="176"/>
      <c r="C78" s="178"/>
      <c r="D78" s="29">
        <f>4019652-4019652</f>
        <v>0</v>
      </c>
      <c r="E78" s="178"/>
      <c r="F78" s="178"/>
      <c r="G78" s="132" t="s">
        <v>51</v>
      </c>
    </row>
    <row r="79" spans="1:9" s="14" customFormat="1" ht="33.75" hidden="1" customHeight="1" x14ac:dyDescent="0.25">
      <c r="A79" s="90"/>
      <c r="B79" s="177"/>
      <c r="C79" s="127"/>
      <c r="D79" s="42" t="s">
        <v>52</v>
      </c>
      <c r="E79" s="127"/>
      <c r="F79" s="127"/>
      <c r="G79" s="179"/>
    </row>
    <row r="80" spans="1:9" s="14" customFormat="1" ht="48" hidden="1" customHeight="1" x14ac:dyDescent="0.25">
      <c r="A80" s="91" t="s">
        <v>63</v>
      </c>
      <c r="B80" s="138" t="s">
        <v>64</v>
      </c>
      <c r="C80" s="45">
        <v>3110</v>
      </c>
      <c r="D80" s="29">
        <v>0</v>
      </c>
      <c r="E80" s="74" t="s">
        <v>3</v>
      </c>
      <c r="F80" s="130" t="s">
        <v>8</v>
      </c>
      <c r="G80" s="132" t="s">
        <v>1</v>
      </c>
    </row>
    <row r="81" spans="1:7" s="14" customFormat="1" ht="101.25" hidden="1" customHeight="1" x14ac:dyDescent="0.25">
      <c r="A81" s="90"/>
      <c r="B81" s="139"/>
      <c r="C81" s="45"/>
      <c r="D81" s="19" t="s">
        <v>65</v>
      </c>
      <c r="E81" s="74" t="s">
        <v>66</v>
      </c>
      <c r="F81" s="131"/>
      <c r="G81" s="133"/>
    </row>
    <row r="82" spans="1:7" s="14" customFormat="1" ht="43.5" hidden="1" customHeight="1" x14ac:dyDescent="0.25">
      <c r="A82" s="86" t="s">
        <v>67</v>
      </c>
      <c r="B82" s="138" t="s">
        <v>68</v>
      </c>
      <c r="C82" s="130">
        <v>3110</v>
      </c>
      <c r="D82" s="29">
        <f>6750000-6750000</f>
        <v>0</v>
      </c>
      <c r="E82" s="130" t="s">
        <v>69</v>
      </c>
      <c r="F82" s="130" t="s">
        <v>8</v>
      </c>
      <c r="G82" s="132" t="s">
        <v>70</v>
      </c>
    </row>
    <row r="83" spans="1:7" s="14" customFormat="1" ht="61.5" hidden="1" customHeight="1" x14ac:dyDescent="0.25">
      <c r="A83" s="92"/>
      <c r="B83" s="139"/>
      <c r="C83" s="131"/>
      <c r="D83" s="19" t="s">
        <v>52</v>
      </c>
      <c r="E83" s="131"/>
      <c r="F83" s="131"/>
      <c r="G83" s="133"/>
    </row>
    <row r="84" spans="1:7" s="14" customFormat="1" ht="75.75" hidden="1" customHeight="1" x14ac:dyDescent="0.25">
      <c r="A84" s="91" t="s">
        <v>71</v>
      </c>
      <c r="B84" s="138" t="s">
        <v>72</v>
      </c>
      <c r="C84" s="45">
        <v>3110</v>
      </c>
      <c r="D84" s="29">
        <f>3960000-3960000</f>
        <v>0</v>
      </c>
      <c r="E84" s="45" t="s">
        <v>3</v>
      </c>
      <c r="F84" s="45" t="s">
        <v>9</v>
      </c>
      <c r="G84" s="132" t="s">
        <v>70</v>
      </c>
    </row>
    <row r="85" spans="1:7" s="14" customFormat="1" ht="97.5" hidden="1" customHeight="1" x14ac:dyDescent="0.25">
      <c r="A85" s="90"/>
      <c r="B85" s="139"/>
      <c r="C85" s="45"/>
      <c r="D85" s="19" t="s">
        <v>73</v>
      </c>
      <c r="E85" s="76" t="s">
        <v>66</v>
      </c>
      <c r="F85" s="76"/>
      <c r="G85" s="133"/>
    </row>
    <row r="86" spans="1:7" s="14" customFormat="1" ht="78.75" hidden="1" customHeight="1" x14ac:dyDescent="0.25">
      <c r="A86" s="91" t="s">
        <v>74</v>
      </c>
      <c r="B86" s="138" t="s">
        <v>75</v>
      </c>
      <c r="C86" s="75">
        <v>3110</v>
      </c>
      <c r="D86" s="46">
        <f>6128320.65+2659727.35-8788048</f>
        <v>0</v>
      </c>
      <c r="E86" s="45" t="s">
        <v>3</v>
      </c>
      <c r="F86" s="45" t="s">
        <v>8</v>
      </c>
      <c r="G86" s="132" t="s">
        <v>31</v>
      </c>
    </row>
    <row r="87" spans="1:7" s="14" customFormat="1" ht="93.75" hidden="1" customHeight="1" x14ac:dyDescent="0.25">
      <c r="A87" s="90"/>
      <c r="B87" s="139"/>
      <c r="C87" s="76"/>
      <c r="D87" s="19" t="s">
        <v>76</v>
      </c>
      <c r="E87" s="45" t="s">
        <v>66</v>
      </c>
      <c r="F87" s="45"/>
      <c r="G87" s="133"/>
    </row>
    <row r="88" spans="1:7" s="14" customFormat="1" ht="27" hidden="1" customHeight="1" x14ac:dyDescent="0.25">
      <c r="A88" s="91" t="s">
        <v>77</v>
      </c>
      <c r="B88" s="138" t="s">
        <v>78</v>
      </c>
      <c r="C88" s="45">
        <v>3110</v>
      </c>
      <c r="D88" s="29">
        <v>0</v>
      </c>
      <c r="E88" s="75" t="s">
        <v>0</v>
      </c>
      <c r="F88" s="75" t="s">
        <v>9</v>
      </c>
      <c r="G88" s="132" t="s">
        <v>31</v>
      </c>
    </row>
    <row r="89" spans="1:7" s="14" customFormat="1" ht="60" hidden="1" customHeight="1" x14ac:dyDescent="0.25">
      <c r="A89" s="90"/>
      <c r="B89" s="139"/>
      <c r="C89" s="76"/>
      <c r="D89" s="19" t="s">
        <v>79</v>
      </c>
      <c r="E89" s="76"/>
      <c r="F89" s="76"/>
      <c r="G89" s="133"/>
    </row>
    <row r="90" spans="1:7" s="14" customFormat="1" ht="34.5" hidden="1" customHeight="1" x14ac:dyDescent="0.25">
      <c r="A90" s="91" t="s">
        <v>80</v>
      </c>
      <c r="B90" s="138" t="s">
        <v>81</v>
      </c>
      <c r="C90" s="45">
        <v>3110</v>
      </c>
      <c r="D90" s="29">
        <v>0</v>
      </c>
      <c r="E90" s="45" t="s">
        <v>3</v>
      </c>
      <c r="F90" s="45" t="s">
        <v>26</v>
      </c>
      <c r="G90" s="93" t="s">
        <v>82</v>
      </c>
    </row>
    <row r="91" spans="1:7" s="14" customFormat="1" ht="43.5" hidden="1" customHeight="1" x14ac:dyDescent="0.25">
      <c r="A91" s="91"/>
      <c r="B91" s="139"/>
      <c r="C91" s="45"/>
      <c r="D91" s="19" t="s">
        <v>83</v>
      </c>
      <c r="E91" s="45"/>
      <c r="F91" s="45"/>
      <c r="G91" s="93"/>
    </row>
    <row r="92" spans="1:7" s="14" customFormat="1" ht="33.75" hidden="1" customHeight="1" x14ac:dyDescent="0.25">
      <c r="A92" s="136" t="s">
        <v>84</v>
      </c>
      <c r="B92" s="138" t="s">
        <v>85</v>
      </c>
      <c r="C92" s="45">
        <v>3110</v>
      </c>
      <c r="D92" s="29">
        <v>0</v>
      </c>
      <c r="E92" s="75" t="s">
        <v>3</v>
      </c>
      <c r="F92" s="75" t="s">
        <v>6</v>
      </c>
      <c r="G92" s="132" t="s">
        <v>1</v>
      </c>
    </row>
    <row r="93" spans="1:7" s="14" customFormat="1" ht="43.5" hidden="1" customHeight="1" x14ac:dyDescent="0.25">
      <c r="A93" s="137"/>
      <c r="B93" s="139"/>
      <c r="C93" s="76"/>
      <c r="D93" s="19" t="s">
        <v>86</v>
      </c>
      <c r="E93" s="76"/>
      <c r="F93" s="76"/>
      <c r="G93" s="133"/>
    </row>
    <row r="94" spans="1:7" s="14" customFormat="1" ht="26.25" hidden="1" customHeight="1" x14ac:dyDescent="0.25">
      <c r="A94" s="140" t="s">
        <v>87</v>
      </c>
      <c r="B94" s="47" t="s">
        <v>88</v>
      </c>
      <c r="C94" s="126">
        <v>3110</v>
      </c>
      <c r="D94" s="48">
        <v>0</v>
      </c>
      <c r="E94" s="126" t="s">
        <v>0</v>
      </c>
      <c r="F94" s="73" t="s">
        <v>27</v>
      </c>
      <c r="G94" s="94" t="s">
        <v>1</v>
      </c>
    </row>
    <row r="95" spans="1:7" s="14" customFormat="1" ht="39" hidden="1" customHeight="1" x14ac:dyDescent="0.25">
      <c r="A95" s="141"/>
      <c r="B95" s="77"/>
      <c r="C95" s="127"/>
      <c r="D95" s="49" t="s">
        <v>89</v>
      </c>
      <c r="E95" s="127"/>
      <c r="F95" s="50"/>
      <c r="G95" s="95"/>
    </row>
    <row r="96" spans="1:7" s="14" customFormat="1" ht="26.25" hidden="1" customHeight="1" x14ac:dyDescent="0.25">
      <c r="A96" s="86" t="s">
        <v>90</v>
      </c>
      <c r="B96" s="51" t="s">
        <v>91</v>
      </c>
      <c r="C96" s="134">
        <v>3122</v>
      </c>
      <c r="D96" s="52">
        <f>1300000-1300000</f>
        <v>0</v>
      </c>
      <c r="E96" s="126" t="s">
        <v>92</v>
      </c>
      <c r="F96" s="126" t="s">
        <v>6</v>
      </c>
      <c r="G96" s="128" t="s">
        <v>51</v>
      </c>
    </row>
    <row r="97" spans="1:9" s="14" customFormat="1" ht="44.25" hidden="1" customHeight="1" x14ac:dyDescent="0.25">
      <c r="A97" s="92"/>
      <c r="B97" s="53"/>
      <c r="C97" s="135"/>
      <c r="D97" s="21" t="s">
        <v>93</v>
      </c>
      <c r="E97" s="127"/>
      <c r="F97" s="127"/>
      <c r="G97" s="129"/>
    </row>
    <row r="98" spans="1:9" s="14" customFormat="1" ht="85.5" hidden="1" customHeight="1" x14ac:dyDescent="0.4">
      <c r="A98" s="96" t="s">
        <v>94</v>
      </c>
      <c r="B98" s="51" t="s">
        <v>95</v>
      </c>
      <c r="C98" s="54">
        <v>3122</v>
      </c>
      <c r="D98" s="52">
        <f>20650000-20650000</f>
        <v>0</v>
      </c>
      <c r="E98" s="126" t="s">
        <v>3</v>
      </c>
      <c r="F98" s="74" t="s">
        <v>6</v>
      </c>
      <c r="G98" s="128" t="s">
        <v>51</v>
      </c>
      <c r="H98" s="55"/>
      <c r="I98" s="56"/>
    </row>
    <row r="99" spans="1:9" s="14" customFormat="1" ht="95.25" hidden="1" customHeight="1" x14ac:dyDescent="0.25">
      <c r="A99" s="97"/>
      <c r="B99" s="57"/>
      <c r="C99" s="54"/>
      <c r="D99" s="58" t="s">
        <v>93</v>
      </c>
      <c r="E99" s="127"/>
      <c r="F99" s="74"/>
      <c r="G99" s="129"/>
      <c r="H99" s="15"/>
    </row>
    <row r="100" spans="1:9" s="14" customFormat="1" ht="88.5" hidden="1" customHeight="1" x14ac:dyDescent="0.25">
      <c r="A100" s="86" t="s">
        <v>96</v>
      </c>
      <c r="B100" s="51" t="s">
        <v>97</v>
      </c>
      <c r="C100" s="124">
        <v>3122</v>
      </c>
      <c r="D100" s="52">
        <f>2590000-150000-2440000</f>
        <v>0</v>
      </c>
      <c r="E100" s="126" t="s">
        <v>3</v>
      </c>
      <c r="F100" s="126" t="s">
        <v>6</v>
      </c>
      <c r="G100" s="128" t="s">
        <v>98</v>
      </c>
    </row>
    <row r="101" spans="1:9" s="14" customFormat="1" ht="82.5" hidden="1" customHeight="1" x14ac:dyDescent="0.25">
      <c r="A101" s="92"/>
      <c r="B101" s="60"/>
      <c r="C101" s="125"/>
      <c r="D101" s="21" t="s">
        <v>99</v>
      </c>
      <c r="E101" s="127"/>
      <c r="F101" s="127"/>
      <c r="G101" s="129"/>
    </row>
    <row r="102" spans="1:9" s="14" customFormat="1" ht="65.25" hidden="1" customHeight="1" x14ac:dyDescent="0.25">
      <c r="A102" s="86" t="s">
        <v>100</v>
      </c>
      <c r="B102" s="51" t="s">
        <v>101</v>
      </c>
      <c r="C102" s="124">
        <v>3122</v>
      </c>
      <c r="D102" s="52">
        <f>850000-850000</f>
        <v>0</v>
      </c>
      <c r="E102" s="126" t="s">
        <v>92</v>
      </c>
      <c r="F102" s="126" t="s">
        <v>6</v>
      </c>
      <c r="G102" s="128" t="s">
        <v>102</v>
      </c>
    </row>
    <row r="103" spans="1:9" s="14" customFormat="1" ht="27.75" hidden="1" customHeight="1" x14ac:dyDescent="0.25">
      <c r="A103" s="92"/>
      <c r="B103" s="60"/>
      <c r="C103" s="125"/>
      <c r="D103" s="21" t="s">
        <v>93</v>
      </c>
      <c r="E103" s="127"/>
      <c r="F103" s="127"/>
      <c r="G103" s="129"/>
      <c r="H103" s="59"/>
      <c r="I103" s="15"/>
    </row>
    <row r="104" spans="1:9" s="14" customFormat="1" ht="93.75" hidden="1" customHeight="1" x14ac:dyDescent="0.25">
      <c r="A104" s="86" t="s">
        <v>103</v>
      </c>
      <c r="B104" s="51" t="s">
        <v>104</v>
      </c>
      <c r="C104" s="124">
        <v>3122</v>
      </c>
      <c r="D104" s="52">
        <f>27000-27000</f>
        <v>0</v>
      </c>
      <c r="E104" s="126" t="s">
        <v>2</v>
      </c>
      <c r="F104" s="126" t="s">
        <v>6</v>
      </c>
      <c r="G104" s="128" t="s">
        <v>105</v>
      </c>
    </row>
    <row r="105" spans="1:9" s="14" customFormat="1" ht="81" hidden="1" customHeight="1" x14ac:dyDescent="0.25">
      <c r="A105" s="92"/>
      <c r="B105" s="60"/>
      <c r="C105" s="125"/>
      <c r="D105" s="21" t="s">
        <v>106</v>
      </c>
      <c r="E105" s="127"/>
      <c r="F105" s="127"/>
      <c r="G105" s="129"/>
    </row>
    <row r="106" spans="1:9" s="14" customFormat="1" ht="63.75" hidden="1" x14ac:dyDescent="0.25">
      <c r="A106" s="86" t="s">
        <v>107</v>
      </c>
      <c r="B106" s="51" t="s">
        <v>108</v>
      </c>
      <c r="C106" s="124">
        <v>3122</v>
      </c>
      <c r="D106" s="52">
        <f>67500-67500</f>
        <v>0</v>
      </c>
      <c r="E106" s="126" t="s">
        <v>2</v>
      </c>
      <c r="F106" s="126" t="s">
        <v>6</v>
      </c>
      <c r="G106" s="128" t="s">
        <v>105</v>
      </c>
    </row>
    <row r="107" spans="1:9" s="14" customFormat="1" ht="27" hidden="1" customHeight="1" x14ac:dyDescent="0.25">
      <c r="A107" s="83"/>
      <c r="B107" s="60"/>
      <c r="C107" s="125"/>
      <c r="D107" s="21" t="s">
        <v>109</v>
      </c>
      <c r="E107" s="127"/>
      <c r="F107" s="127"/>
      <c r="G107" s="129"/>
    </row>
    <row r="108" spans="1:9" s="14" customFormat="1" ht="75" hidden="1" customHeight="1" x14ac:dyDescent="0.25">
      <c r="A108" s="86" t="s">
        <v>110</v>
      </c>
      <c r="B108" s="51" t="s">
        <v>111</v>
      </c>
      <c r="C108" s="124">
        <v>3122</v>
      </c>
      <c r="D108" s="52">
        <f>15500-15500</f>
        <v>0</v>
      </c>
      <c r="E108" s="126" t="s">
        <v>25</v>
      </c>
      <c r="F108" s="126" t="s">
        <v>7</v>
      </c>
      <c r="G108" s="128" t="s">
        <v>105</v>
      </c>
    </row>
    <row r="109" spans="1:9" s="14" customFormat="1" ht="26.25" hidden="1" customHeight="1" x14ac:dyDescent="0.25">
      <c r="A109" s="83"/>
      <c r="B109" s="60"/>
      <c r="C109" s="125"/>
      <c r="D109" s="21" t="s">
        <v>112</v>
      </c>
      <c r="E109" s="127"/>
      <c r="F109" s="127"/>
      <c r="G109" s="129"/>
    </row>
    <row r="110" spans="1:9" s="14" customFormat="1" ht="55.5" hidden="1" customHeight="1" x14ac:dyDescent="0.25">
      <c r="A110" s="98" t="s">
        <v>113</v>
      </c>
      <c r="B110" s="61"/>
      <c r="C110" s="62"/>
      <c r="D110" s="63">
        <f>D96+D98+D100+D102+D104+D106+D108</f>
        <v>0</v>
      </c>
      <c r="E110" s="62"/>
      <c r="F110" s="62"/>
      <c r="G110" s="99"/>
    </row>
    <row r="111" spans="1:9" s="14" customFormat="1" ht="30.75" hidden="1" customHeight="1" x14ac:dyDescent="0.25">
      <c r="A111" s="100"/>
      <c r="B111" s="101"/>
      <c r="C111" s="101"/>
      <c r="D111" s="101"/>
      <c r="E111" s="101"/>
      <c r="F111" s="101"/>
      <c r="G111" s="102"/>
    </row>
    <row r="112" spans="1:9" s="14" customFormat="1" ht="35.25" hidden="1" customHeight="1" x14ac:dyDescent="0.25">
      <c r="A112" s="152" t="s">
        <v>114</v>
      </c>
      <c r="B112" s="153"/>
      <c r="C112" s="153"/>
      <c r="D112" s="153"/>
      <c r="E112" s="153"/>
      <c r="F112" s="153"/>
      <c r="G112" s="154"/>
    </row>
    <row r="113" spans="1:7" s="70" customFormat="1" ht="70.5" customHeight="1" x14ac:dyDescent="0.25">
      <c r="A113" s="104" t="s">
        <v>201</v>
      </c>
      <c r="B113" s="106" t="s">
        <v>202</v>
      </c>
      <c r="C113" s="108">
        <v>2275</v>
      </c>
      <c r="D113" s="12">
        <v>69000</v>
      </c>
      <c r="E113" s="110" t="s">
        <v>145</v>
      </c>
      <c r="F113" s="110" t="s">
        <v>181</v>
      </c>
      <c r="G113" s="113" t="s">
        <v>146</v>
      </c>
    </row>
    <row r="114" spans="1:7" s="70" customFormat="1" ht="38.25" customHeight="1" thickBot="1" x14ac:dyDescent="0.3">
      <c r="A114" s="105"/>
      <c r="B114" s="107"/>
      <c r="C114" s="109"/>
      <c r="D114" s="13" t="s">
        <v>203</v>
      </c>
      <c r="E114" s="112"/>
      <c r="F114" s="112"/>
      <c r="G114" s="114"/>
    </row>
    <row r="115" spans="1:7" s="14" customFormat="1" ht="38.25" customHeight="1" thickBot="1" x14ac:dyDescent="0.3">
      <c r="A115" s="30" t="s">
        <v>204</v>
      </c>
      <c r="B115" s="16"/>
      <c r="C115" s="17"/>
      <c r="D115" s="18">
        <f>D113</f>
        <v>69000</v>
      </c>
      <c r="E115" s="17"/>
      <c r="F115" s="17"/>
      <c r="G115" s="81"/>
    </row>
    <row r="116" spans="1:7" s="70" customFormat="1" ht="70.5" customHeight="1" x14ac:dyDescent="0.25">
      <c r="A116" s="104" t="s">
        <v>168</v>
      </c>
      <c r="B116" s="106" t="s">
        <v>169</v>
      </c>
      <c r="C116" s="108">
        <v>2282</v>
      </c>
      <c r="D116" s="12">
        <v>92500</v>
      </c>
      <c r="E116" s="110" t="s">
        <v>145</v>
      </c>
      <c r="F116" s="110" t="s">
        <v>27</v>
      </c>
      <c r="G116" s="113" t="s">
        <v>146</v>
      </c>
    </row>
    <row r="117" spans="1:7" s="70" customFormat="1" ht="38.25" customHeight="1" thickBot="1" x14ac:dyDescent="0.3">
      <c r="A117" s="105"/>
      <c r="B117" s="107"/>
      <c r="C117" s="109"/>
      <c r="D117" s="13" t="s">
        <v>170</v>
      </c>
      <c r="E117" s="112"/>
      <c r="F117" s="112"/>
      <c r="G117" s="114"/>
    </row>
    <row r="118" spans="1:7" s="14" customFormat="1" ht="38.25" customHeight="1" thickBot="1" x14ac:dyDescent="0.3">
      <c r="A118" s="30" t="s">
        <v>171</v>
      </c>
      <c r="B118" s="16"/>
      <c r="C118" s="17"/>
      <c r="D118" s="18">
        <f>D116</f>
        <v>92500</v>
      </c>
      <c r="E118" s="17"/>
      <c r="F118" s="17"/>
      <c r="G118" s="81"/>
    </row>
    <row r="119" spans="1:7" s="70" customFormat="1" ht="70.5" customHeight="1" x14ac:dyDescent="0.25">
      <c r="A119" s="155" t="s">
        <v>178</v>
      </c>
      <c r="B119" s="156" t="s">
        <v>179</v>
      </c>
      <c r="C119" s="157">
        <v>3142</v>
      </c>
      <c r="D119" s="103">
        <v>420000</v>
      </c>
      <c r="E119" s="158" t="s">
        <v>145</v>
      </c>
      <c r="F119" s="158" t="s">
        <v>181</v>
      </c>
      <c r="G119" s="159" t="s">
        <v>146</v>
      </c>
    </row>
    <row r="120" spans="1:7" s="70" customFormat="1" ht="38.25" customHeight="1" x14ac:dyDescent="0.25">
      <c r="A120" s="116"/>
      <c r="B120" s="118"/>
      <c r="C120" s="120"/>
      <c r="D120" s="13" t="s">
        <v>180</v>
      </c>
      <c r="E120" s="111"/>
      <c r="F120" s="111"/>
      <c r="G120" s="123"/>
    </row>
    <row r="121" spans="1:7" s="70" customFormat="1" ht="70.5" customHeight="1" x14ac:dyDescent="0.25">
      <c r="A121" s="104" t="s">
        <v>186</v>
      </c>
      <c r="B121" s="106" t="s">
        <v>187</v>
      </c>
      <c r="C121" s="108">
        <v>3142</v>
      </c>
      <c r="D121" s="12">
        <v>159276.9</v>
      </c>
      <c r="E121" s="110" t="s">
        <v>145</v>
      </c>
      <c r="F121" s="110" t="s">
        <v>181</v>
      </c>
      <c r="G121" s="113" t="s">
        <v>146</v>
      </c>
    </row>
    <row r="122" spans="1:7" s="70" customFormat="1" ht="54" customHeight="1" thickBot="1" x14ac:dyDescent="0.3">
      <c r="A122" s="105"/>
      <c r="B122" s="107"/>
      <c r="C122" s="109"/>
      <c r="D122" s="13" t="s">
        <v>188</v>
      </c>
      <c r="E122" s="112"/>
      <c r="F122" s="112"/>
      <c r="G122" s="114"/>
    </row>
    <row r="123" spans="1:7" s="70" customFormat="1" ht="84.75" customHeight="1" x14ac:dyDescent="0.25">
      <c r="A123" s="104" t="s">
        <v>191</v>
      </c>
      <c r="B123" s="106" t="s">
        <v>189</v>
      </c>
      <c r="C123" s="108">
        <v>3142</v>
      </c>
      <c r="D123" s="12">
        <v>15000</v>
      </c>
      <c r="E123" s="110" t="s">
        <v>145</v>
      </c>
      <c r="F123" s="110" t="s">
        <v>181</v>
      </c>
      <c r="G123" s="113" t="s">
        <v>146</v>
      </c>
    </row>
    <row r="124" spans="1:7" s="70" customFormat="1" ht="60.75" customHeight="1" thickBot="1" x14ac:dyDescent="0.3">
      <c r="A124" s="105"/>
      <c r="B124" s="107"/>
      <c r="C124" s="109"/>
      <c r="D124" s="13" t="s">
        <v>190</v>
      </c>
      <c r="E124" s="112"/>
      <c r="F124" s="112"/>
      <c r="G124" s="114"/>
    </row>
    <row r="125" spans="1:7" s="14" customFormat="1" ht="38.25" customHeight="1" thickBot="1" x14ac:dyDescent="0.3">
      <c r="A125" s="30" t="s">
        <v>182</v>
      </c>
      <c r="B125" s="16"/>
      <c r="C125" s="17"/>
      <c r="D125" s="18">
        <f>D119+D121+D123</f>
        <v>594276.9</v>
      </c>
      <c r="E125" s="17"/>
      <c r="F125" s="17"/>
      <c r="G125" s="81"/>
    </row>
  </sheetData>
  <mergeCells count="243">
    <mergeCell ref="E64:E79"/>
    <mergeCell ref="F64:F79"/>
    <mergeCell ref="G64:G65"/>
    <mergeCell ref="G66:G77"/>
    <mergeCell ref="G78:G79"/>
    <mergeCell ref="B44:B45"/>
    <mergeCell ref="C44:C45"/>
    <mergeCell ref="E44:E45"/>
    <mergeCell ref="F44:F45"/>
    <mergeCell ref="G44:G45"/>
    <mergeCell ref="A113:A114"/>
    <mergeCell ref="B113:B114"/>
    <mergeCell ref="C113:C114"/>
    <mergeCell ref="E113:E114"/>
    <mergeCell ref="F113:F114"/>
    <mergeCell ref="G113:G114"/>
    <mergeCell ref="A48:A49"/>
    <mergeCell ref="B48:B49"/>
    <mergeCell ref="C48:C49"/>
    <mergeCell ref="E48:E49"/>
    <mergeCell ref="F48:F49"/>
    <mergeCell ref="G48:G49"/>
    <mergeCell ref="B90:B91"/>
    <mergeCell ref="E61:E62"/>
    <mergeCell ref="F61:F62"/>
    <mergeCell ref="G61:G62"/>
    <mergeCell ref="A64:A65"/>
    <mergeCell ref="B64:B79"/>
    <mergeCell ref="C64:C79"/>
    <mergeCell ref="A46:A47"/>
    <mergeCell ref="B46:B47"/>
    <mergeCell ref="C46:C47"/>
    <mergeCell ref="F46:F47"/>
    <mergeCell ref="G46:G47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2:A43"/>
    <mergeCell ref="B42:B43"/>
    <mergeCell ref="C42:C43"/>
    <mergeCell ref="E42:E43"/>
    <mergeCell ref="F42:F43"/>
    <mergeCell ref="G42:G43"/>
    <mergeCell ref="A44:A45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84:B85"/>
    <mergeCell ref="G84:G85"/>
    <mergeCell ref="B86:B87"/>
    <mergeCell ref="G86:G87"/>
    <mergeCell ref="B88:B89"/>
    <mergeCell ref="G88:G89"/>
    <mergeCell ref="B80:B81"/>
    <mergeCell ref="F80:F81"/>
    <mergeCell ref="G80:G81"/>
    <mergeCell ref="B82:B83"/>
    <mergeCell ref="C82:C83"/>
    <mergeCell ref="E82:E83"/>
    <mergeCell ref="C108:C109"/>
    <mergeCell ref="E108:E109"/>
    <mergeCell ref="F108:F109"/>
    <mergeCell ref="G108:G109"/>
    <mergeCell ref="A112:G112"/>
    <mergeCell ref="A116:A117"/>
    <mergeCell ref="B116:B117"/>
    <mergeCell ref="C116:C117"/>
    <mergeCell ref="E116:E117"/>
    <mergeCell ref="F116:F117"/>
    <mergeCell ref="G116:G117"/>
    <mergeCell ref="A119:A120"/>
    <mergeCell ref="B119:B120"/>
    <mergeCell ref="C119:C120"/>
    <mergeCell ref="E119:E120"/>
    <mergeCell ref="F119:F120"/>
    <mergeCell ref="G119:G120"/>
    <mergeCell ref="A121:A122"/>
    <mergeCell ref="B121:B122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C106:C107"/>
    <mergeCell ref="E106:E107"/>
    <mergeCell ref="F106:F107"/>
    <mergeCell ref="G106:G107"/>
    <mergeCell ref="C100:C101"/>
    <mergeCell ref="E100:E101"/>
    <mergeCell ref="F100:F101"/>
    <mergeCell ref="G100:G101"/>
    <mergeCell ref="C102:C103"/>
    <mergeCell ref="E102:E103"/>
    <mergeCell ref="F102:F103"/>
    <mergeCell ref="G102:G103"/>
    <mergeCell ref="A50:A51"/>
    <mergeCell ref="B50:B51"/>
    <mergeCell ref="C50:C51"/>
    <mergeCell ref="E50:E51"/>
    <mergeCell ref="F50:F51"/>
    <mergeCell ref="G50:G51"/>
    <mergeCell ref="C104:C105"/>
    <mergeCell ref="E104:E105"/>
    <mergeCell ref="F104:F105"/>
    <mergeCell ref="G104:G105"/>
    <mergeCell ref="F82:F83"/>
    <mergeCell ref="G82:G83"/>
    <mergeCell ref="C96:C97"/>
    <mergeCell ref="E96:E97"/>
    <mergeCell ref="F96:F97"/>
    <mergeCell ref="G96:G97"/>
    <mergeCell ref="E98:E99"/>
    <mergeCell ref="G98:G99"/>
    <mergeCell ref="A92:A93"/>
    <mergeCell ref="B92:B93"/>
    <mergeCell ref="G92:G93"/>
    <mergeCell ref="A94:A95"/>
    <mergeCell ref="C94:C95"/>
    <mergeCell ref="E94:E95"/>
    <mergeCell ref="C121:C122"/>
    <mergeCell ref="E121:E122"/>
    <mergeCell ref="F121:F122"/>
    <mergeCell ref="G121:G122"/>
    <mergeCell ref="A123:A124"/>
    <mergeCell ref="B123:B124"/>
    <mergeCell ref="C123:C124"/>
    <mergeCell ref="E123:E124"/>
    <mergeCell ref="F123:F124"/>
    <mergeCell ref="G123:G124"/>
    <mergeCell ref="A52:A53"/>
    <mergeCell ref="B52:B53"/>
    <mergeCell ref="C52:C53"/>
    <mergeCell ref="E52:E53"/>
    <mergeCell ref="F52:F53"/>
    <mergeCell ref="G52:G53"/>
    <mergeCell ref="A54:A55"/>
    <mergeCell ref="B54:B55"/>
    <mergeCell ref="C54:C55"/>
    <mergeCell ref="E54:E55"/>
    <mergeCell ref="F54:F55"/>
    <mergeCell ref="G54:G55"/>
    <mergeCell ref="A58:A59"/>
    <mergeCell ref="B58:B59"/>
    <mergeCell ref="C58:C59"/>
    <mergeCell ref="E58:E59"/>
    <mergeCell ref="F58:F59"/>
    <mergeCell ref="G58:G59"/>
    <mergeCell ref="A56:A57"/>
    <mergeCell ref="B56:B57"/>
    <mergeCell ref="C56:C57"/>
    <mergeCell ref="E56:E57"/>
    <mergeCell ref="F56:F57"/>
    <mergeCell ref="G56:G57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2022-12-14T10:09:53Z</cp:lastPrinted>
  <dcterms:created xsi:type="dcterms:W3CDTF">2021-12-30T09:51:02Z</dcterms:created>
  <dcterms:modified xsi:type="dcterms:W3CDTF">2022-12-29T12:00:30Z</dcterms:modified>
</cp:coreProperties>
</file>