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"/>
    </mc:Choice>
  </mc:AlternateContent>
  <bookViews>
    <workbookView xWindow="240" yWindow="60" windowWidth="15120" windowHeight="6555"/>
  </bookViews>
  <sheets>
    <sheet name="заг" sheetId="6" r:id="rId1"/>
    <sheet name="УО Охрімчук" sheetId="9" r:id="rId2"/>
    <sheet name="УО Жаркова" sheetId="10" r:id="rId3"/>
  </sheets>
  <externalReferences>
    <externalReference r:id="rId4"/>
  </externalReference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419" i="6" l="1"/>
  <c r="D12" i="6" l="1"/>
  <c r="D10" i="6"/>
  <c r="D8" i="6"/>
  <c r="D23" i="6" l="1"/>
  <c r="D21" i="6"/>
  <c r="I13" i="6" l="1"/>
  <c r="J210" i="6" l="1"/>
  <c r="J226" i="6"/>
  <c r="J62" i="6" l="1"/>
  <c r="D125" i="6"/>
  <c r="D83" i="6"/>
  <c r="D189" i="6" l="1"/>
  <c r="D85" i="6"/>
  <c r="D151" i="6" l="1"/>
  <c r="D336" i="6" l="1"/>
  <c r="J215" i="6"/>
  <c r="I336" i="6" l="1"/>
  <c r="D232" i="6"/>
  <c r="D236" i="6"/>
  <c r="D404" i="9" l="1"/>
  <c r="D399" i="9"/>
  <c r="D397" i="9"/>
  <c r="D395" i="9"/>
  <c r="D393" i="9"/>
  <c r="D391" i="9"/>
  <c r="D389" i="9"/>
  <c r="D387" i="9"/>
  <c r="D401" i="9" s="1"/>
  <c r="D378" i="9"/>
  <c r="D358" i="9"/>
  <c r="D386" i="9" s="1"/>
  <c r="D356" i="9"/>
  <c r="D354" i="9"/>
  <c r="D350" i="9"/>
  <c r="D346" i="9"/>
  <c r="D342" i="9"/>
  <c r="D338" i="9"/>
  <c r="D336" i="9"/>
  <c r="H351" i="9" s="1"/>
  <c r="D335" i="9"/>
  <c r="D250" i="9"/>
  <c r="D200" i="9"/>
  <c r="J206" i="9" s="1"/>
  <c r="D147" i="9"/>
  <c r="D137" i="9"/>
  <c r="D125" i="9"/>
  <c r="D113" i="9"/>
  <c r="D97" i="9"/>
  <c r="D185" i="9" s="1"/>
  <c r="H185" i="9" s="1"/>
  <c r="H62" i="9"/>
  <c r="D62" i="9"/>
  <c r="D57" i="9"/>
  <c r="H57" i="9" s="1"/>
  <c r="D54" i="9"/>
  <c r="H45" i="9"/>
  <c r="I37" i="9"/>
  <c r="J37" i="9" s="1"/>
  <c r="D29" i="9"/>
  <c r="D21" i="9"/>
  <c r="H24" i="9" s="1"/>
  <c r="J24" i="9" s="1"/>
  <c r="D20" i="9"/>
  <c r="D8" i="9"/>
  <c r="I13" i="9" s="1"/>
  <c r="J13" i="9" s="1"/>
  <c r="D204" i="6"/>
  <c r="H62" i="6"/>
  <c r="D62" i="6"/>
  <c r="D332" i="9" l="1"/>
  <c r="D415" i="9" s="1"/>
  <c r="D408" i="6"/>
  <c r="D403" i="6"/>
  <c r="D401" i="6"/>
  <c r="D399" i="6"/>
  <c r="D397" i="6"/>
  <c r="D395" i="6"/>
  <c r="D393" i="6"/>
  <c r="D391" i="6"/>
  <c r="D382" i="6"/>
  <c r="D362" i="6"/>
  <c r="D390" i="6" s="1"/>
  <c r="D360" i="6"/>
  <c r="D358" i="6"/>
  <c r="D354" i="6"/>
  <c r="D350" i="6"/>
  <c r="D346" i="6"/>
  <c r="D342" i="6"/>
  <c r="D340" i="6"/>
  <c r="D339" i="6"/>
  <c r="D254" i="6"/>
  <c r="D141" i="6"/>
  <c r="D113" i="6"/>
  <c r="D97" i="6"/>
  <c r="D57" i="6"/>
  <c r="H57" i="6" s="1"/>
  <c r="D54" i="6"/>
  <c r="H45" i="6"/>
  <c r="D29" i="6"/>
  <c r="H24" i="6"/>
  <c r="D20" i="6"/>
  <c r="J20" i="6" l="1"/>
  <c r="H355" i="6"/>
  <c r="D405" i="6"/>
  <c r="I37" i="6"/>
  <c r="J37" i="6" s="1"/>
  <c r="J24" i="6"/>
  <c r="J13" i="6"/>
</calcChain>
</file>

<file path=xl/sharedStrings.xml><?xml version="1.0" encoding="utf-8"?>
<sst xmlns="http://schemas.openxmlformats.org/spreadsheetml/2006/main" count="2286" uniqueCount="675">
  <si>
    <t>________________ </t>
  </si>
  <si>
    <t>(підпис)</t>
  </si>
  <si>
    <t>(ініціали та прізвище)</t>
  </si>
  <si>
    <t>М. П.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</si>
  <si>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</si>
  <si>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</si>
  <si>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</si>
  <si>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</si>
  <si>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</si>
  <si>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</si>
  <si>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</si>
  <si>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</si>
  <si>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</si>
  <si>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</si>
  <si>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</si>
  <si>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</si>
  <si>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</si>
  <si>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</si>
  <si>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</si>
  <si>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</si>
  <si>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</si>
  <si>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</si>
  <si>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</si>
  <si>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</si>
  <si>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</si>
  <si>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</si>
  <si>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</si>
  <si>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</si>
  <si>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</si>
  <si>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</si>
  <si>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</si>
  <si>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</si>
  <si>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</si>
  <si>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</si>
  <si>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</si>
  <si>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</si>
  <si>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</si>
  <si>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</si>
  <si>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</si>
  <si>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</si>
  <si>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</si>
  <si>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</si>
  <si>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</si>
  <si>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</si>
  <si>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</si>
  <si>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</si>
  <si>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</si>
  <si>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</si>
  <si>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</si>
  <si>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</si>
  <si>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</si>
  <si>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</si>
  <si>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</si>
  <si>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</si>
  <si>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</si>
  <si>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</si>
  <si>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</si>
  <si>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</si>
  <si>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</si>
  <si>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</si>
  <si>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</si>
  <si>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</si>
  <si>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</si>
  <si>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</si>
  <si>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</si>
  <si>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</si>
  <si>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</si>
  <si>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</si>
  <si>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</si>
  <si>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</si>
  <si>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</si>
  <si>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</si>
  <si>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</si>
  <si>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</si>
  <si>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</si>
  <si>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</si>
  <si>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</si>
  <si>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</si>
  <si>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</si>
  <si>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</si>
  <si>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</si>
  <si>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</si>
  <si>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</si>
  <si>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</si>
  <si>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</si>
  <si>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</si>
  <si>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</si>
  <si>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</si>
  <si>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</si>
  <si>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</si>
  <si>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</si>
  <si>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</si>
  <si>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</si>
  <si>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</si>
  <si>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</si>
  <si>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</si>
  <si>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</si>
  <si>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</si>
  <si>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</si>
  <si>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</si>
  <si>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</si>
  <si>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</si>
  <si>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</si>
  <si>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</si>
  <si>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</si>
  <si>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</si>
  <si>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</si>
  <si>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</si>
  <si>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</si>
  <si>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</si>
  <si>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</si>
  <si>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</si>
  <si>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</si>
  <si>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</si>
  <si>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</si>
  <si>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</si>
  <si>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</si>
  <si>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</si>
  <si>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</si>
  <si>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</si>
  <si>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</si>
  <si>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</si>
  <si>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</si>
  <si>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</si>
  <si>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</si>
  <si>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</si>
  <si>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</si>
  <si>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</si>
  <si>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</si>
  <si>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</si>
  <si>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</si>
  <si>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</si>
  <si>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</si>
  <si>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</si>
  <si>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</si>
  <si>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</si>
  <si>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</si>
  <si>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</si>
  <si>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</si>
  <si>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</si>
  <si>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</si>
  <si>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</si>
  <si>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</si>
  <si>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</si>
  <si>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</si>
  <si>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</si>
  <si>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</si>
  <si>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</si>
  <si>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</si>
  <si>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</si>
  <si>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</si>
  <si>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</si>
  <si>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</si>
  <si>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</si>
  <si>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</si>
  <si>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</si>
  <si>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</si>
  <si>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</si>
  <si>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</si>
  <si>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</si>
  <si>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</si>
  <si>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</si>
  <si>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</si>
  <si>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</si>
  <si>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</si>
  <si>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</si>
  <si>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</si>
  <si>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</si>
  <si>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</si>
  <si>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</si>
  <si>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</si>
  <si>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</si>
  <si>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</si>
  <si>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</si>
  <si>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</si>
  <si>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</si>
  <si>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</si>
  <si>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</si>
  <si>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</si>
  <si>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</si>
  <si>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</si>
  <si>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</si>
  <si>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</si>
  <si>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</si>
  <si>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</si>
  <si>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</si>
  <si>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</si>
  <si>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</si>
  <si>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</si>
  <si>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</si>
  <si>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</si>
  <si>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</si>
  <si>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</si>
  <si>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</si>
  <si>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</si>
  <si>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</si>
  <si>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</si>
  <si>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</si>
  <si>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</si>
  <si>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</si>
  <si>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</si>
  <si>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</si>
  <si>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</si>
  <si>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</si>
  <si>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</si>
  <si>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</si>
  <si>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</si>
  <si>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</si>
  <si>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</si>
  <si>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</si>
  <si>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</si>
  <si>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</si>
  <si>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</si>
  <si>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</si>
  <si>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</si>
  <si>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</si>
  <si>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</si>
  <si>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</si>
  <si>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</si>
  <si>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</si>
  <si>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</si>
  <si>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</si>
  <si>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</si>
  <si>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</si>
  <si>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</si>
  <si>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</si>
  <si>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</si>
  <si>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</si>
  <si>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</si>
  <si>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</si>
  <si>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</si>
  <si>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</si>
  <si>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</si>
  <si>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</si>
  <si>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</si>
  <si>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</si>
  <si>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</si>
  <si>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</si>
  <si>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</si>
  <si>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</si>
  <si>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</si>
  <si>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</si>
  <si>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</si>
  <si>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</si>
  <si>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</si>
  <si>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</si>
  <si>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Подарунки і нагороди (ручки з логотипами, олівці з логотипами, фляги, парасольки з логотипами)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</si>
  <si>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</si>
  <si>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</si>
  <si>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</si>
  <si>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</si>
  <si>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</si>
  <si>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</si>
  <si>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</si>
  <si>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</si>
  <si>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</si>
  <si>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</si>
  <si>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</si>
  <si>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</si>
  <si>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</si>
  <si>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</si>
  <si>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</si>
  <si>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</si>
  <si>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 (сорок одна  тисяча чотириста тридцять три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</si>
  <si>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</si>
  <si>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</si>
  <si>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</si>
  <si>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</si>
  <si>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</si>
  <si>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</si>
  <si>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</si>
  <si>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</si>
  <si>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</si>
  <si>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</si>
  <si>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</si>
  <si>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</si>
  <si>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</si>
  <si>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</si>
  <si>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</si>
  <si>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t>Папки картонні, блокноти з логотипом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</si>
  <si>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</si>
  <si>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</si>
  <si>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</si>
  <si>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гривень (сорок одна тисяча  двісті дев'яносто чотири гривні 52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</si>
  <si>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</si>
  <si>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</si>
  <si>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</si>
  <si>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</si>
  <si>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</si>
  <si>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</si>
  <si>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</si>
  <si>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</si>
  <si>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</si>
  <si>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</si>
  <si>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</si>
  <si>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</si>
  <si>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</si>
  <si>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</si>
  <si>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</si>
  <si>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</si>
  <si>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</si>
  <si>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</si>
  <si>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</si>
  <si>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</si>
  <si>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</si>
  <si>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</si>
  <si>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</si>
  <si>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</si>
  <si>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</si>
  <si>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</si>
  <si>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</si>
  <si>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</si>
  <si>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</si>
  <si>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</si>
  <si>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(двадцять дев'ять тисяч шістсот дсять гривень 00 коп.)                            </t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</si>
  <si>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</si>
  <si>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</si>
  <si>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</si>
  <si>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</si>
  <si>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</si>
  <si>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</si>
  <si>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</si>
  <si>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</si>
  <si>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</si>
  <si>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</si>
  <si>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</si>
  <si>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</si>
  <si>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</si>
  <si>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</si>
  <si>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</si>
  <si>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</si>
  <si>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</si>
  <si>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</si>
  <si>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</si>
  <si>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</si>
  <si>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</si>
  <si>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</si>
  <si>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</si>
  <si>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</si>
  <si>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</si>
  <si>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</si>
  <si>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</si>
  <si>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</si>
  <si>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</si>
  <si>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</si>
  <si>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</si>
  <si>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</si>
  <si>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</si>
  <si>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</si>
  <si>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</si>
  <si>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</si>
  <si>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</si>
  <si>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</si>
  <si>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</si>
  <si>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</si>
  <si>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</si>
  <si>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</si>
  <si>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</si>
  <si>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</si>
  <si>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</si>
  <si>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</si>
  <si>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</si>
  <si>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</si>
  <si>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</si>
  <si>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</si>
  <si>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</si>
  <si>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</si>
  <si>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</si>
  <si>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</si>
  <si>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</si>
  <si>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</si>
  <si>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</si>
  <si>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</si>
  <si>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</si>
  <si>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</si>
  <si>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</si>
  <si>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</si>
  <si>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</si>
  <si>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</si>
  <si>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</si>
  <si>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</si>
  <si>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</si>
  <si>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</si>
  <si>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</si>
  <si>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</si>
  <si>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</si>
  <si>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>ремонт шлагбаума</t>
  </si>
  <si>
    <t xml:space="preserve">грн.( дві тисяч двісті чотириста дев'яносто гривні 00 коп.)                          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</si>
  <si>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</si>
  <si>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</si>
  <si>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</si>
  <si>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</si>
  <si>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</si>
  <si>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</si>
  <si>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</si>
  <si>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</si>
  <si>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</si>
  <si>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t xml:space="preserve">звіт про укладнений договір </t>
  </si>
  <si>
    <t>остання надія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</si>
  <si>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</si>
  <si>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</si>
  <si>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>кошторис</t>
  </si>
  <si>
    <t xml:space="preserve">грн. (триста тисяч 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</si>
  <si>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</si>
  <si>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</si>
  <si>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</si>
  <si>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</si>
  <si>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</si>
  <si>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</si>
  <si>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</si>
  <si>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</si>
  <si>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</si>
  <si>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</si>
  <si>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</si>
  <si>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</si>
  <si>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</si>
  <si>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</si>
  <si>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</si>
  <si>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</si>
  <si>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</si>
  <si>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</si>
  <si>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</si>
  <si>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</si>
  <si>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шістдесят одна тисяч дев'ятсот тридцять гривень 00коп.)                          </t>
  </si>
  <si>
    <t xml:space="preserve">грн. (сто п'ятдесят тисяч гривень 00 коп.)                            </t>
  </si>
  <si>
    <t>-12грн.</t>
  </si>
  <si>
    <t xml:space="preserve">грн.(сімнадцять мільйон шістсот сорок сім тисяч п'ятсот дев'яносто вісім  гривень 00 коп.)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</si>
  <si>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</si>
  <si>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</si>
  <si>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</si>
  <si>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</si>
  <si>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</si>
  <si>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(один мільйон сімсот чорок шість тисяч двісті вісімнадцять гривень27 коп)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</si>
  <si>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</si>
  <si>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</si>
  <si>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</si>
  <si>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</si>
  <si>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</si>
  <si>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</si>
  <si>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</si>
  <si>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</si>
  <si>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</si>
  <si>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</si>
  <si>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</si>
  <si>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</si>
  <si>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</si>
  <si>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</si>
  <si>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</si>
  <si>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</si>
  <si>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</si>
  <si>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</si>
  <si>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</si>
  <si>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</si>
  <si>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</si>
  <si>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</si>
  <si>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</si>
  <si>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</si>
  <si>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</si>
  <si>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</si>
  <si>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</si>
  <si>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</si>
  <si>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</si>
  <si>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</si>
  <si>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</si>
  <si>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</si>
  <si>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</si>
  <si>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</si>
  <si>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</si>
  <si>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</si>
  <si>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</si>
  <si>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</si>
  <si>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</si>
  <si>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</si>
  <si>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</si>
  <si>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</si>
  <si>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</si>
  <si>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</si>
  <si>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
ДК 021:2015 64210000-1 -Послуги телефонного зв'язку та передачі даних)</t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</si>
  <si>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</si>
  <si>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</si>
  <si>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</si>
  <si>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</si>
  <si>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</si>
  <si>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</si>
  <si>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</si>
  <si>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</si>
  <si>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</si>
  <si>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</si>
  <si>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</si>
  <si>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</si>
  <si>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</si>
  <si>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</si>
  <si>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</si>
  <si>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</si>
  <si>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</si>
  <si>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</si>
  <si>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</si>
  <si>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</si>
  <si>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</si>
  <si>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</si>
  <si>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</si>
  <si>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</si>
  <si>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</si>
  <si>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</si>
  <si>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</si>
  <si>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</si>
  <si>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</si>
  <si>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</si>
  <si>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</si>
  <si>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</si>
  <si>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</si>
  <si>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</si>
  <si>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</si>
  <si>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</si>
  <si>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</si>
  <si>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</si>
  <si>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</si>
  <si>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</si>
  <si>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</si>
  <si>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 xml:space="preserve">Код ДК 021:2015 50530000 - 9  </t>
    </r>
    <r>
      <rPr>
        <sz val="10"/>
        <color indexed="8"/>
        <rFont val="Times New Roman"/>
        <family val="1"/>
        <charset val="204"/>
      </rPr>
      <t>Послуги з ремонту ітехнічного обслуговування техніки
(50532000-6 Послуги з ремонту і технічного обслуговування електричної техніки, апаратури та супутнього обладнання)</t>
    </r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</si>
  <si>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</si>
  <si>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</si>
  <si>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</si>
  <si>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</si>
  <si>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</si>
  <si>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</si>
  <si>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</si>
  <si>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</si>
  <si>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</si>
  <si>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</si>
  <si>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</si>
  <si>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</si>
  <si>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</si>
  <si>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</si>
  <si>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</si>
  <si>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</si>
  <si>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</si>
  <si>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</si>
  <si>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</si>
  <si>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</si>
  <si>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</si>
  <si>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</si>
  <si>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</si>
  <si>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</si>
  <si>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</si>
  <si>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</si>
  <si>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</si>
  <si>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</si>
  <si>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</si>
  <si>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</si>
  <si>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</si>
  <si>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</si>
  <si>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</si>
  <si>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2022 рік)      </t>
    </r>
  </si>
  <si>
    <t xml:space="preserve">РІЧНИЙ ПЛАН ЗАКУПІВЕЛЬ  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</si>
  <si>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</si>
  <si>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</si>
  <si>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</si>
  <si>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</si>
  <si>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</si>
  <si>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</si>
  <si>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грн (шістдесят п'ять тисяч вісімсот  гривень 00 коп.)                            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</si>
  <si>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</si>
  <si>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</si>
  <si>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</si>
  <si>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</si>
  <si>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</si>
  <si>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</si>
  <si>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грн. (п'ятсот п'ядесят  тисяч   гривень 00 коп.)                            </t>
  </si>
  <si>
    <t>Уніфікована митна квітанція МД-1,  Бланки EUR, MED(ДК 021:2015 - 22820000-4 Бланки) (Уніфікована митна квітанція МД-1, Бланки EUR, MED ДК 021:2015 - 22820000-4 Бланки)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</si>
  <si>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</si>
  <si>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</si>
  <si>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</si>
  <si>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</si>
  <si>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</si>
  <si>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</si>
  <si>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</si>
  <si>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 xml:space="preserve">грн (один мільойон чотириста двадцять п'ять  тисяч шістсот  гривень 00 коп.)   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</si>
  <si>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</si>
  <si>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</si>
  <si>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</si>
  <si>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t>Бланки для листування,наказів;бланки міжнародного листування; Бланки особових справ;вкладиш до трудової книжки (ДК 021:2015 - 22820000-4 Бланки)</t>
  </si>
  <si>
    <t xml:space="preserve">грн. (сто дві тисячі шістсот  гривень 00 коп.)                            </t>
  </si>
  <si>
    <t xml:space="preserve"> Медалі, нагрудні знаки, подяки, грамоти (Код 021: 2015 1853000-3 Подарунки та нагороди)</t>
  </si>
  <si>
    <t xml:space="preserve">грн. ( один мільйон п'ятсот  тисяч  гривень 00 коп.)                            </t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</si>
  <si>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</si>
  <si>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</si>
  <si>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</si>
  <si>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</si>
  <si>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</si>
  <si>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</si>
  <si>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</si>
  <si>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грн. (шістсот одна  тисяча двісті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</si>
  <si>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</si>
  <si>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</si>
  <si>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</si>
  <si>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</si>
  <si>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</si>
  <si>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</si>
  <si>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rgb="FFFF0000"/>
        <rFont val="Times New Roman"/>
        <family val="1"/>
        <charset val="204"/>
      </rPr>
      <t xml:space="preserve">с.Лютіж Урочище Туровча 1, Київська обл. Вишгородський </t>
    </r>
    <r>
      <rPr>
        <sz val="10"/>
        <color indexed="8"/>
        <rFont val="Times New Roman"/>
        <family val="1"/>
        <charset val="204"/>
      </rPr>
      <t xml:space="preserve">рн) (ДК 021:2015  70330000 -3 Послуги з управління нерухомістю, надавані на платній основі чи на договірних засадах)  </t>
    </r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</si>
  <si>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</si>
  <si>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</si>
  <si>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</si>
  <si>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</si>
  <si>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 xml:space="preserve">грн. (один мільйон тридцять три тисяч п'ятсот шістдесяті гривень 00 коп.)                             </t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</si>
  <si>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</si>
  <si>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</si>
  <si>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</si>
  <si>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 xml:space="preserve">грн. (один мільйон тридцять три п'ятдесят сім тисяч чотириста сорок гривень 00 коп.)                             </t>
  </si>
  <si>
    <t>УМТЗ</t>
  </si>
  <si>
    <t>Уповноважена особа</t>
  </si>
  <si>
    <t>Затверджений протокольним рішенням уповноваженої особи від ______________________№_____________.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</si>
  <si>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</si>
  <si>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</si>
  <si>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</si>
  <si>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</si>
  <si>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</si>
  <si>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грн.(п'ятсот сімдесят одна тисяча двісті гривень 00 коп.)                           </t>
  </si>
  <si>
    <t xml:space="preserve">грн.(два мільйони сто тринадцять тисяч  гривень 00 коп.)                           </t>
  </si>
  <si>
    <t xml:space="preserve">грн. (п'ядесят чотири тисяч  гривень 00 коп.)                            </t>
  </si>
  <si>
    <t xml:space="preserve">грн.(сімнадцять мільйон сто вісім тисяч дев'ятсот  гривень 00 коп.)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</si>
  <si>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</si>
  <si>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</si>
  <si>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</si>
  <si>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</si>
  <si>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</si>
  <si>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</si>
  <si>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</si>
  <si>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</si>
  <si>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 /</t>
    </r>
    <r>
      <rPr>
        <b/>
        <sz val="10"/>
        <color indexed="8"/>
        <rFont val="Times New Roman"/>
        <family val="1"/>
        <charset val="204"/>
      </rPr>
      <t>ЦЗО</t>
    </r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</si>
  <si>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</si>
  <si>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</si>
  <si>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</si>
  <si>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</si>
  <si>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</si>
  <si>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</si>
  <si>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</si>
  <si>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</si>
  <si>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</si>
  <si>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</si>
  <si>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</si>
  <si>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 xml:space="preserve">грн. (сто сорок три тисячі чотириста гривень 00 коп.)                            </t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</si>
  <si>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</si>
  <si>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</si>
  <si>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</si>
  <si>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</si>
  <si>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</si>
  <si>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</si>
  <si>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</si>
  <si>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</si>
  <si>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</si>
  <si>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</si>
  <si>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r>
      <t>Надання послуг захищеного доступу до мережі Інтернет для ЦОД №1,2 та МЦОД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для ЦОД №1,2 та МЦОД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</si>
  <si>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для ЦОД №2 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для ЦОД №2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</si>
  <si>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 (один мільйон триста п'ядесят сім тисяч  гривень 00 коп.) 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</si>
  <si>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</si>
  <si>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</si>
  <si>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</si>
  <si>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</si>
  <si>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</si>
  <si>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</si>
  <si>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</si>
  <si>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</si>
  <si>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</si>
  <si>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</si>
  <si>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</si>
  <si>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</si>
  <si>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</si>
  <si>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</si>
  <si>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</si>
  <si>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</si>
  <si>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</si>
  <si>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</si>
  <si>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Затверджений протокольним рішенням уповноваженої особи від 16.01.2023_№3.</t>
  </si>
  <si>
    <t>РІЧНИЙ ПЛАН ЗАКУПІВЕЛЬ Держмитслужби (апарат)  зі змінами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</si>
</sst>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16" fillId="4" borderId="6" xfId="0" applyNumberFormat="1" applyFont="1" applyFill="1" applyBorder="1" applyAlignment="1">
      <alignment horizontal="center" vertical="top" wrapText="1"/>
    </xf>
    <xf numFmtId="0" fontId="0" fillId="4" borderId="15" xfId="0" applyFill="1" applyBorder="1" applyAlignment="1">
      <alignment vertical="center"/>
    </xf>
    <xf numFmtId="0" fontId="3" fillId="4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7" fillId="4" borderId="0" xfId="0" applyFont="1" applyFill="1"/>
    <xf numFmtId="0" fontId="3" fillId="4" borderId="13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 wrapText="1"/>
    </xf>
    <xf numFmtId="0" fontId="18" fillId="4" borderId="6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0" fontId="0" fillId="0" borderId="3" xfId="0" applyBorder="1" applyAlignment="1">
      <alignment horizontal="center" vertical="center" wrapText="1"/>
    </xf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top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20" fillId="4" borderId="8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5" fillId="4" borderId="11" xfId="0" applyFont="1" applyFill="1" applyBorder="1" applyAlignment="1">
      <alignment horizontal="center" vertical="top" wrapText="1"/>
    </xf>
    <xf numFmtId="4" fontId="20" fillId="0" borderId="8" xfId="0" applyNumberFormat="1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6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49" fontId="3" fillId="4" borderId="1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0" fillId="4" borderId="13" xfId="0" applyFill="1" applyBorder="1" applyAlignment="1">
      <alignment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36" fillId="0" borderId="0" xfId="0" applyFont="1"/>
    <xf numFmtId="0" fontId="0" fillId="0" borderId="0" xfId="0" applyAlignment="1">
      <alignment vertical="top"/>
    </xf>
    <xf numFmtId="0" fontId="5" fillId="2" borderId="17" xfId="0" applyFont="1" applyFill="1" applyBorder="1" applyAlignment="1">
      <alignment horizontal="left" vertical="center" wrapText="1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 wrapText="1"/>
    </xf>
    <xf numFmtId="4" fontId="40" fillId="0" borderId="0" xfId="0" applyNumberFormat="1" applyFont="1" applyAlignment="1">
      <alignment horizontal="left" vertical="top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4" fontId="37" fillId="4" borderId="0" xfId="0" applyNumberFormat="1" applyFont="1" applyFill="1"/>
    <xf numFmtId="0" fontId="3" fillId="0" borderId="13" xfId="0" applyNumberFormat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  <xf numFmtId="4" fontId="16" fillId="0" borderId="26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15" xfId="0" applyNumberFormat="1" applyFont="1" applyFill="1" applyBorder="1" applyAlignment="1">
      <alignment horizontal="left" vertical="top" wrapText="1"/>
    </xf>
    <xf numFmtId="0" fontId="42" fillId="0" borderId="3" xfId="0" applyFont="1" applyFill="1" applyBorder="1" applyAlignment="1">
      <alignment horizontal="center" vertical="top" wrapText="1"/>
    </xf>
    <xf numFmtId="0" fontId="43" fillId="0" borderId="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32" fillId="6" borderId="13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4" fontId="45" fillId="6" borderId="2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vertical="top" wrapText="1"/>
    </xf>
    <xf numFmtId="2" fontId="20" fillId="4" borderId="6" xfId="0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horizontal="center" vertical="top" wrapText="1"/>
    </xf>
    <xf numFmtId="4" fontId="46" fillId="0" borderId="0" xfId="0" applyNumberFormat="1" applyFont="1"/>
    <xf numFmtId="0" fontId="3" fillId="0" borderId="19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vertical="top" wrapText="1"/>
    </xf>
    <xf numFmtId="0" fontId="4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0" fontId="47" fillId="0" borderId="17" xfId="0" applyFont="1" applyBorder="1" applyAlignment="1">
      <alignment vertical="top"/>
    </xf>
    <xf numFmtId="4" fontId="20" fillId="4" borderId="6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8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0" fontId="49" fillId="0" borderId="0" xfId="0" applyFont="1"/>
    <xf numFmtId="4" fontId="45" fillId="4" borderId="2" xfId="0" applyNumberFormat="1" applyFont="1" applyFill="1" applyBorder="1" applyAlignment="1">
      <alignment horizontal="center" vertical="center" wrapText="1"/>
    </xf>
    <xf numFmtId="0" fontId="38" fillId="6" borderId="2" xfId="0" applyFont="1" applyFill="1" applyBorder="1" applyAlignment="1">
      <alignment horizontal="center" vertical="top" wrapText="1"/>
    </xf>
    <xf numFmtId="4" fontId="50" fillId="6" borderId="6" xfId="0" applyNumberFormat="1" applyFont="1" applyFill="1" applyBorder="1" applyAlignment="1">
      <alignment horizontal="center" vertical="top" wrapText="1"/>
    </xf>
    <xf numFmtId="0" fontId="38" fillId="6" borderId="6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1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6" xfId="0" applyNumberFormat="1" applyFont="1" applyFill="1" applyBorder="1" applyAlignment="1">
      <alignment horizontal="center" vertical="top" wrapText="1"/>
    </xf>
    <xf numFmtId="4" fontId="45" fillId="6" borderId="13" xfId="0" applyNumberFormat="1" applyFont="1" applyFill="1" applyBorder="1" applyAlignment="1">
      <alignment horizontal="center" vertical="top" wrapText="1"/>
    </xf>
    <xf numFmtId="0" fontId="52" fillId="0" borderId="0" xfId="0" applyFont="1"/>
    <xf numFmtId="0" fontId="32" fillId="4" borderId="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top" wrapText="1"/>
    </xf>
    <xf numFmtId="4" fontId="54" fillId="0" borderId="2" xfId="0" applyNumberFormat="1" applyFont="1" applyFill="1" applyBorder="1" applyAlignment="1">
      <alignment horizontal="center" vertical="top" wrapText="1"/>
    </xf>
    <xf numFmtId="4" fontId="45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4" fontId="45" fillId="6" borderId="3" xfId="0" applyNumberFormat="1" applyFont="1" applyFill="1" applyBorder="1" applyAlignment="1">
      <alignment horizontal="center" vertical="top" wrapText="1"/>
    </xf>
    <xf numFmtId="4" fontId="45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45" fillId="0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4" fontId="58" fillId="4" borderId="6" xfId="0" applyNumberFormat="1" applyFont="1" applyFill="1" applyBorder="1" applyAlignment="1">
      <alignment horizontal="center" vertical="top" wrapText="1"/>
    </xf>
    <xf numFmtId="2" fontId="54" fillId="4" borderId="6" xfId="0" applyNumberFormat="1" applyFont="1" applyFill="1" applyBorder="1" applyAlignment="1">
      <alignment horizontal="center" vertical="top" wrapText="1"/>
    </xf>
    <xf numFmtId="4" fontId="54" fillId="6" borderId="2" xfId="0" applyNumberFormat="1" applyFont="1" applyFill="1" applyBorder="1" applyAlignment="1">
      <alignment horizontal="center" vertical="top" wrapText="1"/>
    </xf>
    <xf numFmtId="49" fontId="40" fillId="0" borderId="11" xfId="0" applyNumberFormat="1" applyFont="1" applyBorder="1" applyAlignment="1">
      <alignment horizontal="center" vertical="center" wrapText="1"/>
    </xf>
    <xf numFmtId="4" fontId="50" fillId="0" borderId="6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5" fillId="4" borderId="8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top" wrapText="1"/>
    </xf>
    <xf numFmtId="0" fontId="9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0" fillId="6" borderId="0" xfId="0" applyFill="1"/>
    <xf numFmtId="49" fontId="3" fillId="6" borderId="11" xfId="0" applyNumberFormat="1" applyFont="1" applyFill="1" applyBorder="1" applyAlignment="1">
      <alignment horizontal="center" vertical="center" wrapText="1"/>
    </xf>
    <xf numFmtId="2" fontId="45" fillId="6" borderId="6" xfId="0" applyNumberFormat="1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49" fontId="56" fillId="4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3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60" fillId="0" borderId="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40" fillId="9" borderId="31" xfId="0" applyNumberFormat="1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top" wrapText="1"/>
    </xf>
    <xf numFmtId="0" fontId="14" fillId="9" borderId="23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49" fontId="40" fillId="9" borderId="34" xfId="0" applyNumberFormat="1" applyFont="1" applyFill="1" applyBorder="1" applyAlignment="1">
      <alignment vertical="center" wrapText="1"/>
    </xf>
    <xf numFmtId="0" fontId="32" fillId="4" borderId="12" xfId="0" applyFont="1" applyFill="1" applyBorder="1" applyAlignment="1">
      <alignment horizontal="center" vertical="center" wrapText="1"/>
    </xf>
    <xf numFmtId="49" fontId="36" fillId="0" borderId="0" xfId="0" applyNumberFormat="1" applyFont="1"/>
    <xf numFmtId="4" fontId="45" fillId="6" borderId="6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top" wrapText="1"/>
    </xf>
    <xf numFmtId="0" fontId="6" fillId="2" borderId="41" xfId="0" applyFont="1" applyFill="1" applyBorder="1" applyAlignment="1">
      <alignment horizontal="center" vertical="top" wrapText="1"/>
    </xf>
    <xf numFmtId="0" fontId="18" fillId="4" borderId="8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6" fillId="2" borderId="36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4" fontId="20" fillId="6" borderId="13" xfId="0" applyNumberFormat="1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46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49" fontId="3" fillId="9" borderId="3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4" fontId="10" fillId="2" borderId="40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vertical="top" wrapText="1"/>
    </xf>
    <xf numFmtId="4" fontId="13" fillId="6" borderId="29" xfId="0" applyNumberFormat="1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38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4" fontId="20" fillId="0" borderId="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5" fillId="0" borderId="13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" fontId="45" fillId="8" borderId="13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0" fontId="62" fillId="0" borderId="13" xfId="0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9" fillId="10" borderId="11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49" fontId="5" fillId="10" borderId="11" xfId="0" applyNumberFormat="1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top" wrapText="1"/>
    </xf>
    <xf numFmtId="49" fontId="3" fillId="9" borderId="45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63" fillId="0" borderId="0" xfId="0" applyFont="1"/>
    <xf numFmtId="4" fontId="45" fillId="6" borderId="8" xfId="0" applyNumberFormat="1" applyFont="1" applyFill="1" applyBorder="1" applyAlignment="1">
      <alignment horizontal="center" vertical="top" wrapText="1"/>
    </xf>
    <xf numFmtId="4" fontId="20" fillId="6" borderId="8" xfId="0" applyNumberFormat="1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59" fillId="6" borderId="0" xfId="0" applyFont="1" applyFill="1" applyAlignment="1">
      <alignment horizontal="center" wrapText="1"/>
    </xf>
    <xf numFmtId="0" fontId="0" fillId="6" borderId="0" xfId="0" applyFill="1" applyAlignment="1">
      <alignment wrapText="1"/>
    </xf>
    <xf numFmtId="0" fontId="7" fillId="6" borderId="13" xfId="0" applyFont="1" applyFill="1" applyBorder="1" applyAlignment="1">
      <alignment vertical="top" wrapText="1"/>
    </xf>
    <xf numFmtId="0" fontId="7" fillId="6" borderId="11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" fillId="6" borderId="6" xfId="0" applyFont="1" applyFill="1" applyBorder="1" applyAlignment="1">
      <alignment vertical="top" wrapText="1"/>
    </xf>
    <xf numFmtId="0" fontId="3" fillId="6" borderId="11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vertical="top" wrapText="1"/>
    </xf>
    <xf numFmtId="0" fontId="8" fillId="6" borderId="6" xfId="0" applyFont="1" applyFill="1" applyBorder="1" applyAlignment="1">
      <alignment vertical="top" wrapText="1"/>
    </xf>
    <xf numFmtId="0" fontId="42" fillId="6" borderId="17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vertical="top" wrapText="1"/>
    </xf>
    <xf numFmtId="0" fontId="42" fillId="6" borderId="16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  <xf numFmtId="0" fontId="57" fillId="6" borderId="13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65" fillId="4" borderId="1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2" fontId="20" fillId="6" borderId="6" xfId="0" applyNumberFormat="1" applyFont="1" applyFill="1" applyBorder="1" applyAlignment="1">
      <alignment horizontal="center" vertical="top" wrapText="1"/>
    </xf>
    <xf numFmtId="0" fontId="4" fillId="3" borderId="5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49" fontId="3" fillId="10" borderId="32" xfId="0" applyNumberFormat="1" applyFont="1" applyFill="1" applyBorder="1" applyAlignment="1">
      <alignment vertical="center" wrapText="1"/>
    </xf>
    <xf numFmtId="49" fontId="5" fillId="10" borderId="45" xfId="0" applyNumberFormat="1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top" wrapText="1"/>
    </xf>
    <xf numFmtId="0" fontId="17" fillId="2" borderId="53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33" xfId="0" applyFont="1" applyBorder="1" applyAlignment="1">
      <alignment horizontal="left" vertical="top" wrapText="1"/>
    </xf>
    <xf numFmtId="49" fontId="3" fillId="0" borderId="31" xfId="0" applyNumberFormat="1" applyFont="1" applyBorder="1" applyAlignment="1">
      <alignment vertical="center" wrapText="1"/>
    </xf>
    <xf numFmtId="0" fontId="32" fillId="6" borderId="33" xfId="0" applyFont="1" applyFill="1" applyBorder="1" applyAlignment="1">
      <alignment horizontal="left" vertical="top" wrapText="1"/>
    </xf>
    <xf numFmtId="0" fontId="5" fillId="6" borderId="33" xfId="0" applyFont="1" applyFill="1" applyBorder="1" applyAlignment="1">
      <alignment horizontal="left" vertical="top" wrapText="1"/>
    </xf>
    <xf numFmtId="49" fontId="3" fillId="6" borderId="31" xfId="0" applyNumberFormat="1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top" wrapText="1"/>
    </xf>
    <xf numFmtId="0" fontId="7" fillId="0" borderId="33" xfId="0" applyFont="1" applyFill="1" applyBorder="1" applyAlignment="1">
      <alignment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45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left" vertical="top" wrapText="1"/>
    </xf>
    <xf numFmtId="0" fontId="3" fillId="4" borderId="33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49" fontId="40" fillId="0" borderId="45" xfId="0" applyNumberFormat="1" applyFont="1" applyBorder="1" applyAlignment="1">
      <alignment horizontal="center" vertical="center" wrapText="1"/>
    </xf>
    <xf numFmtId="0" fontId="32" fillId="6" borderId="19" xfId="0" applyFont="1" applyFill="1" applyBorder="1" applyAlignment="1">
      <alignment vertical="top" wrapText="1"/>
    </xf>
    <xf numFmtId="0" fontId="7" fillId="6" borderId="30" xfId="0" applyFont="1" applyFill="1" applyBorder="1" applyAlignment="1">
      <alignment vertical="top" wrapText="1"/>
    </xf>
    <xf numFmtId="0" fontId="3" fillId="6" borderId="19" xfId="0" applyFont="1" applyFill="1" applyBorder="1" applyAlignment="1">
      <alignment vertical="top" wrapText="1"/>
    </xf>
    <xf numFmtId="0" fontId="59" fillId="6" borderId="42" xfId="0" applyFont="1" applyFill="1" applyBorder="1" applyAlignment="1">
      <alignment horizontal="center" wrapText="1"/>
    </xf>
    <xf numFmtId="0" fontId="0" fillId="6" borderId="42" xfId="0" applyFill="1" applyBorder="1" applyAlignment="1">
      <alignment wrapText="1"/>
    </xf>
    <xf numFmtId="0" fontId="7" fillId="6" borderId="33" xfId="0" applyFont="1" applyFill="1" applyBorder="1" applyAlignment="1">
      <alignment vertical="top" wrapText="1"/>
    </xf>
    <xf numFmtId="0" fontId="8" fillId="6" borderId="19" xfId="0" applyFont="1" applyFill="1" applyBorder="1" applyAlignment="1">
      <alignment vertical="top" wrapText="1"/>
    </xf>
    <xf numFmtId="0" fontId="8" fillId="6" borderId="30" xfId="0" applyFont="1" applyFill="1" applyBorder="1" applyAlignment="1">
      <alignment vertical="top" wrapText="1"/>
    </xf>
    <xf numFmtId="0" fontId="57" fillId="6" borderId="33" xfId="0" applyFont="1" applyFill="1" applyBorder="1" applyAlignment="1">
      <alignment vertical="top" wrapText="1"/>
    </xf>
    <xf numFmtId="0" fontId="3" fillId="6" borderId="33" xfId="0" applyFont="1" applyFill="1" applyBorder="1" applyAlignment="1">
      <alignment vertical="top" wrapText="1"/>
    </xf>
    <xf numFmtId="0" fontId="3" fillId="6" borderId="30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3" fillId="5" borderId="33" xfId="0" applyFont="1" applyFill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47" fillId="0" borderId="54" xfId="0" applyFont="1" applyBorder="1" applyAlignment="1">
      <alignment vertical="top"/>
    </xf>
    <xf numFmtId="0" fontId="3" fillId="4" borderId="30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31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vertical="center" wrapText="1"/>
    </xf>
    <xf numFmtId="0" fontId="3" fillId="4" borderId="55" xfId="0" applyFont="1" applyFill="1" applyBorder="1" applyAlignment="1">
      <alignment vertical="center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41" fillId="0" borderId="30" xfId="0" applyNumberFormat="1" applyFont="1" applyFill="1" applyBorder="1" applyAlignment="1">
      <alignment horizontal="left" vertical="top" wrapText="1"/>
    </xf>
    <xf numFmtId="49" fontId="3" fillId="0" borderId="32" xfId="0" applyNumberFormat="1" applyFont="1" applyBorder="1" applyAlignment="1">
      <alignment vertical="center" wrapText="1"/>
    </xf>
    <xf numFmtId="0" fontId="3" fillId="5" borderId="33" xfId="0" applyFont="1" applyFill="1" applyBorder="1" applyAlignment="1">
      <alignment vertical="center" wrapText="1"/>
    </xf>
    <xf numFmtId="49" fontId="3" fillId="0" borderId="45" xfId="0" applyNumberFormat="1" applyFont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40" fillId="0" borderId="32" xfId="0" applyFont="1" applyBorder="1" applyAlignment="1">
      <alignment horizontal="center" vertical="center" wrapText="1"/>
    </xf>
    <xf numFmtId="0" fontId="3" fillId="4" borderId="52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0" fillId="4" borderId="30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3" fillId="4" borderId="33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vertical="top" wrapText="1"/>
    </xf>
    <xf numFmtId="0" fontId="5" fillId="4" borderId="33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21" fillId="2" borderId="44" xfId="0" applyFont="1" applyFill="1" applyBorder="1" applyAlignment="1">
      <alignment vertical="top" wrapText="1"/>
    </xf>
    <xf numFmtId="0" fontId="5" fillId="2" borderId="57" xfId="0" applyFont="1" applyFill="1" applyBorder="1" applyAlignment="1">
      <alignment vertical="center" wrapText="1"/>
    </xf>
    <xf numFmtId="0" fontId="21" fillId="7" borderId="44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42" xfId="0" applyBorder="1"/>
    <xf numFmtId="0" fontId="7" fillId="0" borderId="5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7" fillId="0" borderId="58" xfId="0" applyFont="1" applyBorder="1" applyAlignment="1">
      <alignment vertical="center" wrapText="1"/>
    </xf>
    <xf numFmtId="0" fontId="7" fillId="0" borderId="59" xfId="0" applyFont="1" applyBorder="1" applyAlignment="1">
      <alignment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5" fillId="4" borderId="12" xfId="0" applyFont="1" applyFill="1" applyBorder="1" applyAlignment="1">
      <alignment vertical="top" wrapText="1"/>
    </xf>
    <xf numFmtId="4" fontId="20" fillId="4" borderId="15" xfId="0" applyNumberFormat="1" applyFont="1" applyFill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left" vertical="center" wrapText="1"/>
    </xf>
    <xf numFmtId="4" fontId="66" fillId="0" borderId="0" xfId="0" applyNumberFormat="1" applyFont="1"/>
    <xf numFmtId="0" fontId="67" fillId="0" borderId="4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6" borderId="3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left" vertical="top" wrapText="1"/>
    </xf>
    <xf numFmtId="0" fontId="3" fillId="6" borderId="33" xfId="0" applyFont="1" applyFill="1" applyBorder="1" applyAlignment="1">
      <alignment horizontal="left" vertical="top" wrapText="1"/>
    </xf>
    <xf numFmtId="49" fontId="3" fillId="6" borderId="4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0" fontId="3" fillId="6" borderId="1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61" fillId="0" borderId="33" xfId="0" applyFont="1" applyFill="1" applyBorder="1" applyAlignment="1">
      <alignment horizontal="left" vertical="top" wrapText="1"/>
    </xf>
    <xf numFmtId="0" fontId="3" fillId="10" borderId="19" xfId="0" applyFont="1" applyFill="1" applyBorder="1" applyAlignment="1">
      <alignment horizontal="left" vertical="center" wrapText="1"/>
    </xf>
    <xf numFmtId="0" fontId="3" fillId="10" borderId="3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left" vertical="center" wrapText="1"/>
    </xf>
    <xf numFmtId="0" fontId="3" fillId="9" borderId="30" xfId="0" applyFont="1" applyFill="1" applyBorder="1" applyAlignment="1">
      <alignment horizontal="left" vertical="center" wrapText="1"/>
    </xf>
    <xf numFmtId="0" fontId="3" fillId="9" borderId="33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wrapText="1"/>
    </xf>
    <xf numFmtId="0" fontId="3" fillId="4" borderId="3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3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33" xfId="0" applyNumberFormat="1" applyFont="1" applyFill="1" applyBorder="1" applyAlignment="1">
      <alignment horizontal="left" vertical="top" wrapText="1"/>
    </xf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3" fillId="4" borderId="19" xfId="0" applyNumberFormat="1" applyFont="1" applyFill="1" applyBorder="1" applyAlignment="1">
      <alignment horizontal="center" vertical="center" wrapText="1"/>
    </xf>
    <xf numFmtId="0" fontId="3" fillId="4" borderId="30" xfId="0" applyNumberFormat="1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left" vertical="top" wrapText="1"/>
    </xf>
    <xf numFmtId="0" fontId="3" fillId="4" borderId="30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9" xfId="0" applyFont="1" applyFill="1" applyBorder="1" applyAlignment="1">
      <alignment horizontal="left" vertical="center" wrapText="1"/>
    </xf>
    <xf numFmtId="0" fontId="3" fillId="8" borderId="30" xfId="0" applyFont="1" applyFill="1" applyBorder="1" applyAlignment="1">
      <alignment horizontal="left" vertical="center" wrapText="1"/>
    </xf>
    <xf numFmtId="0" fontId="32" fillId="6" borderId="19" xfId="0" applyFont="1" applyFill="1" applyBorder="1" applyAlignment="1">
      <alignment horizontal="left" vertical="center" wrapText="1"/>
    </xf>
    <xf numFmtId="0" fontId="32" fillId="6" borderId="30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5" borderId="33" xfId="0" applyFont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2" fillId="6" borderId="54" xfId="0" applyFont="1" applyFill="1" applyBorder="1" applyAlignment="1">
      <alignment horizontal="left" wrapText="1"/>
    </xf>
    <xf numFmtId="0" fontId="32" fillId="6" borderId="55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4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left" vertical="top" wrapText="1"/>
    </xf>
    <xf numFmtId="0" fontId="32" fillId="6" borderId="30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45" xfId="0" applyNumberFormat="1" applyFont="1" applyFill="1" applyBorder="1" applyAlignment="1">
      <alignment horizontal="center" vertical="center" wrapText="1"/>
    </xf>
    <xf numFmtId="49" fontId="3" fillId="8" borderId="3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top" wrapText="1"/>
    </xf>
    <xf numFmtId="49" fontId="3" fillId="0" borderId="43" xfId="0" applyNumberFormat="1" applyFont="1" applyBorder="1" applyAlignment="1">
      <alignment horizontal="center" vertical="top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30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11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1" fillId="6" borderId="32" xfId="0" applyNumberFormat="1" applyFont="1" applyFill="1" applyBorder="1" applyAlignment="1">
      <alignment horizontal="center" vertical="center" wrapText="1"/>
    </xf>
    <xf numFmtId="49" fontId="41" fillId="6" borderId="31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49" fontId="11" fillId="0" borderId="47" xfId="0" applyNumberFormat="1" applyFont="1" applyFill="1" applyBorder="1" applyAlignment="1">
      <alignment horizontal="center" vertical="top" wrapText="1"/>
    </xf>
    <xf numFmtId="49" fontId="11" fillId="0" borderId="44" xfId="0" applyNumberFormat="1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2" xfId="0" applyFont="1" applyFill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3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32" xfId="0" applyNumberFormat="1" applyFont="1" applyFill="1" applyBorder="1" applyAlignment="1">
      <alignment horizontal="center" vertical="center" wrapText="1"/>
    </xf>
    <xf numFmtId="49" fontId="3" fillId="10" borderId="3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47" fillId="0" borderId="33" xfId="0" applyFont="1" applyBorder="1" applyAlignment="1">
      <alignment horizontal="left" wrapText="1"/>
    </xf>
    <xf numFmtId="0" fontId="47" fillId="0" borderId="30" xfId="0" applyFont="1" applyBorder="1" applyAlignment="1">
      <alignment horizontal="left" wrapText="1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left" vertical="center" wrapText="1"/>
    </xf>
    <xf numFmtId="0" fontId="3" fillId="4" borderId="30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32" fillId="6" borderId="6" xfId="0" applyFont="1" applyFill="1" applyBorder="1" applyAlignment="1">
      <alignment horizontal="left" vertical="top" wrapText="1"/>
    </xf>
    <xf numFmtId="0" fontId="32" fillId="6" borderId="15" xfId="0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6" xfId="0" applyNumberFormat="1" applyFont="1" applyFill="1" applyBorder="1" applyAlignment="1">
      <alignment horizontal="left" vertical="top" wrapText="1"/>
    </xf>
    <xf numFmtId="0" fontId="3" fillId="4" borderId="15" xfId="0" applyNumberFormat="1" applyFont="1" applyFill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41" fillId="6" borderId="3" xfId="0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top" wrapText="1"/>
    </xf>
    <xf numFmtId="0" fontId="32" fillId="6" borderId="17" xfId="0" applyFont="1" applyFill="1" applyBorder="1" applyAlignment="1">
      <alignment horizontal="left" wrapText="1"/>
    </xf>
    <xf numFmtId="0" fontId="32" fillId="6" borderId="16" xfId="0" applyFont="1" applyFill="1" applyBorder="1" applyAlignment="1">
      <alignment horizontal="left" wrapText="1"/>
    </xf>
    <xf numFmtId="0" fontId="3" fillId="6" borderId="1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11" borderId="29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10" borderId="6" xfId="0" applyFont="1" applyFill="1" applyBorder="1" applyAlignment="1">
      <alignment horizontal="left" vertical="center" wrapText="1"/>
    </xf>
    <xf numFmtId="0" fontId="3" fillId="10" borderId="15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52;&#1057;&#1059;\&#1056;&#1030;&#1063;&#1053;&#1030;%20&#1055;&#1051;&#1040;&#1053;&#1048;%20&#1044;&#1052;&#1057;&#1059;\&#1056;&#1030;&#1063;&#1053;&#1048;&#1049;%20&#1055;&#1051;&#1040;&#1053;%202020%20&#1044;&#1052;&#1057;&#1059;\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tabSelected="1" view="pageBreakPreview" zoomScaleSheetLayoutView="100" workbookViewId="0">
      <selection sqref="A1:G1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39" t="s">
        <v>674</v>
      </c>
      <c r="B1" s="840"/>
      <c r="C1" s="840"/>
      <c r="D1" s="840"/>
      <c r="E1" s="840"/>
      <c r="F1" s="840"/>
      <c r="G1" s="841"/>
    </row>
    <row r="2" spans="1:10" ht="20.25">
      <c r="A2" s="842" t="s">
        <v>549</v>
      </c>
      <c r="B2" s="843"/>
      <c r="C2" s="843"/>
      <c r="D2" s="843"/>
      <c r="E2" s="843"/>
      <c r="F2" s="843"/>
      <c r="G2" s="605">
        <v>2</v>
      </c>
    </row>
    <row r="3" spans="1:10" ht="18.75">
      <c r="A3" s="844" t="s">
        <v>451</v>
      </c>
      <c r="B3" s="845"/>
      <c r="C3" s="845"/>
      <c r="D3" s="845"/>
      <c r="E3" s="845"/>
      <c r="F3" s="845"/>
      <c r="G3" s="846"/>
    </row>
    <row r="4" spans="1:10" ht="18.75">
      <c r="A4" s="505"/>
      <c r="B4" s="845" t="s">
        <v>4</v>
      </c>
      <c r="C4" s="845"/>
      <c r="D4" s="845"/>
      <c r="E4" s="845"/>
      <c r="F4" s="506"/>
      <c r="G4" s="507"/>
    </row>
    <row r="5" spans="1:10" ht="20.25" thickBot="1">
      <c r="A5" s="847" t="s">
        <v>452</v>
      </c>
      <c r="B5" s="848"/>
      <c r="C5" s="848"/>
      <c r="D5" s="848"/>
      <c r="E5" s="848"/>
      <c r="F5" s="848"/>
      <c r="G5" s="849"/>
      <c r="H5" s="399" t="s">
        <v>558</v>
      </c>
    </row>
    <row r="6" spans="1:10" ht="66" customHeight="1" thickBot="1">
      <c r="A6" s="600" t="s">
        <v>5</v>
      </c>
      <c r="B6" s="601" t="s">
        <v>587</v>
      </c>
      <c r="C6" s="601" t="s">
        <v>20</v>
      </c>
      <c r="D6" s="601" t="s">
        <v>6</v>
      </c>
      <c r="E6" s="601" t="s">
        <v>7</v>
      </c>
      <c r="F6" s="601" t="s">
        <v>8</v>
      </c>
      <c r="G6" s="602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660" t="s">
        <v>660</v>
      </c>
      <c r="B8" s="74" t="s">
        <v>521</v>
      </c>
      <c r="C8" s="491">
        <v>2271</v>
      </c>
      <c r="D8" s="307">
        <f>4165028+2000000</f>
        <v>6165028</v>
      </c>
      <c r="E8" s="632" t="s">
        <v>196</v>
      </c>
      <c r="F8" s="632" t="s">
        <v>564</v>
      </c>
      <c r="G8" s="752" t="s">
        <v>575</v>
      </c>
    </row>
    <row r="9" spans="1:10" ht="35.25" customHeight="1">
      <c r="A9" s="652"/>
      <c r="B9" s="74"/>
      <c r="C9" s="75"/>
      <c r="D9" s="70" t="s">
        <v>662</v>
      </c>
      <c r="E9" s="632"/>
      <c r="F9" s="632"/>
      <c r="G9" s="752"/>
    </row>
    <row r="10" spans="1:10" ht="39" customHeight="1">
      <c r="A10" s="651" t="s">
        <v>524</v>
      </c>
      <c r="B10" s="74"/>
      <c r="C10" s="75"/>
      <c r="D10" s="71">
        <f>857506+408981</f>
        <v>1266487</v>
      </c>
      <c r="E10" s="632"/>
      <c r="F10" s="632"/>
      <c r="G10" s="752"/>
    </row>
    <row r="11" spans="1:10" ht="44.25" customHeight="1">
      <c r="A11" s="660"/>
      <c r="B11" s="74"/>
      <c r="C11" s="75"/>
      <c r="D11" s="70" t="s">
        <v>663</v>
      </c>
      <c r="E11" s="632"/>
      <c r="F11" s="632"/>
      <c r="G11" s="752"/>
      <c r="I11" s="132"/>
      <c r="J11" s="132"/>
    </row>
    <row r="12" spans="1:10" ht="39" customHeight="1">
      <c r="A12" s="660" t="s">
        <v>525</v>
      </c>
      <c r="B12" s="74"/>
      <c r="C12" s="75"/>
      <c r="D12" s="71">
        <f>514504+408981</f>
        <v>923485</v>
      </c>
      <c r="E12" s="632"/>
      <c r="F12" s="632"/>
      <c r="G12" s="752"/>
      <c r="I12" s="132"/>
      <c r="J12" s="132"/>
    </row>
    <row r="13" spans="1:10" ht="46.5" customHeight="1">
      <c r="A13" s="652"/>
      <c r="B13" s="45"/>
      <c r="C13" s="76"/>
      <c r="D13" s="70" t="s">
        <v>664</v>
      </c>
      <c r="E13" s="607"/>
      <c r="F13" s="607"/>
      <c r="G13" s="739"/>
      <c r="H13" s="313"/>
      <c r="I13" s="16">
        <f>D8+D10+D12</f>
        <v>8355000</v>
      </c>
      <c r="J13" s="16">
        <f>H13-I13</f>
        <v>-8355000</v>
      </c>
    </row>
    <row r="14" spans="1:10" ht="53.25" hidden="1" customHeight="1">
      <c r="A14" s="651" t="s">
        <v>523</v>
      </c>
      <c r="B14" s="314" t="s">
        <v>521</v>
      </c>
      <c r="C14" s="315">
        <v>2271</v>
      </c>
      <c r="D14" s="316">
        <v>0</v>
      </c>
      <c r="E14" s="823" t="s">
        <v>126</v>
      </c>
      <c r="F14" s="836" t="s">
        <v>24</v>
      </c>
      <c r="G14" s="508" t="s">
        <v>65</v>
      </c>
    </row>
    <row r="15" spans="1:10" ht="39.75" hidden="1" customHeight="1">
      <c r="A15" s="652"/>
      <c r="B15" s="318"/>
      <c r="C15" s="319"/>
      <c r="D15" s="320" t="s">
        <v>434</v>
      </c>
      <c r="E15" s="836"/>
      <c r="F15" s="836"/>
      <c r="G15" s="509" t="s">
        <v>403</v>
      </c>
    </row>
    <row r="16" spans="1:10" ht="39.75" hidden="1" customHeight="1">
      <c r="A16" s="651" t="s">
        <v>524</v>
      </c>
      <c r="B16" s="318"/>
      <c r="C16" s="319"/>
      <c r="D16" s="316">
        <v>0</v>
      </c>
      <c r="E16" s="836"/>
      <c r="F16" s="836"/>
      <c r="G16" s="508" t="s">
        <v>65</v>
      </c>
    </row>
    <row r="17" spans="1:11" ht="39.75" hidden="1" customHeight="1">
      <c r="A17" s="660"/>
      <c r="B17" s="318"/>
      <c r="C17" s="319"/>
      <c r="D17" s="320" t="s">
        <v>435</v>
      </c>
      <c r="E17" s="836"/>
      <c r="F17" s="836"/>
      <c r="G17" s="509" t="s">
        <v>403</v>
      </c>
    </row>
    <row r="18" spans="1:11" ht="39.75" hidden="1" customHeight="1">
      <c r="A18" s="660" t="s">
        <v>526</v>
      </c>
      <c r="B18" s="318"/>
      <c r="C18" s="319"/>
      <c r="D18" s="316">
        <v>0</v>
      </c>
      <c r="E18" s="836"/>
      <c r="F18" s="836"/>
      <c r="G18" s="508" t="s">
        <v>65</v>
      </c>
    </row>
    <row r="19" spans="1:11" ht="37.5" hidden="1" customHeight="1">
      <c r="A19" s="652"/>
      <c r="B19" s="322"/>
      <c r="C19" s="323"/>
      <c r="D19" s="320" t="s">
        <v>435</v>
      </c>
      <c r="E19" s="824"/>
      <c r="F19" s="824"/>
      <c r="G19" s="509" t="s">
        <v>403</v>
      </c>
    </row>
    <row r="20" spans="1:11" ht="18.75">
      <c r="A20" s="510" t="s">
        <v>10</v>
      </c>
      <c r="B20" s="13"/>
      <c r="C20" s="11"/>
      <c r="D20" s="40">
        <f>D8+D10+D12+D14+D16+D18</f>
        <v>8355000</v>
      </c>
      <c r="E20" s="11"/>
      <c r="F20" s="11"/>
      <c r="G20" s="511"/>
      <c r="H20" s="73">
        <v>8355000</v>
      </c>
      <c r="J20" s="16">
        <f>D20-H20</f>
        <v>0</v>
      </c>
    </row>
    <row r="21" spans="1:11" ht="57" customHeight="1">
      <c r="A21" s="651" t="s">
        <v>671</v>
      </c>
      <c r="B21" s="44" t="s">
        <v>522</v>
      </c>
      <c r="C21" s="837">
        <v>2272</v>
      </c>
      <c r="D21" s="235">
        <f>194410.56+95638.44</f>
        <v>290049</v>
      </c>
      <c r="E21" s="616" t="s">
        <v>196</v>
      </c>
      <c r="F21" s="606" t="s">
        <v>24</v>
      </c>
      <c r="G21" s="738" t="s">
        <v>576</v>
      </c>
    </row>
    <row r="22" spans="1:11" ht="27.75" customHeight="1">
      <c r="A22" s="652"/>
      <c r="B22" s="74"/>
      <c r="C22" s="838"/>
      <c r="D22" s="70" t="s">
        <v>562</v>
      </c>
      <c r="E22" s="617"/>
      <c r="F22" s="607"/>
      <c r="G22" s="739"/>
    </row>
    <row r="23" spans="1:11" ht="59.25" customHeight="1">
      <c r="A23" s="658" t="s">
        <v>672</v>
      </c>
      <c r="B23" s="618" t="s">
        <v>528</v>
      </c>
      <c r="C23" s="850">
        <v>2272</v>
      </c>
      <c r="D23" s="235">
        <f>192412.56+95638.44</f>
        <v>288051</v>
      </c>
      <c r="E23" s="616" t="s">
        <v>196</v>
      </c>
      <c r="F23" s="616" t="s">
        <v>24</v>
      </c>
      <c r="G23" s="620" t="s">
        <v>60</v>
      </c>
    </row>
    <row r="24" spans="1:11" ht="35.25" customHeight="1">
      <c r="A24" s="659"/>
      <c r="B24" s="619"/>
      <c r="C24" s="851"/>
      <c r="D24" s="324" t="s">
        <v>427</v>
      </c>
      <c r="E24" s="617"/>
      <c r="F24" s="617"/>
      <c r="G24" s="621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658" t="s">
        <v>530</v>
      </c>
      <c r="B25" s="314" t="s">
        <v>522</v>
      </c>
      <c r="C25" s="821">
        <v>2272</v>
      </c>
      <c r="D25" s="316">
        <v>0</v>
      </c>
      <c r="E25" s="823" t="s">
        <v>126</v>
      </c>
      <c r="F25" s="823" t="s">
        <v>32</v>
      </c>
      <c r="G25" s="825" t="s">
        <v>429</v>
      </c>
    </row>
    <row r="26" spans="1:11" ht="48" hidden="1" customHeight="1">
      <c r="A26" s="659"/>
      <c r="B26" s="318"/>
      <c r="C26" s="822"/>
      <c r="D26" s="320" t="s">
        <v>428</v>
      </c>
      <c r="E26" s="824"/>
      <c r="F26" s="824"/>
      <c r="G26" s="826"/>
    </row>
    <row r="27" spans="1:11" ht="61.5" hidden="1" customHeight="1">
      <c r="A27" s="651" t="s">
        <v>532</v>
      </c>
      <c r="B27" s="314" t="s">
        <v>531</v>
      </c>
      <c r="C27" s="821">
        <v>2272</v>
      </c>
      <c r="D27" s="316">
        <v>0</v>
      </c>
      <c r="E27" s="823" t="s">
        <v>63</v>
      </c>
      <c r="F27" s="823" t="s">
        <v>32</v>
      </c>
      <c r="G27" s="825" t="s">
        <v>430</v>
      </c>
    </row>
    <row r="28" spans="1:11" ht="51" hidden="1" customHeight="1">
      <c r="A28" s="652"/>
      <c r="B28" s="322"/>
      <c r="C28" s="822"/>
      <c r="D28" s="320" t="s">
        <v>431</v>
      </c>
      <c r="E28" s="824"/>
      <c r="F28" s="824"/>
      <c r="G28" s="826"/>
    </row>
    <row r="29" spans="1:11" ht="29.25" customHeight="1">
      <c r="A29" s="512" t="s">
        <v>11</v>
      </c>
      <c r="B29" s="41"/>
      <c r="C29" s="41"/>
      <c r="D29" s="42">
        <f>D21+D23+D25+D27</f>
        <v>578100</v>
      </c>
      <c r="E29" s="41"/>
      <c r="F29" s="41"/>
      <c r="G29" s="513"/>
      <c r="H29" s="73">
        <v>578100</v>
      </c>
    </row>
    <row r="30" spans="1:11" ht="41.25" customHeight="1">
      <c r="A30" s="651" t="s">
        <v>555</v>
      </c>
      <c r="B30" s="673" t="s">
        <v>533</v>
      </c>
      <c r="C30" s="819">
        <v>2273</v>
      </c>
      <c r="D30" s="204">
        <v>8013900</v>
      </c>
      <c r="E30" s="606" t="s">
        <v>565</v>
      </c>
      <c r="F30" s="792" t="s">
        <v>550</v>
      </c>
      <c r="G30" s="738" t="s">
        <v>563</v>
      </c>
      <c r="H30" s="73"/>
      <c r="K30" s="16"/>
    </row>
    <row r="31" spans="1:11" ht="57.75" customHeight="1" thickBot="1">
      <c r="A31" s="652"/>
      <c r="B31" s="827"/>
      <c r="C31" s="828"/>
      <c r="D31" s="70" t="s">
        <v>557</v>
      </c>
      <c r="E31" s="632"/>
      <c r="F31" s="830"/>
      <c r="G31" s="752"/>
      <c r="H31" s="73"/>
      <c r="K31" s="16"/>
    </row>
    <row r="32" spans="1:11" ht="34.5" hidden="1" customHeight="1">
      <c r="A32" s="651" t="s">
        <v>535</v>
      </c>
      <c r="B32" s="827"/>
      <c r="C32" s="828"/>
      <c r="D32" s="201">
        <v>0</v>
      </c>
      <c r="E32" s="632"/>
      <c r="F32" s="830"/>
      <c r="G32" s="752"/>
      <c r="H32" s="73"/>
      <c r="K32" s="16"/>
    </row>
    <row r="33" spans="1:11" ht="36.75" hidden="1" customHeight="1">
      <c r="A33" s="660"/>
      <c r="B33" s="827"/>
      <c r="C33" s="828"/>
      <c r="D33" s="70" t="s">
        <v>457</v>
      </c>
      <c r="E33" s="632"/>
      <c r="F33" s="830"/>
      <c r="G33" s="752"/>
      <c r="H33" s="73"/>
      <c r="K33" s="16"/>
    </row>
    <row r="34" spans="1:11" ht="44.25" hidden="1" customHeight="1">
      <c r="A34" s="660" t="s">
        <v>536</v>
      </c>
      <c r="B34" s="827"/>
      <c r="C34" s="828"/>
      <c r="D34" s="158">
        <v>0</v>
      </c>
      <c r="E34" s="632"/>
      <c r="F34" s="830"/>
      <c r="G34" s="752"/>
      <c r="H34" s="73"/>
      <c r="K34" s="16"/>
    </row>
    <row r="35" spans="1:11" ht="43.5" hidden="1" customHeight="1">
      <c r="A35" s="652"/>
      <c r="B35" s="674"/>
      <c r="C35" s="820"/>
      <c r="D35" s="70" t="s">
        <v>458</v>
      </c>
      <c r="E35" s="632"/>
      <c r="F35" s="830"/>
      <c r="G35" s="752"/>
      <c r="H35" s="73"/>
      <c r="K35" s="16"/>
    </row>
    <row r="36" spans="1:11" ht="58.5" hidden="1" customHeight="1">
      <c r="A36" s="651" t="s">
        <v>538</v>
      </c>
      <c r="B36" s="454" t="s">
        <v>537</v>
      </c>
      <c r="C36" s="503">
        <v>2273</v>
      </c>
      <c r="D36" s="201">
        <v>0</v>
      </c>
      <c r="E36" s="632"/>
      <c r="F36" s="830"/>
      <c r="G36" s="752"/>
      <c r="H36" s="73"/>
      <c r="K36" s="16"/>
    </row>
    <row r="37" spans="1:11" ht="42" hidden="1" customHeight="1" thickBot="1">
      <c r="A37" s="661"/>
      <c r="B37" s="238"/>
      <c r="C37" s="329"/>
      <c r="D37" s="70" t="s">
        <v>459</v>
      </c>
      <c r="E37" s="829"/>
      <c r="F37" s="831"/>
      <c r="G37" s="832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662" t="s">
        <v>534</v>
      </c>
      <c r="B38" s="812" t="s">
        <v>539</v>
      </c>
      <c r="C38" s="246">
        <v>2273</v>
      </c>
      <c r="D38" s="248">
        <v>0</v>
      </c>
      <c r="E38" s="815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663"/>
      <c r="B39" s="813"/>
      <c r="C39" s="245"/>
      <c r="D39" s="240" t="s">
        <v>460</v>
      </c>
      <c r="E39" s="815"/>
      <c r="F39" s="242"/>
      <c r="G39" s="249" t="s">
        <v>398</v>
      </c>
      <c r="H39" s="73"/>
      <c r="K39" s="16"/>
    </row>
    <row r="40" spans="1:11" ht="54.75" hidden="1" customHeight="1">
      <c r="A40" s="662" t="s">
        <v>535</v>
      </c>
      <c r="B40" s="813"/>
      <c r="C40" s="244">
        <v>2273</v>
      </c>
      <c r="D40" s="241">
        <v>0</v>
      </c>
      <c r="E40" s="815"/>
      <c r="F40" s="239" t="s">
        <v>551</v>
      </c>
      <c r="G40" s="273" t="s">
        <v>60</v>
      </c>
      <c r="H40" s="73"/>
      <c r="K40" s="16"/>
    </row>
    <row r="41" spans="1:11" ht="36.75" hidden="1" customHeight="1">
      <c r="A41" s="664"/>
      <c r="B41" s="813"/>
      <c r="C41" s="245"/>
      <c r="D41" s="240" t="s">
        <v>461</v>
      </c>
      <c r="E41" s="815"/>
      <c r="F41" s="242"/>
      <c r="G41" s="249"/>
      <c r="H41" s="73"/>
      <c r="K41" s="16"/>
    </row>
    <row r="42" spans="1:11" ht="54" hidden="1" customHeight="1">
      <c r="A42" s="664" t="s">
        <v>536</v>
      </c>
      <c r="B42" s="813"/>
      <c r="C42" s="244"/>
      <c r="D42" s="241">
        <v>0</v>
      </c>
      <c r="E42" s="815"/>
      <c r="F42" s="239" t="s">
        <v>32</v>
      </c>
      <c r="G42" s="273" t="s">
        <v>60</v>
      </c>
      <c r="H42" s="73"/>
      <c r="K42" s="16"/>
    </row>
    <row r="43" spans="1:11" ht="31.5" hidden="1" customHeight="1">
      <c r="A43" s="663"/>
      <c r="B43" s="813"/>
      <c r="C43" s="245">
        <v>2273</v>
      </c>
      <c r="D43" s="240" t="s">
        <v>462</v>
      </c>
      <c r="E43" s="815"/>
      <c r="F43" s="242"/>
      <c r="G43" s="249"/>
      <c r="H43" s="73"/>
      <c r="K43" s="16"/>
    </row>
    <row r="44" spans="1:11" ht="65.25" hidden="1" customHeight="1">
      <c r="A44" s="662" t="s">
        <v>538</v>
      </c>
      <c r="B44" s="813"/>
      <c r="C44" s="246">
        <v>2273</v>
      </c>
      <c r="D44" s="248">
        <v>0</v>
      </c>
      <c r="E44" s="815"/>
      <c r="F44" s="243" t="s">
        <v>32</v>
      </c>
      <c r="G44" s="273" t="s">
        <v>60</v>
      </c>
      <c r="H44" s="73"/>
      <c r="K44" s="16"/>
    </row>
    <row r="45" spans="1:11" ht="33" hidden="1" customHeight="1" thickBot="1">
      <c r="A45" s="833"/>
      <c r="B45" s="814"/>
      <c r="C45" s="250"/>
      <c r="D45" s="251" t="s">
        <v>463</v>
      </c>
      <c r="E45" s="816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834" t="s">
        <v>541</v>
      </c>
      <c r="B46" s="807" t="s">
        <v>540</v>
      </c>
      <c r="C46" s="247">
        <v>2273</v>
      </c>
      <c r="D46" s="290">
        <v>0</v>
      </c>
      <c r="E46" s="809" t="s">
        <v>126</v>
      </c>
      <c r="F46" s="446" t="s">
        <v>32</v>
      </c>
      <c r="G46" s="514" t="s">
        <v>60</v>
      </c>
      <c r="H46" s="73"/>
      <c r="K46" s="16"/>
    </row>
    <row r="47" spans="1:11" ht="48" hidden="1" customHeight="1" thickBot="1">
      <c r="A47" s="835"/>
      <c r="B47" s="808"/>
      <c r="C47" s="503"/>
      <c r="D47" s="291" t="s">
        <v>454</v>
      </c>
      <c r="E47" s="607"/>
      <c r="F47" s="446"/>
      <c r="G47" s="514"/>
      <c r="H47" s="73"/>
      <c r="K47" s="16"/>
    </row>
    <row r="48" spans="1:11" ht="44.25" hidden="1" customHeight="1">
      <c r="A48" s="817" t="s">
        <v>542</v>
      </c>
      <c r="B48" s="808"/>
      <c r="C48" s="819">
        <v>2273</v>
      </c>
      <c r="D48" s="292">
        <v>0</v>
      </c>
      <c r="E48" s="809" t="s">
        <v>126</v>
      </c>
      <c r="F48" s="606" t="s">
        <v>32</v>
      </c>
      <c r="G48" s="738" t="s">
        <v>60</v>
      </c>
      <c r="H48" s="73"/>
      <c r="K48" s="16"/>
    </row>
    <row r="49" spans="1:11" ht="35.25" hidden="1" customHeight="1" thickBot="1">
      <c r="A49" s="818"/>
      <c r="B49" s="808"/>
      <c r="C49" s="820"/>
      <c r="D49" s="291" t="s">
        <v>455</v>
      </c>
      <c r="E49" s="607"/>
      <c r="F49" s="607"/>
      <c r="G49" s="739"/>
      <c r="H49" s="73"/>
      <c r="K49" s="16"/>
    </row>
    <row r="50" spans="1:11" ht="38.25" hidden="1" customHeight="1">
      <c r="A50" s="653" t="s">
        <v>543</v>
      </c>
      <c r="B50" s="808"/>
      <c r="C50" s="503">
        <v>2273</v>
      </c>
      <c r="D50" s="293">
        <v>0</v>
      </c>
      <c r="E50" s="809" t="s">
        <v>126</v>
      </c>
      <c r="F50" s="446" t="s">
        <v>32</v>
      </c>
      <c r="G50" s="514" t="s">
        <v>60</v>
      </c>
      <c r="H50" s="73"/>
      <c r="K50" s="16"/>
    </row>
    <row r="51" spans="1:11" ht="34.5" hidden="1" customHeight="1">
      <c r="A51" s="654"/>
      <c r="B51" s="808"/>
      <c r="C51" s="503"/>
      <c r="D51" s="70" t="s">
        <v>456</v>
      </c>
      <c r="E51" s="607"/>
      <c r="F51" s="446"/>
      <c r="G51" s="514"/>
      <c r="H51" s="73"/>
      <c r="K51" s="16"/>
    </row>
    <row r="52" spans="1:11" ht="25.5" hidden="1" customHeight="1">
      <c r="A52" s="657" t="s">
        <v>436</v>
      </c>
      <c r="B52" s="808"/>
      <c r="C52" s="503">
        <v>2273</v>
      </c>
      <c r="D52" s="237">
        <v>0</v>
      </c>
      <c r="E52" s="632" t="s">
        <v>437</v>
      </c>
      <c r="F52" s="446" t="s">
        <v>32</v>
      </c>
      <c r="G52" s="514" t="s">
        <v>60</v>
      </c>
      <c r="H52" s="73"/>
      <c r="K52" s="16"/>
    </row>
    <row r="53" spans="1:11" ht="41.25" hidden="1" customHeight="1" thickBot="1">
      <c r="A53" s="657"/>
      <c r="B53" s="808"/>
      <c r="C53" s="503"/>
      <c r="D53" s="236" t="s">
        <v>439</v>
      </c>
      <c r="E53" s="632"/>
      <c r="F53" s="446"/>
      <c r="G53" s="514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655" t="s">
        <v>588</v>
      </c>
      <c r="B55" s="279" t="s">
        <v>544</v>
      </c>
      <c r="C55" s="802">
        <v>2274</v>
      </c>
      <c r="D55" s="282">
        <v>1242300</v>
      </c>
      <c r="E55" s="637" t="s">
        <v>573</v>
      </c>
      <c r="F55" s="804" t="s">
        <v>133</v>
      </c>
      <c r="G55" s="805" t="s">
        <v>65</v>
      </c>
    </row>
    <row r="56" spans="1:11" ht="66" customHeight="1">
      <c r="A56" s="634"/>
      <c r="B56" s="45"/>
      <c r="C56" s="803"/>
      <c r="D56" s="501" t="s">
        <v>552</v>
      </c>
      <c r="E56" s="622"/>
      <c r="F56" s="745"/>
      <c r="G56" s="806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655" t="s">
        <v>546</v>
      </c>
      <c r="B58" s="646" t="s">
        <v>545</v>
      </c>
      <c r="C58" s="810">
        <v>2275</v>
      </c>
      <c r="D58" s="101">
        <v>124900</v>
      </c>
      <c r="E58" s="800" t="s">
        <v>572</v>
      </c>
      <c r="F58" s="702" t="s">
        <v>24</v>
      </c>
      <c r="G58" s="763" t="s">
        <v>60</v>
      </c>
      <c r="H58" s="73"/>
    </row>
    <row r="59" spans="1:11" ht="54.75" customHeight="1" thickBot="1">
      <c r="A59" s="634"/>
      <c r="B59" s="647"/>
      <c r="C59" s="811"/>
      <c r="D59" s="64" t="s">
        <v>567</v>
      </c>
      <c r="E59" s="801"/>
      <c r="F59" s="703"/>
      <c r="G59" s="747"/>
      <c r="H59" s="73"/>
    </row>
    <row r="60" spans="1:11" ht="27" customHeight="1">
      <c r="A60" s="633" t="s">
        <v>566</v>
      </c>
      <c r="B60" s="646" t="s">
        <v>589</v>
      </c>
      <c r="C60" s="100"/>
      <c r="D60" s="400">
        <v>10441100</v>
      </c>
      <c r="E60" s="800" t="s">
        <v>572</v>
      </c>
      <c r="F60" s="702" t="s">
        <v>24</v>
      </c>
      <c r="G60" s="763" t="s">
        <v>65</v>
      </c>
      <c r="H60" s="73"/>
    </row>
    <row r="61" spans="1:11" ht="43.5" customHeight="1" thickBot="1">
      <c r="A61" s="656"/>
      <c r="B61" s="647"/>
      <c r="C61" s="102">
        <v>2275</v>
      </c>
      <c r="D61" s="64" t="s">
        <v>574</v>
      </c>
      <c r="E61" s="801"/>
      <c r="F61" s="703"/>
      <c r="G61" s="747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  <c r="J62" s="16">
        <f>H20+H29+H54+H57+H62</f>
        <v>28755300</v>
      </c>
    </row>
    <row r="63" spans="1:11" ht="51.75" hidden="1" customHeight="1">
      <c r="A63" s="650" t="s">
        <v>157</v>
      </c>
      <c r="B63" s="39" t="s">
        <v>23</v>
      </c>
      <c r="C63" s="781">
        <v>2210</v>
      </c>
      <c r="D63" s="82">
        <v>0</v>
      </c>
      <c r="E63" s="632" t="s">
        <v>15</v>
      </c>
      <c r="F63" s="707" t="s">
        <v>32</v>
      </c>
      <c r="G63" s="753" t="s">
        <v>60</v>
      </c>
    </row>
    <row r="64" spans="1:11" ht="28.5" hidden="1" customHeight="1">
      <c r="A64" s="649"/>
      <c r="B64" s="22"/>
      <c r="C64" s="687"/>
      <c r="D64" s="67" t="s">
        <v>275</v>
      </c>
      <c r="E64" s="607"/>
      <c r="F64" s="689"/>
      <c r="G64" s="735"/>
    </row>
    <row r="65" spans="1:8" ht="40.5" hidden="1" customHeight="1">
      <c r="A65" s="648" t="s">
        <v>146</v>
      </c>
      <c r="B65" s="21" t="s">
        <v>86</v>
      </c>
      <c r="C65" s="686">
        <v>2210</v>
      </c>
      <c r="D65" s="91">
        <v>0</v>
      </c>
      <c r="E65" s="632" t="s">
        <v>15</v>
      </c>
      <c r="F65" s="688" t="s">
        <v>32</v>
      </c>
      <c r="G65" s="734" t="s">
        <v>65</v>
      </c>
    </row>
    <row r="66" spans="1:8" ht="36.75" hidden="1" customHeight="1">
      <c r="A66" s="649"/>
      <c r="B66" s="22"/>
      <c r="C66" s="687"/>
      <c r="D66" s="20" t="s">
        <v>276</v>
      </c>
      <c r="E66" s="607"/>
      <c r="F66" s="689"/>
      <c r="G66" s="735"/>
    </row>
    <row r="67" spans="1:8" ht="24.75" hidden="1" customHeight="1">
      <c r="A67" s="515" t="s">
        <v>145</v>
      </c>
      <c r="B67" s="21" t="s">
        <v>86</v>
      </c>
      <c r="C67" s="491">
        <v>2210</v>
      </c>
      <c r="D67" s="91">
        <v>0</v>
      </c>
      <c r="E67" s="632" t="s">
        <v>15</v>
      </c>
      <c r="F67" s="688" t="s">
        <v>34</v>
      </c>
      <c r="G67" s="734" t="s">
        <v>65</v>
      </c>
    </row>
    <row r="68" spans="1:8" ht="30" hidden="1" customHeight="1">
      <c r="A68" s="515"/>
      <c r="B68" s="22"/>
      <c r="C68" s="491"/>
      <c r="D68" s="20" t="s">
        <v>277</v>
      </c>
      <c r="E68" s="607"/>
      <c r="F68" s="689"/>
      <c r="G68" s="735"/>
      <c r="H68" s="132" t="s">
        <v>200</v>
      </c>
    </row>
    <row r="69" spans="1:8" ht="30.75" hidden="1" customHeight="1">
      <c r="A69" s="648" t="s">
        <v>139</v>
      </c>
      <c r="B69" s="87" t="s">
        <v>258</v>
      </c>
      <c r="C69" s="458">
        <v>2210</v>
      </c>
      <c r="D69" s="116">
        <v>0</v>
      </c>
      <c r="E69" s="632" t="s">
        <v>15</v>
      </c>
      <c r="F69" s="688" t="s">
        <v>32</v>
      </c>
      <c r="G69" s="734" t="s">
        <v>60</v>
      </c>
    </row>
    <row r="70" spans="1:8" ht="37.5" hidden="1" customHeight="1">
      <c r="A70" s="649"/>
      <c r="B70" s="22"/>
      <c r="C70" s="459"/>
      <c r="D70" s="33" t="s">
        <v>141</v>
      </c>
      <c r="E70" s="607"/>
      <c r="F70" s="689"/>
      <c r="G70" s="735"/>
    </row>
    <row r="71" spans="1:8" ht="26.25" hidden="1" customHeight="1">
      <c r="A71" s="516" t="s">
        <v>61</v>
      </c>
      <c r="B71" s="440" t="s">
        <v>59</v>
      </c>
      <c r="C71" s="442">
        <v>2210</v>
      </c>
      <c r="D71" s="84">
        <v>0</v>
      </c>
      <c r="E71" s="688" t="s">
        <v>15</v>
      </c>
      <c r="F71" s="460" t="s">
        <v>32</v>
      </c>
      <c r="G71" s="438" t="s">
        <v>60</v>
      </c>
    </row>
    <row r="72" spans="1:8" ht="27" hidden="1" customHeight="1">
      <c r="A72" s="517"/>
      <c r="B72" s="441"/>
      <c r="C72" s="443"/>
      <c r="D72" s="83" t="s">
        <v>261</v>
      </c>
      <c r="E72" s="689"/>
      <c r="F72" s="461"/>
      <c r="G72" s="439"/>
      <c r="H72" s="132" t="s">
        <v>200</v>
      </c>
    </row>
    <row r="73" spans="1:8" ht="25.5" hidden="1" customHeight="1">
      <c r="A73" s="516" t="s">
        <v>190</v>
      </c>
      <c r="B73" s="94" t="s">
        <v>94</v>
      </c>
      <c r="C73" s="442">
        <v>2210</v>
      </c>
      <c r="D73" s="84">
        <v>0</v>
      </c>
      <c r="E73" s="688" t="s">
        <v>188</v>
      </c>
      <c r="F73" s="460" t="s">
        <v>134</v>
      </c>
      <c r="G73" s="438" t="s">
        <v>60</v>
      </c>
      <c r="H73" s="132" t="s">
        <v>200</v>
      </c>
    </row>
    <row r="74" spans="1:8" ht="25.5" hidden="1" customHeight="1">
      <c r="A74" s="517"/>
      <c r="B74" s="441"/>
      <c r="C74" s="443"/>
      <c r="D74" s="83" t="s">
        <v>189</v>
      </c>
      <c r="E74" s="689"/>
      <c r="F74" s="461"/>
      <c r="G74" s="439"/>
      <c r="H74" s="132"/>
    </row>
    <row r="75" spans="1:8" ht="25.5" hidden="1" customHeight="1">
      <c r="A75" s="516" t="s">
        <v>192</v>
      </c>
      <c r="B75" s="94" t="s">
        <v>191</v>
      </c>
      <c r="C75" s="442">
        <v>2210</v>
      </c>
      <c r="D75" s="84">
        <v>0</v>
      </c>
      <c r="E75" s="688" t="s">
        <v>196</v>
      </c>
      <c r="F75" s="460" t="s">
        <v>134</v>
      </c>
      <c r="G75" s="438" t="s">
        <v>60</v>
      </c>
      <c r="H75" s="132"/>
    </row>
    <row r="76" spans="1:8" ht="25.5" hidden="1" customHeight="1">
      <c r="A76" s="517"/>
      <c r="B76" s="441"/>
      <c r="C76" s="443"/>
      <c r="D76" s="83" t="s">
        <v>290</v>
      </c>
      <c r="E76" s="689"/>
      <c r="F76" s="461"/>
      <c r="G76" s="439"/>
      <c r="H76" s="132"/>
    </row>
    <row r="77" spans="1:8" ht="25.5" hidden="1" customHeight="1">
      <c r="A77" s="516"/>
      <c r="B77" s="94" t="s">
        <v>193</v>
      </c>
      <c r="C77" s="442">
        <v>2210</v>
      </c>
      <c r="D77" s="84">
        <v>0</v>
      </c>
      <c r="E77" s="688" t="s">
        <v>196</v>
      </c>
      <c r="F77" s="460" t="s">
        <v>134</v>
      </c>
      <c r="G77" s="438" t="s">
        <v>60</v>
      </c>
      <c r="H77" s="132"/>
    </row>
    <row r="78" spans="1:8" ht="25.5" hidden="1" customHeight="1">
      <c r="A78" s="517"/>
      <c r="B78" s="441"/>
      <c r="C78" s="443"/>
      <c r="D78" s="83" t="s">
        <v>262</v>
      </c>
      <c r="E78" s="689"/>
      <c r="F78" s="461"/>
      <c r="G78" s="439"/>
      <c r="H78" s="132" t="s">
        <v>200</v>
      </c>
    </row>
    <row r="79" spans="1:8" ht="25.5" hidden="1" customHeight="1">
      <c r="A79" s="516" t="s">
        <v>195</v>
      </c>
      <c r="B79" s="94" t="s">
        <v>194</v>
      </c>
      <c r="C79" s="442">
        <v>2210</v>
      </c>
      <c r="D79" s="84">
        <v>0</v>
      </c>
      <c r="E79" s="688" t="s">
        <v>197</v>
      </c>
      <c r="F79" s="460" t="s">
        <v>134</v>
      </c>
      <c r="G79" s="438" t="s">
        <v>60</v>
      </c>
      <c r="H79" s="132"/>
    </row>
    <row r="80" spans="1:8" ht="25.5" hidden="1" customHeight="1">
      <c r="A80" s="517"/>
      <c r="B80" s="441"/>
      <c r="C80" s="443"/>
      <c r="D80" s="83" t="s">
        <v>198</v>
      </c>
      <c r="E80" s="689"/>
      <c r="F80" s="461"/>
      <c r="G80" s="439"/>
    </row>
    <row r="81" spans="1:8" ht="37.5" hidden="1" customHeight="1">
      <c r="A81" s="516" t="s">
        <v>195</v>
      </c>
      <c r="B81" s="94" t="s">
        <v>194</v>
      </c>
      <c r="C81" s="442">
        <v>2210</v>
      </c>
      <c r="D81" s="116">
        <v>0</v>
      </c>
      <c r="E81" s="688" t="s">
        <v>197</v>
      </c>
      <c r="F81" s="460" t="s">
        <v>134</v>
      </c>
      <c r="G81" s="438" t="s">
        <v>60</v>
      </c>
    </row>
    <row r="82" spans="1:8" ht="27" hidden="1" customHeight="1">
      <c r="A82" s="517"/>
      <c r="B82" s="441"/>
      <c r="C82" s="443"/>
      <c r="D82" s="83" t="s">
        <v>291</v>
      </c>
      <c r="E82" s="689"/>
      <c r="F82" s="461"/>
      <c r="G82" s="439"/>
      <c r="H82" s="132"/>
    </row>
    <row r="83" spans="1:8" ht="58.5" customHeight="1">
      <c r="A83" s="515" t="s">
        <v>647</v>
      </c>
      <c r="B83" s="440" t="s">
        <v>644</v>
      </c>
      <c r="C83" s="65">
        <v>2210</v>
      </c>
      <c r="D83" s="204">
        <f>9800+3400+4200+12600+3400+49900+4600+9800+553400</f>
        <v>651100</v>
      </c>
      <c r="E83" s="800" t="s">
        <v>572</v>
      </c>
      <c r="F83" s="469" t="s">
        <v>133</v>
      </c>
      <c r="G83" s="438" t="s">
        <v>60</v>
      </c>
    </row>
    <row r="84" spans="1:8" ht="31.5" customHeight="1" thickBot="1">
      <c r="A84" s="518"/>
      <c r="B84" s="36"/>
      <c r="C84" s="35"/>
      <c r="D84" s="160" t="s">
        <v>649</v>
      </c>
      <c r="E84" s="801"/>
      <c r="F84" s="461"/>
      <c r="G84" s="519"/>
      <c r="H84" s="179"/>
    </row>
    <row r="85" spans="1:8" ht="44.25" customHeight="1">
      <c r="A85" s="515" t="s">
        <v>645</v>
      </c>
      <c r="B85" s="130" t="s">
        <v>266</v>
      </c>
      <c r="C85" s="65">
        <v>2210</v>
      </c>
      <c r="D85" s="205">
        <f>216100+3900</f>
        <v>220000</v>
      </c>
      <c r="E85" s="800" t="s">
        <v>572</v>
      </c>
      <c r="F85" s="469" t="s">
        <v>134</v>
      </c>
      <c r="G85" s="495" t="s">
        <v>60</v>
      </c>
      <c r="H85" s="179"/>
    </row>
    <row r="86" spans="1:8" ht="31.5" customHeight="1" thickBot="1">
      <c r="A86" s="518"/>
      <c r="B86" s="36"/>
      <c r="C86" s="35"/>
      <c r="D86" s="160" t="s">
        <v>646</v>
      </c>
      <c r="E86" s="801"/>
      <c r="F86" s="469"/>
      <c r="G86" s="519"/>
      <c r="H86" s="179" t="s">
        <v>200</v>
      </c>
    </row>
    <row r="87" spans="1:8" ht="48.75" hidden="1" customHeight="1">
      <c r="A87" s="515" t="s">
        <v>330</v>
      </c>
      <c r="B87" s="130" t="s">
        <v>266</v>
      </c>
      <c r="C87" s="65">
        <v>2210</v>
      </c>
      <c r="D87" s="203">
        <v>0</v>
      </c>
      <c r="E87" s="688" t="s">
        <v>197</v>
      </c>
      <c r="F87" s="469" t="s">
        <v>300</v>
      </c>
      <c r="G87" s="608" t="s">
        <v>65</v>
      </c>
      <c r="H87" s="179"/>
    </row>
    <row r="88" spans="1:8" ht="31.5" hidden="1" customHeight="1">
      <c r="A88" s="518"/>
      <c r="B88" s="36"/>
      <c r="C88" s="35"/>
      <c r="D88" s="160" t="s">
        <v>315</v>
      </c>
      <c r="E88" s="689"/>
      <c r="F88" s="469"/>
      <c r="G88" s="609"/>
      <c r="H88" s="179"/>
    </row>
    <row r="89" spans="1:8" ht="27" hidden="1" customHeight="1">
      <c r="A89" s="648" t="s">
        <v>143</v>
      </c>
      <c r="B89" s="21" t="s">
        <v>87</v>
      </c>
      <c r="C89" s="686">
        <v>2210</v>
      </c>
      <c r="D89" s="116">
        <v>0</v>
      </c>
      <c r="E89" s="606" t="s">
        <v>15</v>
      </c>
      <c r="F89" s="688" t="s">
        <v>34</v>
      </c>
      <c r="G89" s="734" t="s">
        <v>65</v>
      </c>
    </row>
    <row r="90" spans="1:8" ht="45" hidden="1" customHeight="1">
      <c r="A90" s="649"/>
      <c r="B90" s="22"/>
      <c r="C90" s="687"/>
      <c r="D90" s="232" t="s">
        <v>264</v>
      </c>
      <c r="E90" s="607"/>
      <c r="F90" s="689"/>
      <c r="G90" s="735"/>
    </row>
    <row r="91" spans="1:8" ht="45" hidden="1" customHeight="1">
      <c r="A91" s="520" t="s">
        <v>224</v>
      </c>
      <c r="B91" s="157" t="s">
        <v>223</v>
      </c>
      <c r="C91" s="500">
        <v>2210</v>
      </c>
      <c r="D91" s="158">
        <v>0</v>
      </c>
      <c r="E91" s="616" t="s">
        <v>196</v>
      </c>
      <c r="F91" s="616" t="s">
        <v>120</v>
      </c>
      <c r="G91" s="496" t="s">
        <v>60</v>
      </c>
    </row>
    <row r="92" spans="1:8" ht="45" hidden="1" customHeight="1">
      <c r="A92" s="521"/>
      <c r="B92" s="159"/>
      <c r="C92" s="445"/>
      <c r="D92" s="160" t="s">
        <v>230</v>
      </c>
      <c r="E92" s="617"/>
      <c r="F92" s="617"/>
      <c r="G92" s="522"/>
    </row>
    <row r="93" spans="1:8" ht="48.75" hidden="1" customHeight="1">
      <c r="A93" s="516" t="s">
        <v>92</v>
      </c>
      <c r="B93" s="88" t="s">
        <v>91</v>
      </c>
      <c r="C93" s="606">
        <v>2210</v>
      </c>
      <c r="D93" s="116">
        <v>0</v>
      </c>
      <c r="E93" s="688" t="s">
        <v>196</v>
      </c>
      <c r="F93" s="688" t="s">
        <v>134</v>
      </c>
      <c r="G93" s="738" t="s">
        <v>60</v>
      </c>
    </row>
    <row r="94" spans="1:8" ht="37.5" hidden="1" customHeight="1">
      <c r="A94" s="523"/>
      <c r="B94" s="90"/>
      <c r="C94" s="607"/>
      <c r="D94" s="232" t="s">
        <v>278</v>
      </c>
      <c r="E94" s="689"/>
      <c r="F94" s="689"/>
      <c r="G94" s="739"/>
      <c r="H94" s="132"/>
    </row>
    <row r="95" spans="1:8" ht="37.5" hidden="1" customHeight="1">
      <c r="A95" s="524" t="s">
        <v>321</v>
      </c>
      <c r="B95" s="92" t="s">
        <v>320</v>
      </c>
      <c r="C95" s="446"/>
      <c r="D95" s="504">
        <v>0</v>
      </c>
      <c r="E95" s="688" t="s">
        <v>196</v>
      </c>
      <c r="F95" s="469" t="s">
        <v>120</v>
      </c>
      <c r="G95" s="738" t="s">
        <v>60</v>
      </c>
      <c r="H95" s="132"/>
    </row>
    <row r="96" spans="1:8" ht="37.5" hidden="1" customHeight="1">
      <c r="A96" s="524"/>
      <c r="B96" s="163"/>
      <c r="C96" s="446"/>
      <c r="D96" s="160" t="s">
        <v>281</v>
      </c>
      <c r="E96" s="689"/>
      <c r="F96" s="469"/>
      <c r="G96" s="739"/>
      <c r="H96" s="132"/>
    </row>
    <row r="97" spans="1:8" ht="26.25" hidden="1" customHeight="1">
      <c r="A97" s="797" t="s">
        <v>226</v>
      </c>
      <c r="B97" s="92" t="s">
        <v>93</v>
      </c>
      <c r="C97" s="688">
        <v>2210</v>
      </c>
      <c r="D97" s="158">
        <f>97839-22093.39-9829.5-45000-7350.89-906-12659.22</f>
        <v>0</v>
      </c>
      <c r="E97" s="688" t="s">
        <v>196</v>
      </c>
      <c r="F97" s="460" t="s">
        <v>243</v>
      </c>
      <c r="G97" s="438" t="s">
        <v>60</v>
      </c>
    </row>
    <row r="98" spans="1:8" ht="37.5" hidden="1" customHeight="1">
      <c r="A98" s="798"/>
      <c r="B98" s="499"/>
      <c r="C98" s="689"/>
      <c r="D98" s="160" t="s">
        <v>282</v>
      </c>
      <c r="E98" s="689"/>
      <c r="F98" s="5"/>
      <c r="G98" s="519"/>
      <c r="H98" s="132"/>
    </row>
    <row r="99" spans="1:8" ht="28.5" hidden="1" customHeight="1">
      <c r="A99" s="797" t="s">
        <v>642</v>
      </c>
      <c r="B99" s="92" t="s">
        <v>280</v>
      </c>
      <c r="C99" s="688">
        <v>2210</v>
      </c>
      <c r="D99" s="158">
        <v>0</v>
      </c>
      <c r="E99" s="688" t="s">
        <v>196</v>
      </c>
      <c r="F99" s="460" t="s">
        <v>243</v>
      </c>
      <c r="G99" s="438" t="s">
        <v>60</v>
      </c>
      <c r="H99" s="132"/>
    </row>
    <row r="100" spans="1:8" ht="37.5" hidden="1" customHeight="1" thickBot="1">
      <c r="A100" s="798"/>
      <c r="B100" s="499"/>
      <c r="C100" s="689"/>
      <c r="D100" s="160" t="s">
        <v>643</v>
      </c>
      <c r="E100" s="689"/>
      <c r="F100" s="5"/>
      <c r="G100" s="519"/>
      <c r="H100" s="132"/>
    </row>
    <row r="101" spans="1:8" ht="37.5" hidden="1" customHeight="1">
      <c r="A101" s="797" t="s">
        <v>255</v>
      </c>
      <c r="B101" s="92" t="s">
        <v>228</v>
      </c>
      <c r="C101" s="688">
        <v>2210</v>
      </c>
      <c r="D101" s="158">
        <v>0</v>
      </c>
      <c r="E101" s="688" t="s">
        <v>196</v>
      </c>
      <c r="F101" s="460" t="s">
        <v>243</v>
      </c>
      <c r="G101" s="438" t="s">
        <v>60</v>
      </c>
      <c r="H101" s="132"/>
    </row>
    <row r="102" spans="1:8" ht="37.5" hidden="1" customHeight="1">
      <c r="A102" s="798"/>
      <c r="B102" s="499"/>
      <c r="C102" s="689"/>
      <c r="D102" s="160" t="s">
        <v>254</v>
      </c>
      <c r="E102" s="689"/>
      <c r="F102" s="5"/>
      <c r="G102" s="519"/>
      <c r="H102" s="132"/>
    </row>
    <row r="103" spans="1:8" ht="37.5" hidden="1" customHeight="1">
      <c r="A103" s="525" t="s">
        <v>247</v>
      </c>
      <c r="B103" s="178" t="s">
        <v>248</v>
      </c>
      <c r="C103" s="460">
        <v>2210</v>
      </c>
      <c r="D103" s="158">
        <v>0</v>
      </c>
      <c r="E103" s="688" t="s">
        <v>196</v>
      </c>
      <c r="F103" s="460" t="s">
        <v>243</v>
      </c>
      <c r="G103" s="438" t="s">
        <v>60</v>
      </c>
      <c r="H103" s="132"/>
    </row>
    <row r="104" spans="1:8" ht="25.5" hidden="1" customHeight="1">
      <c r="A104" s="526"/>
      <c r="B104" s="499"/>
      <c r="C104" s="461"/>
      <c r="D104" s="160" t="s">
        <v>249</v>
      </c>
      <c r="E104" s="689"/>
      <c r="F104" s="5"/>
      <c r="G104" s="519"/>
      <c r="H104" s="132"/>
    </row>
    <row r="105" spans="1:8" ht="37.5" hidden="1" customHeight="1">
      <c r="A105" s="520" t="s">
        <v>225</v>
      </c>
      <c r="B105" s="157" t="s">
        <v>221</v>
      </c>
      <c r="C105" s="500">
        <v>2210</v>
      </c>
      <c r="D105" s="177">
        <v>0</v>
      </c>
      <c r="E105" s="799" t="s">
        <v>196</v>
      </c>
      <c r="F105" s="799" t="s">
        <v>120</v>
      </c>
      <c r="G105" s="527" t="s">
        <v>60</v>
      </c>
    </row>
    <row r="106" spans="1:8" ht="37.5" hidden="1" customHeight="1">
      <c r="A106" s="528"/>
      <c r="B106" s="476"/>
      <c r="C106" s="445"/>
      <c r="D106" s="160" t="s">
        <v>222</v>
      </c>
      <c r="E106" s="617"/>
      <c r="F106" s="617"/>
      <c r="G106" s="522"/>
      <c r="H106" s="132"/>
    </row>
    <row r="107" spans="1:8" ht="37.5" hidden="1" customHeight="1">
      <c r="A107" s="797" t="s">
        <v>229</v>
      </c>
      <c r="B107" s="92" t="s">
        <v>228</v>
      </c>
      <c r="C107" s="688">
        <v>2210</v>
      </c>
      <c r="D107" s="158">
        <v>0</v>
      </c>
      <c r="E107" s="688" t="s">
        <v>196</v>
      </c>
      <c r="F107" s="460" t="s">
        <v>120</v>
      </c>
      <c r="G107" s="438" t="s">
        <v>60</v>
      </c>
      <c r="H107" s="132"/>
    </row>
    <row r="108" spans="1:8" ht="37.5" hidden="1" customHeight="1">
      <c r="A108" s="798"/>
      <c r="B108" s="499"/>
      <c r="C108" s="689"/>
      <c r="D108" s="184" t="s">
        <v>227</v>
      </c>
      <c r="E108" s="689"/>
      <c r="F108" s="5"/>
      <c r="G108" s="519"/>
      <c r="H108" s="132" t="s">
        <v>200</v>
      </c>
    </row>
    <row r="109" spans="1:8" ht="27.75" hidden="1" customHeight="1">
      <c r="A109" s="648" t="s">
        <v>144</v>
      </c>
      <c r="B109" s="94" t="s">
        <v>94</v>
      </c>
      <c r="C109" s="460">
        <v>2210</v>
      </c>
      <c r="D109" s="116">
        <v>0</v>
      </c>
      <c r="E109" s="688" t="s">
        <v>126</v>
      </c>
      <c r="F109" s="460" t="s">
        <v>32</v>
      </c>
      <c r="G109" s="734" t="s">
        <v>60</v>
      </c>
    </row>
    <row r="110" spans="1:8" ht="37.5" hidden="1" customHeight="1">
      <c r="A110" s="649"/>
      <c r="B110" s="51"/>
      <c r="C110" s="95"/>
      <c r="D110" s="232" t="s">
        <v>284</v>
      </c>
      <c r="E110" s="689"/>
      <c r="F110" s="5"/>
      <c r="G110" s="735"/>
    </row>
    <row r="111" spans="1:8" ht="37.5" hidden="1" customHeight="1">
      <c r="A111" s="648" t="s">
        <v>95</v>
      </c>
      <c r="B111" s="96" t="s">
        <v>96</v>
      </c>
      <c r="C111" s="688">
        <v>2210</v>
      </c>
      <c r="D111" s="235">
        <v>0</v>
      </c>
      <c r="E111" s="688" t="s">
        <v>126</v>
      </c>
      <c r="F111" s="688" t="s">
        <v>32</v>
      </c>
      <c r="G111" s="438" t="s">
        <v>60</v>
      </c>
    </row>
    <row r="112" spans="1:8" ht="37.5" hidden="1" customHeight="1">
      <c r="A112" s="796"/>
      <c r="B112" s="499"/>
      <c r="C112" s="689"/>
      <c r="D112" s="215" t="s">
        <v>285</v>
      </c>
      <c r="E112" s="689"/>
      <c r="F112" s="689"/>
      <c r="G112" s="482"/>
    </row>
    <row r="113" spans="1:7" ht="37.5" hidden="1" customHeight="1">
      <c r="A113" s="529" t="s">
        <v>97</v>
      </c>
      <c r="B113" s="97" t="s">
        <v>98</v>
      </c>
      <c r="C113" s="469">
        <v>2210</v>
      </c>
      <c r="D113" s="116">
        <f>73600-73600</f>
        <v>0</v>
      </c>
      <c r="E113" s="688" t="s">
        <v>126</v>
      </c>
      <c r="F113" s="469" t="s">
        <v>32</v>
      </c>
      <c r="G113" s="438" t="s">
        <v>60</v>
      </c>
    </row>
    <row r="114" spans="1:7" ht="37.5" hidden="1" customHeight="1">
      <c r="A114" s="518"/>
      <c r="B114" s="36"/>
      <c r="C114" s="469"/>
      <c r="D114" s="160" t="s">
        <v>99</v>
      </c>
      <c r="E114" s="689"/>
      <c r="F114" s="469"/>
      <c r="G114" s="482"/>
    </row>
    <row r="115" spans="1:7" ht="37.5" hidden="1" customHeight="1">
      <c r="A115" s="525" t="s">
        <v>159</v>
      </c>
      <c r="B115" s="97" t="s">
        <v>158</v>
      </c>
      <c r="C115" s="218">
        <v>2210</v>
      </c>
      <c r="D115" s="401">
        <v>0</v>
      </c>
      <c r="E115" s="688" t="s">
        <v>126</v>
      </c>
      <c r="F115" s="460" t="s">
        <v>133</v>
      </c>
      <c r="G115" s="438" t="s">
        <v>60</v>
      </c>
    </row>
    <row r="116" spans="1:7" ht="37.5" hidden="1" customHeight="1">
      <c r="A116" s="530"/>
      <c r="B116" s="124"/>
      <c r="C116" s="219"/>
      <c r="D116" s="160" t="s">
        <v>286</v>
      </c>
      <c r="E116" s="689"/>
      <c r="F116" s="461"/>
      <c r="G116" s="481"/>
    </row>
    <row r="117" spans="1:7" ht="37.5" hidden="1" customHeight="1">
      <c r="A117" s="525" t="s">
        <v>159</v>
      </c>
      <c r="B117" s="97" t="s">
        <v>158</v>
      </c>
      <c r="C117" s="218">
        <v>2210</v>
      </c>
      <c r="D117" s="400">
        <v>0</v>
      </c>
      <c r="E117" s="688" t="s">
        <v>126</v>
      </c>
      <c r="F117" s="460" t="s">
        <v>133</v>
      </c>
      <c r="G117" s="438" t="s">
        <v>60</v>
      </c>
    </row>
    <row r="118" spans="1:7" ht="37.5" hidden="1" customHeight="1">
      <c r="A118" s="530"/>
      <c r="B118" s="124"/>
      <c r="C118" s="219"/>
      <c r="D118" s="160" t="s">
        <v>286</v>
      </c>
      <c r="E118" s="689"/>
      <c r="F118" s="461"/>
      <c r="G118" s="531"/>
    </row>
    <row r="119" spans="1:7" ht="39" hidden="1" customHeight="1">
      <c r="A119" s="642" t="s">
        <v>556</v>
      </c>
      <c r="B119" s="618" t="s">
        <v>438</v>
      </c>
      <c r="C119" s="644">
        <v>2210</v>
      </c>
      <c r="D119" s="401">
        <v>0</v>
      </c>
      <c r="E119" s="616" t="s">
        <v>196</v>
      </c>
      <c r="F119" s="616" t="s">
        <v>133</v>
      </c>
      <c r="G119" s="620" t="s">
        <v>60</v>
      </c>
    </row>
    <row r="120" spans="1:7" ht="28.5" hidden="1" customHeight="1">
      <c r="A120" s="643"/>
      <c r="B120" s="619"/>
      <c r="C120" s="645"/>
      <c r="D120" s="402" t="s">
        <v>559</v>
      </c>
      <c r="E120" s="617"/>
      <c r="F120" s="617"/>
      <c r="G120" s="621"/>
    </row>
    <row r="121" spans="1:7" ht="24.75" hidden="1" customHeight="1">
      <c r="A121" s="625" t="s">
        <v>100</v>
      </c>
      <c r="B121" s="119" t="s">
        <v>101</v>
      </c>
      <c r="C121" s="403">
        <v>2210</v>
      </c>
      <c r="D121" s="116">
        <v>0</v>
      </c>
      <c r="E121" s="616" t="s">
        <v>126</v>
      </c>
      <c r="F121" s="616" t="s">
        <v>32</v>
      </c>
      <c r="G121" s="620" t="s">
        <v>102</v>
      </c>
    </row>
    <row r="122" spans="1:7" ht="37.5" hidden="1" customHeight="1">
      <c r="A122" s="626"/>
      <c r="B122" s="404"/>
      <c r="C122" s="405"/>
      <c r="D122" s="232" t="s">
        <v>287</v>
      </c>
      <c r="E122" s="617"/>
      <c r="F122" s="617"/>
      <c r="G122" s="621"/>
    </row>
    <row r="123" spans="1:7" ht="37.5" hidden="1" customHeight="1">
      <c r="A123" s="625" t="s">
        <v>140</v>
      </c>
      <c r="B123" s="119" t="s">
        <v>103</v>
      </c>
      <c r="C123" s="644">
        <v>2210</v>
      </c>
      <c r="D123" s="116">
        <v>0</v>
      </c>
      <c r="E123" s="616" t="s">
        <v>289</v>
      </c>
      <c r="F123" s="616" t="s">
        <v>32</v>
      </c>
      <c r="G123" s="620" t="s">
        <v>65</v>
      </c>
    </row>
    <row r="124" spans="1:7" ht="29.25" hidden="1" customHeight="1" thickBot="1">
      <c r="A124" s="626"/>
      <c r="B124" s="404"/>
      <c r="C124" s="645"/>
      <c r="D124" s="232" t="s">
        <v>288</v>
      </c>
      <c r="E124" s="617"/>
      <c r="F124" s="617"/>
      <c r="G124" s="621"/>
    </row>
    <row r="125" spans="1:7" ht="29.25" customHeight="1">
      <c r="A125" s="625" t="s">
        <v>637</v>
      </c>
      <c r="B125" s="406" t="s">
        <v>590</v>
      </c>
      <c r="C125" s="403">
        <v>2210</v>
      </c>
      <c r="D125" s="204">
        <f>36000+82800+22000+2600</f>
        <v>143400</v>
      </c>
      <c r="E125" s="637" t="s">
        <v>572</v>
      </c>
      <c r="F125" s="616" t="s">
        <v>119</v>
      </c>
      <c r="G125" s="620" t="s">
        <v>65</v>
      </c>
    </row>
    <row r="126" spans="1:7" ht="63" customHeight="1">
      <c r="A126" s="626"/>
      <c r="B126" s="407"/>
      <c r="C126" s="405"/>
      <c r="D126" s="160" t="s">
        <v>641</v>
      </c>
      <c r="E126" s="622"/>
      <c r="F126" s="617"/>
      <c r="G126" s="621"/>
    </row>
    <row r="127" spans="1:7" ht="63" customHeight="1">
      <c r="A127" s="610" t="s">
        <v>639</v>
      </c>
      <c r="B127" s="612" t="s">
        <v>640</v>
      </c>
      <c r="C127" s="614">
        <v>2210</v>
      </c>
      <c r="D127" s="204">
        <v>12200</v>
      </c>
      <c r="E127" s="616" t="s">
        <v>196</v>
      </c>
      <c r="F127" s="606" t="s">
        <v>24</v>
      </c>
      <c r="G127" s="608" t="s">
        <v>394</v>
      </c>
    </row>
    <row r="128" spans="1:7" ht="63" customHeight="1" thickBot="1">
      <c r="A128" s="611"/>
      <c r="B128" s="613"/>
      <c r="C128" s="615"/>
      <c r="D128" s="181" t="s">
        <v>638</v>
      </c>
      <c r="E128" s="617"/>
      <c r="F128" s="607"/>
      <c r="G128" s="609"/>
    </row>
    <row r="129" spans="1:7" ht="26.25" customHeight="1">
      <c r="A129" s="610" t="s">
        <v>632</v>
      </c>
      <c r="B129" s="612" t="s">
        <v>633</v>
      </c>
      <c r="C129" s="614">
        <v>2210</v>
      </c>
      <c r="D129" s="204">
        <v>51600</v>
      </c>
      <c r="E129" s="637" t="s">
        <v>572</v>
      </c>
      <c r="F129" s="606" t="s">
        <v>134</v>
      </c>
      <c r="G129" s="608" t="s">
        <v>394</v>
      </c>
    </row>
    <row r="130" spans="1:7" ht="63" customHeight="1" thickBot="1">
      <c r="A130" s="611"/>
      <c r="B130" s="613"/>
      <c r="C130" s="615"/>
      <c r="D130" s="181" t="s">
        <v>650</v>
      </c>
      <c r="E130" s="622"/>
      <c r="F130" s="607"/>
      <c r="G130" s="609"/>
    </row>
    <row r="131" spans="1:7" ht="44.25" customHeight="1">
      <c r="A131" s="532" t="s">
        <v>661</v>
      </c>
      <c r="B131" s="406" t="s">
        <v>591</v>
      </c>
      <c r="C131" s="403">
        <v>2210</v>
      </c>
      <c r="D131" s="204">
        <v>251000</v>
      </c>
      <c r="E131" s="637" t="s">
        <v>572</v>
      </c>
      <c r="F131" s="616" t="s">
        <v>24</v>
      </c>
      <c r="G131" s="620" t="s">
        <v>60</v>
      </c>
    </row>
    <row r="132" spans="1:7" ht="54.75" customHeight="1">
      <c r="A132" s="533"/>
      <c r="B132" s="404"/>
      <c r="C132" s="405"/>
      <c r="D132" s="160" t="s">
        <v>625</v>
      </c>
      <c r="E132" s="622"/>
      <c r="F132" s="617"/>
      <c r="G132" s="621"/>
    </row>
    <row r="133" spans="1:7" ht="29.25" hidden="1" customHeight="1">
      <c r="A133" s="712" t="s">
        <v>378</v>
      </c>
      <c r="B133" s="406" t="s">
        <v>379</v>
      </c>
      <c r="C133" s="403">
        <v>2210</v>
      </c>
      <c r="D133" s="204">
        <v>0</v>
      </c>
      <c r="E133" s="629" t="s">
        <v>216</v>
      </c>
      <c r="F133" s="616" t="s">
        <v>300</v>
      </c>
      <c r="G133" s="620" t="s">
        <v>65</v>
      </c>
    </row>
    <row r="134" spans="1:7" ht="72.75" hidden="1" customHeight="1">
      <c r="A134" s="713"/>
      <c r="B134" s="404"/>
      <c r="C134" s="405"/>
      <c r="D134" s="160" t="s">
        <v>370</v>
      </c>
      <c r="E134" s="629"/>
      <c r="F134" s="617"/>
      <c r="G134" s="621"/>
    </row>
    <row r="135" spans="1:7" ht="49.5" hidden="1" customHeight="1">
      <c r="A135" s="534" t="s">
        <v>353</v>
      </c>
      <c r="B135" s="406" t="s">
        <v>352</v>
      </c>
      <c r="C135" s="410">
        <v>2210</v>
      </c>
      <c r="D135" s="204">
        <v>0</v>
      </c>
      <c r="E135" s="629" t="s">
        <v>216</v>
      </c>
      <c r="F135" s="616" t="s">
        <v>300</v>
      </c>
      <c r="G135" s="620" t="s">
        <v>392</v>
      </c>
    </row>
    <row r="136" spans="1:7" ht="49.5" hidden="1" customHeight="1">
      <c r="A136" s="533"/>
      <c r="B136" s="411"/>
      <c r="C136" s="405"/>
      <c r="D136" s="160" t="s">
        <v>377</v>
      </c>
      <c r="E136" s="629"/>
      <c r="F136" s="617"/>
      <c r="G136" s="621"/>
    </row>
    <row r="137" spans="1:7" ht="49.5" hidden="1" customHeight="1">
      <c r="A137" s="534" t="s">
        <v>356</v>
      </c>
      <c r="B137" s="406" t="s">
        <v>357</v>
      </c>
      <c r="C137" s="403">
        <v>2210</v>
      </c>
      <c r="D137" s="204">
        <v>0</v>
      </c>
      <c r="E137" s="629" t="s">
        <v>216</v>
      </c>
      <c r="F137" s="616" t="s">
        <v>300</v>
      </c>
      <c r="G137" s="620" t="s">
        <v>393</v>
      </c>
    </row>
    <row r="138" spans="1:7" ht="49.5" hidden="1" customHeight="1">
      <c r="A138" s="533"/>
      <c r="B138" s="411"/>
      <c r="C138" s="412"/>
      <c r="D138" s="160" t="s">
        <v>371</v>
      </c>
      <c r="E138" s="629"/>
      <c r="F138" s="617"/>
      <c r="G138" s="621"/>
    </row>
    <row r="139" spans="1:7" ht="49.5" hidden="1" customHeight="1">
      <c r="A139" s="534" t="s">
        <v>385</v>
      </c>
      <c r="B139" s="406" t="s">
        <v>384</v>
      </c>
      <c r="C139" s="403">
        <v>2210</v>
      </c>
      <c r="D139" s="204">
        <v>0</v>
      </c>
      <c r="E139" s="629" t="s">
        <v>216</v>
      </c>
      <c r="F139" s="616" t="s">
        <v>300</v>
      </c>
      <c r="G139" s="620" t="s">
        <v>392</v>
      </c>
    </row>
    <row r="140" spans="1:7" ht="49.5" hidden="1" customHeight="1">
      <c r="A140" s="533"/>
      <c r="B140" s="411"/>
      <c r="C140" s="412"/>
      <c r="D140" s="160" t="s">
        <v>371</v>
      </c>
      <c r="E140" s="629"/>
      <c r="F140" s="617"/>
      <c r="G140" s="621"/>
    </row>
    <row r="141" spans="1:7" ht="49.5" hidden="1" customHeight="1">
      <c r="A141" s="534" t="s">
        <v>354</v>
      </c>
      <c r="B141" s="406" t="s">
        <v>355</v>
      </c>
      <c r="C141" s="403">
        <v>2210</v>
      </c>
      <c r="D141" s="212">
        <f>50000-500-2490-47010</f>
        <v>0</v>
      </c>
      <c r="E141" s="629" t="s">
        <v>216</v>
      </c>
      <c r="F141" s="616" t="s">
        <v>300</v>
      </c>
      <c r="G141" s="535" t="s">
        <v>380</v>
      </c>
    </row>
    <row r="142" spans="1:7" ht="16.5" hidden="1" customHeight="1">
      <c r="A142" s="533"/>
      <c r="B142" s="411"/>
      <c r="C142" s="412"/>
      <c r="D142" s="160" t="s">
        <v>381</v>
      </c>
      <c r="E142" s="629"/>
      <c r="F142" s="617"/>
      <c r="G142" s="536"/>
    </row>
    <row r="143" spans="1:7" ht="49.5" hidden="1" customHeight="1">
      <c r="A143" s="537" t="s">
        <v>382</v>
      </c>
      <c r="B143" s="467" t="s">
        <v>265</v>
      </c>
      <c r="C143" s="416">
        <v>2210</v>
      </c>
      <c r="D143" s="204">
        <v>0</v>
      </c>
      <c r="E143" s="629" t="s">
        <v>216</v>
      </c>
      <c r="F143" s="500" t="s">
        <v>365</v>
      </c>
      <c r="G143" s="620" t="s">
        <v>392</v>
      </c>
    </row>
    <row r="144" spans="1:7" ht="49.5" hidden="1" customHeight="1">
      <c r="A144" s="537"/>
      <c r="B144" s="417"/>
      <c r="C144" s="416"/>
      <c r="D144" s="160" t="s">
        <v>362</v>
      </c>
      <c r="E144" s="629"/>
      <c r="F144" s="500"/>
      <c r="G144" s="621"/>
    </row>
    <row r="145" spans="1:9" ht="49.5" hidden="1" customHeight="1">
      <c r="A145" s="534" t="s">
        <v>389</v>
      </c>
      <c r="B145" s="497" t="s">
        <v>390</v>
      </c>
      <c r="C145" s="403">
        <v>2210</v>
      </c>
      <c r="D145" s="204">
        <v>0</v>
      </c>
      <c r="E145" s="629" t="s">
        <v>289</v>
      </c>
      <c r="F145" s="444" t="s">
        <v>365</v>
      </c>
      <c r="G145" s="620" t="s">
        <v>392</v>
      </c>
    </row>
    <row r="146" spans="1:9" ht="49.5" hidden="1" customHeight="1">
      <c r="A146" s="533"/>
      <c r="B146" s="411"/>
      <c r="C146" s="405"/>
      <c r="D146" s="160" t="s">
        <v>362</v>
      </c>
      <c r="E146" s="629"/>
      <c r="F146" s="445"/>
      <c r="G146" s="621"/>
    </row>
    <row r="147" spans="1:9" ht="49.5" hidden="1" customHeight="1">
      <c r="A147" s="538"/>
      <c r="B147" s="422"/>
      <c r="C147" s="423"/>
      <c r="D147" s="212">
        <v>0</v>
      </c>
      <c r="E147" s="629" t="s">
        <v>216</v>
      </c>
      <c r="F147" s="424" t="s">
        <v>300</v>
      </c>
      <c r="G147" s="794" t="s">
        <v>344</v>
      </c>
    </row>
    <row r="148" spans="1:9" ht="49.5" hidden="1" customHeight="1">
      <c r="A148" s="539"/>
      <c r="B148" s="426"/>
      <c r="C148" s="427"/>
      <c r="D148" s="160" t="s">
        <v>346</v>
      </c>
      <c r="E148" s="629"/>
      <c r="F148" s="428"/>
      <c r="G148" s="795"/>
    </row>
    <row r="149" spans="1:9" ht="33" customHeight="1">
      <c r="A149" s="627" t="s">
        <v>586</v>
      </c>
      <c r="B149" s="700" t="s">
        <v>593</v>
      </c>
      <c r="C149" s="416">
        <v>2210</v>
      </c>
      <c r="D149" s="203">
        <v>837900</v>
      </c>
      <c r="E149" s="622" t="s">
        <v>572</v>
      </c>
      <c r="F149" s="500" t="s">
        <v>119</v>
      </c>
      <c r="G149" s="628" t="s">
        <v>392</v>
      </c>
    </row>
    <row r="150" spans="1:9" ht="27.75" customHeight="1">
      <c r="A150" s="728"/>
      <c r="B150" s="701"/>
      <c r="C150" s="405"/>
      <c r="D150" s="160" t="s">
        <v>651</v>
      </c>
      <c r="E150" s="622"/>
      <c r="F150" s="445"/>
      <c r="G150" s="621"/>
    </row>
    <row r="151" spans="1:9" ht="49.5" customHeight="1">
      <c r="A151" s="625" t="s">
        <v>634</v>
      </c>
      <c r="B151" s="406" t="s">
        <v>594</v>
      </c>
      <c r="C151" s="222">
        <v>2210</v>
      </c>
      <c r="D151" s="205">
        <f>150000+400000+30000</f>
        <v>580000</v>
      </c>
      <c r="E151" s="622" t="s">
        <v>572</v>
      </c>
      <c r="F151" s="500" t="s">
        <v>34</v>
      </c>
      <c r="G151" s="620" t="s">
        <v>392</v>
      </c>
      <c r="I151" s="16"/>
    </row>
    <row r="152" spans="1:9" ht="49.5" customHeight="1">
      <c r="A152" s="626"/>
      <c r="B152" s="417"/>
      <c r="C152" s="405"/>
      <c r="D152" s="160" t="s">
        <v>648</v>
      </c>
      <c r="E152" s="622"/>
      <c r="F152" s="445"/>
      <c r="G152" s="621"/>
    </row>
    <row r="153" spans="1:9" ht="49.5" hidden="1" customHeight="1">
      <c r="A153" s="625" t="s">
        <v>338</v>
      </c>
      <c r="B153" s="406" t="s">
        <v>339</v>
      </c>
      <c r="C153" s="403">
        <v>2210</v>
      </c>
      <c r="D153" s="116">
        <v>0</v>
      </c>
      <c r="E153" s="498" t="s">
        <v>196</v>
      </c>
      <c r="F153" s="444" t="s">
        <v>300</v>
      </c>
      <c r="G153" s="620" t="s">
        <v>392</v>
      </c>
    </row>
    <row r="154" spans="1:9" ht="49.5" hidden="1" customHeight="1">
      <c r="A154" s="626"/>
      <c r="B154" s="411"/>
      <c r="C154" s="405"/>
      <c r="D154" s="160" t="s">
        <v>345</v>
      </c>
      <c r="E154" s="498"/>
      <c r="F154" s="445"/>
      <c r="G154" s="621"/>
    </row>
    <row r="155" spans="1:9" ht="49.5" hidden="1" customHeight="1">
      <c r="A155" s="627" t="s">
        <v>340</v>
      </c>
      <c r="B155" s="417" t="s">
        <v>341</v>
      </c>
      <c r="C155" s="416">
        <v>2210</v>
      </c>
      <c r="D155" s="205">
        <v>0</v>
      </c>
      <c r="E155" s="498" t="s">
        <v>196</v>
      </c>
      <c r="F155" s="500" t="s">
        <v>300</v>
      </c>
      <c r="G155" s="628" t="s">
        <v>393</v>
      </c>
    </row>
    <row r="156" spans="1:9" ht="49.5" hidden="1" customHeight="1">
      <c r="A156" s="626"/>
      <c r="B156" s="417"/>
      <c r="C156" s="429"/>
      <c r="D156" s="160" t="s">
        <v>322</v>
      </c>
      <c r="E156" s="498"/>
      <c r="F156" s="500"/>
      <c r="G156" s="621"/>
    </row>
    <row r="157" spans="1:9" ht="29.25" hidden="1" customHeight="1">
      <c r="A157" s="532" t="s">
        <v>343</v>
      </c>
      <c r="B157" s="406" t="s">
        <v>303</v>
      </c>
      <c r="C157" s="403">
        <v>2210</v>
      </c>
      <c r="D157" s="204">
        <v>0</v>
      </c>
      <c r="E157" s="622" t="s">
        <v>196</v>
      </c>
      <c r="F157" s="616" t="s">
        <v>300</v>
      </c>
      <c r="G157" s="620" t="s">
        <v>392</v>
      </c>
    </row>
    <row r="158" spans="1:9" ht="48" hidden="1" customHeight="1">
      <c r="A158" s="533"/>
      <c r="B158" s="404"/>
      <c r="C158" s="405"/>
      <c r="D158" s="160" t="s">
        <v>372</v>
      </c>
      <c r="E158" s="622"/>
      <c r="F158" s="617"/>
      <c r="G158" s="621"/>
    </row>
    <row r="159" spans="1:9" ht="48" hidden="1" customHeight="1">
      <c r="A159" s="540" t="s">
        <v>347</v>
      </c>
      <c r="B159" s="406" t="s">
        <v>351</v>
      </c>
      <c r="C159" s="416">
        <v>2210</v>
      </c>
      <c r="D159" s="204">
        <v>0</v>
      </c>
      <c r="E159" s="622" t="s">
        <v>196</v>
      </c>
      <c r="F159" s="500" t="s">
        <v>300</v>
      </c>
      <c r="G159" s="620" t="s">
        <v>392</v>
      </c>
    </row>
    <row r="160" spans="1:9" ht="48" hidden="1" customHeight="1">
      <c r="A160" s="537"/>
      <c r="B160" s="221"/>
      <c r="C160" s="429"/>
      <c r="D160" s="160" t="s">
        <v>373</v>
      </c>
      <c r="E160" s="622"/>
      <c r="F160" s="500"/>
      <c r="G160" s="621"/>
    </row>
    <row r="161" spans="1:7" ht="44.25" customHeight="1">
      <c r="A161" s="698" t="s">
        <v>570</v>
      </c>
      <c r="B161" s="700" t="s">
        <v>585</v>
      </c>
      <c r="C161" s="644">
        <v>2210</v>
      </c>
      <c r="D161" s="204">
        <v>5670000</v>
      </c>
      <c r="E161" s="622" t="s">
        <v>572</v>
      </c>
      <c r="F161" s="616" t="s">
        <v>34</v>
      </c>
      <c r="G161" s="623" t="s">
        <v>394</v>
      </c>
    </row>
    <row r="162" spans="1:7" ht="48" customHeight="1">
      <c r="A162" s="699"/>
      <c r="B162" s="701"/>
      <c r="C162" s="645"/>
      <c r="D162" s="181" t="s">
        <v>571</v>
      </c>
      <c r="E162" s="622"/>
      <c r="F162" s="617"/>
      <c r="G162" s="624"/>
    </row>
    <row r="163" spans="1:7" ht="48" customHeight="1">
      <c r="A163" s="642" t="s">
        <v>464</v>
      </c>
      <c r="B163" s="618" t="s">
        <v>580</v>
      </c>
      <c r="C163" s="451">
        <v>2210</v>
      </c>
      <c r="D163" s="256">
        <v>1432800</v>
      </c>
      <c r="E163" s="617" t="s">
        <v>572</v>
      </c>
      <c r="F163" s="500" t="s">
        <v>133</v>
      </c>
      <c r="G163" s="623" t="s">
        <v>394</v>
      </c>
    </row>
    <row r="164" spans="1:7" ht="48" customHeight="1">
      <c r="A164" s="643"/>
      <c r="B164" s="619"/>
      <c r="C164" s="452"/>
      <c r="D164" s="184" t="s">
        <v>635</v>
      </c>
      <c r="E164" s="622"/>
      <c r="F164" s="445"/>
      <c r="G164" s="624"/>
    </row>
    <row r="165" spans="1:7" ht="48" customHeight="1">
      <c r="A165" s="541" t="s">
        <v>578</v>
      </c>
      <c r="B165" s="464" t="s">
        <v>595</v>
      </c>
      <c r="C165" s="222">
        <v>2210</v>
      </c>
      <c r="D165" s="256">
        <v>78000</v>
      </c>
      <c r="E165" s="616" t="s">
        <v>572</v>
      </c>
      <c r="F165" s="500" t="s">
        <v>119</v>
      </c>
      <c r="G165" s="623" t="s">
        <v>394</v>
      </c>
    </row>
    <row r="166" spans="1:7" ht="34.5" customHeight="1">
      <c r="A166" s="542"/>
      <c r="B166" s="476"/>
      <c r="C166" s="452"/>
      <c r="D166" s="160" t="s">
        <v>579</v>
      </c>
      <c r="E166" s="617"/>
      <c r="F166" s="445"/>
      <c r="G166" s="624"/>
    </row>
    <row r="167" spans="1:7" ht="35.25" customHeight="1">
      <c r="A167" s="642" t="s">
        <v>560</v>
      </c>
      <c r="B167" s="618" t="s">
        <v>596</v>
      </c>
      <c r="C167" s="644">
        <v>2210</v>
      </c>
      <c r="D167" s="256">
        <v>72000</v>
      </c>
      <c r="E167" s="616" t="s">
        <v>572</v>
      </c>
      <c r="F167" s="616" t="s">
        <v>133</v>
      </c>
      <c r="G167" s="623" t="s">
        <v>394</v>
      </c>
    </row>
    <row r="168" spans="1:7" ht="33.75" customHeight="1" thickBot="1">
      <c r="A168" s="643"/>
      <c r="B168" s="619"/>
      <c r="C168" s="645"/>
      <c r="D168" s="215" t="s">
        <v>636</v>
      </c>
      <c r="E168" s="617"/>
      <c r="F168" s="617"/>
      <c r="G168" s="624"/>
    </row>
    <row r="169" spans="1:7" ht="48" hidden="1" customHeight="1">
      <c r="A169" s="651" t="s">
        <v>465</v>
      </c>
      <c r="B169" s="630" t="s">
        <v>441</v>
      </c>
      <c r="C169" s="606">
        <v>2210</v>
      </c>
      <c r="D169" s="256"/>
      <c r="E169" s="632" t="s">
        <v>437</v>
      </c>
      <c r="F169" s="616" t="s">
        <v>133</v>
      </c>
      <c r="G169" s="791" t="s">
        <v>394</v>
      </c>
    </row>
    <row r="170" spans="1:7" ht="35.25" hidden="1" customHeight="1" thickBot="1">
      <c r="A170" s="652"/>
      <c r="B170" s="631"/>
      <c r="C170" s="607"/>
      <c r="D170" s="72" t="s">
        <v>440</v>
      </c>
      <c r="E170" s="607"/>
      <c r="F170" s="617"/>
      <c r="G170" s="609"/>
    </row>
    <row r="171" spans="1:7" ht="48" hidden="1" customHeight="1">
      <c r="A171" s="516" t="s">
        <v>328</v>
      </c>
      <c r="B171" s="207" t="s">
        <v>324</v>
      </c>
      <c r="C171" s="502">
        <v>2210</v>
      </c>
      <c r="D171" s="204">
        <v>0</v>
      </c>
      <c r="E171" s="688" t="s">
        <v>196</v>
      </c>
      <c r="F171" s="460" t="s">
        <v>300</v>
      </c>
      <c r="G171" s="608" t="s">
        <v>60</v>
      </c>
    </row>
    <row r="172" spans="1:7" ht="48" hidden="1" customHeight="1">
      <c r="A172" s="523"/>
      <c r="B172" s="199"/>
      <c r="C172" s="47"/>
      <c r="D172" s="189" t="s">
        <v>383</v>
      </c>
      <c r="E172" s="689"/>
      <c r="F172" s="461"/>
      <c r="G172" s="609"/>
    </row>
    <row r="173" spans="1:7" ht="48" hidden="1" customHeight="1">
      <c r="A173" s="543" t="s">
        <v>333</v>
      </c>
      <c r="B173" s="92" t="s">
        <v>323</v>
      </c>
      <c r="C173" s="502">
        <v>2210</v>
      </c>
      <c r="D173" s="204">
        <v>0</v>
      </c>
      <c r="E173" s="474" t="s">
        <v>196</v>
      </c>
      <c r="F173" s="460" t="s">
        <v>300</v>
      </c>
      <c r="G173" s="608" t="s">
        <v>60</v>
      </c>
    </row>
    <row r="174" spans="1:7" ht="48" hidden="1" customHeight="1">
      <c r="A174" s="523"/>
      <c r="B174" s="199"/>
      <c r="C174" s="47"/>
      <c r="D174" s="189" t="s">
        <v>325</v>
      </c>
      <c r="E174" s="475"/>
      <c r="F174" s="461"/>
      <c r="G174" s="609"/>
    </row>
    <row r="175" spans="1:7" ht="48" hidden="1" customHeight="1">
      <c r="A175" s="543" t="s">
        <v>318</v>
      </c>
      <c r="B175" s="88" t="s">
        <v>317</v>
      </c>
      <c r="C175" s="502">
        <v>2210</v>
      </c>
      <c r="D175" s="204">
        <v>0</v>
      </c>
      <c r="E175" s="474" t="s">
        <v>327</v>
      </c>
      <c r="F175" s="460" t="s">
        <v>300</v>
      </c>
      <c r="G175" s="608" t="s">
        <v>60</v>
      </c>
    </row>
    <row r="176" spans="1:7" ht="48" hidden="1" customHeight="1">
      <c r="A176" s="523"/>
      <c r="B176" s="199"/>
      <c r="C176" s="47"/>
      <c r="D176" s="189" t="s">
        <v>326</v>
      </c>
      <c r="E176" s="475"/>
      <c r="F176" s="461"/>
      <c r="G176" s="609"/>
    </row>
    <row r="177" spans="1:12" ht="48" hidden="1" customHeight="1">
      <c r="A177" s="543" t="s">
        <v>331</v>
      </c>
      <c r="B177" s="88" t="s">
        <v>319</v>
      </c>
      <c r="C177" s="502">
        <v>2210</v>
      </c>
      <c r="D177" s="217">
        <v>0</v>
      </c>
      <c r="E177" s="688" t="s">
        <v>196</v>
      </c>
      <c r="F177" s="460" t="s">
        <v>300</v>
      </c>
      <c r="G177" s="608" t="s">
        <v>394</v>
      </c>
    </row>
    <row r="178" spans="1:12" ht="48" hidden="1" customHeight="1">
      <c r="A178" s="523"/>
      <c r="B178" s="199"/>
      <c r="C178" s="47"/>
      <c r="D178" s="189" t="s">
        <v>374</v>
      </c>
      <c r="E178" s="689"/>
      <c r="F178" s="461"/>
      <c r="G178" s="609"/>
    </row>
    <row r="179" spans="1:12" ht="48" hidden="1" customHeight="1">
      <c r="A179" s="524" t="s">
        <v>335</v>
      </c>
      <c r="B179" s="195" t="s">
        <v>334</v>
      </c>
      <c r="C179" s="503">
        <v>2210</v>
      </c>
      <c r="D179" s="203">
        <v>0</v>
      </c>
      <c r="E179" s="688" t="s">
        <v>196</v>
      </c>
      <c r="F179" s="469" t="s">
        <v>300</v>
      </c>
      <c r="G179" s="791" t="s">
        <v>394</v>
      </c>
    </row>
    <row r="180" spans="1:12" ht="48" hidden="1" customHeight="1">
      <c r="A180" s="523"/>
      <c r="B180" s="199"/>
      <c r="C180" s="47"/>
      <c r="D180" s="189" t="s">
        <v>336</v>
      </c>
      <c r="E180" s="689"/>
      <c r="F180" s="461"/>
      <c r="G180" s="609"/>
    </row>
    <row r="181" spans="1:12" ht="48" hidden="1" customHeight="1">
      <c r="A181" s="544"/>
      <c r="B181" s="88"/>
      <c r="C181" s="198"/>
      <c r="D181" s="200">
        <v>0</v>
      </c>
      <c r="E181" s="688" t="s">
        <v>196</v>
      </c>
      <c r="F181" s="460" t="s">
        <v>300</v>
      </c>
      <c r="G181" s="608" t="s">
        <v>316</v>
      </c>
    </row>
    <row r="182" spans="1:12" ht="48" hidden="1" customHeight="1">
      <c r="A182" s="523"/>
      <c r="B182" s="199"/>
      <c r="C182" s="47"/>
      <c r="D182" s="189" t="s">
        <v>304</v>
      </c>
      <c r="E182" s="689"/>
      <c r="F182" s="461"/>
      <c r="G182" s="609"/>
    </row>
    <row r="183" spans="1:12" ht="35.25" hidden="1" customHeight="1">
      <c r="A183" s="524" t="s">
        <v>329</v>
      </c>
      <c r="B183" s="195" t="s">
        <v>332</v>
      </c>
      <c r="C183" s="503">
        <v>2210</v>
      </c>
      <c r="D183" s="203">
        <v>0</v>
      </c>
      <c r="E183" s="688" t="s">
        <v>196</v>
      </c>
      <c r="F183" s="469" t="s">
        <v>300</v>
      </c>
      <c r="G183" s="791" t="s">
        <v>394</v>
      </c>
    </row>
    <row r="184" spans="1:12" ht="48" hidden="1" customHeight="1">
      <c r="A184" s="524"/>
      <c r="B184" s="195"/>
      <c r="C184" s="196"/>
      <c r="D184" s="189" t="s">
        <v>337</v>
      </c>
      <c r="E184" s="689"/>
      <c r="F184" s="469"/>
      <c r="G184" s="609"/>
    </row>
    <row r="185" spans="1:12" ht="29.25" hidden="1" customHeight="1">
      <c r="A185" s="516"/>
      <c r="B185" s="88"/>
      <c r="C185" s="502"/>
      <c r="D185" s="201"/>
      <c r="E185" s="736"/>
      <c r="F185" s="688"/>
      <c r="G185" s="738"/>
      <c r="J185" s="792"/>
    </row>
    <row r="186" spans="1:12" ht="54.75" hidden="1" customHeight="1">
      <c r="A186" s="523"/>
      <c r="B186" s="22"/>
      <c r="C186" s="47"/>
      <c r="D186" s="189"/>
      <c r="E186" s="737"/>
      <c r="F186" s="689"/>
      <c r="G186" s="739"/>
      <c r="J186" s="793"/>
    </row>
    <row r="187" spans="1:12" ht="48.75" hidden="1" customHeight="1">
      <c r="A187" s="640" t="s">
        <v>152</v>
      </c>
      <c r="B187" s="700" t="s">
        <v>153</v>
      </c>
      <c r="C187" s="635">
        <v>2210</v>
      </c>
      <c r="D187" s="187">
        <v>0</v>
      </c>
      <c r="E187" s="688" t="s">
        <v>135</v>
      </c>
      <c r="F187" s="708" t="s">
        <v>120</v>
      </c>
      <c r="G187" s="438"/>
    </row>
    <row r="188" spans="1:12" ht="48" hidden="1" customHeight="1">
      <c r="A188" s="704"/>
      <c r="B188" s="705"/>
      <c r="C188" s="706"/>
      <c r="D188" s="285" t="s">
        <v>293</v>
      </c>
      <c r="E188" s="707"/>
      <c r="F188" s="709"/>
      <c r="G188" s="495"/>
    </row>
    <row r="189" spans="1:12" ht="29.25" customHeight="1" thickBot="1">
      <c r="A189" s="263" t="s">
        <v>14</v>
      </c>
      <c r="B189" s="264"/>
      <c r="C189" s="265"/>
      <c r="D189" s="288">
        <f>D83+D85+D125+D127+D129+D131+D149+D151+D161+D163+D165+D167</f>
        <v>10000000</v>
      </c>
      <c r="E189" s="266"/>
      <c r="F189" s="266"/>
      <c r="G189" s="267"/>
      <c r="H189" s="135">
        <v>10000000</v>
      </c>
      <c r="I189" s="73" t="s">
        <v>401</v>
      </c>
      <c r="J189" s="166"/>
      <c r="K189" s="123"/>
      <c r="L189" s="123"/>
    </row>
    <row r="190" spans="1:12" ht="39" hidden="1" customHeight="1">
      <c r="A190" s="710" t="s">
        <v>55</v>
      </c>
      <c r="B190" s="25" t="s">
        <v>18</v>
      </c>
      <c r="C190" s="286">
        <v>2240</v>
      </c>
      <c r="D190" s="287">
        <v>0</v>
      </c>
      <c r="E190" s="462" t="s">
        <v>15</v>
      </c>
      <c r="F190" s="446" t="s">
        <v>24</v>
      </c>
      <c r="G190" s="481" t="s">
        <v>13</v>
      </c>
    </row>
    <row r="191" spans="1:12" ht="62.25" hidden="1" customHeight="1">
      <c r="A191" s="711"/>
      <c r="B191" s="18"/>
      <c r="C191" s="275"/>
      <c r="D191" s="20" t="s">
        <v>26</v>
      </c>
      <c r="E191" s="463"/>
      <c r="F191" s="437"/>
      <c r="G191" s="482"/>
    </row>
    <row r="192" spans="1:12" ht="49.5" hidden="1" customHeight="1">
      <c r="A192" s="545" t="s">
        <v>53</v>
      </c>
      <c r="B192" s="17" t="s">
        <v>18</v>
      </c>
      <c r="C192" s="274">
        <v>2240</v>
      </c>
      <c r="D192" s="30">
        <v>0</v>
      </c>
      <c r="E192" s="462" t="s">
        <v>15</v>
      </c>
      <c r="F192" s="446" t="s">
        <v>24</v>
      </c>
      <c r="G192" s="485" t="s">
        <v>13</v>
      </c>
    </row>
    <row r="193" spans="1:12" ht="53.25" hidden="1" customHeight="1">
      <c r="A193" s="545" t="s">
        <v>54</v>
      </c>
      <c r="B193" s="18"/>
      <c r="C193" s="276"/>
      <c r="D193" s="20" t="s">
        <v>25</v>
      </c>
      <c r="E193" s="462"/>
      <c r="F193" s="446"/>
      <c r="G193" s="546"/>
    </row>
    <row r="194" spans="1:12" ht="42" hidden="1" customHeight="1">
      <c r="A194" s="547" t="s">
        <v>27</v>
      </c>
      <c r="B194" s="17" t="s">
        <v>22</v>
      </c>
      <c r="C194" s="787">
        <v>2240</v>
      </c>
      <c r="D194" s="30">
        <v>0</v>
      </c>
      <c r="E194" s="762" t="s">
        <v>15</v>
      </c>
      <c r="F194" s="702" t="s">
        <v>24</v>
      </c>
      <c r="G194" s="763" t="s">
        <v>13</v>
      </c>
    </row>
    <row r="195" spans="1:12" ht="49.5" hidden="1" customHeight="1">
      <c r="A195" s="548"/>
      <c r="B195" s="18"/>
      <c r="C195" s="788"/>
      <c r="D195" s="9" t="s">
        <v>21</v>
      </c>
      <c r="E195" s="691"/>
      <c r="F195" s="703"/>
      <c r="G195" s="747"/>
    </row>
    <row r="196" spans="1:12" ht="49.5" customHeight="1">
      <c r="A196" s="642" t="s">
        <v>556</v>
      </c>
      <c r="B196" s="618" t="s">
        <v>438</v>
      </c>
      <c r="C196" s="644">
        <v>2240</v>
      </c>
      <c r="D196" s="400">
        <v>7200</v>
      </c>
      <c r="E196" s="616" t="s">
        <v>196</v>
      </c>
      <c r="F196" s="616" t="s">
        <v>133</v>
      </c>
      <c r="G196" s="620" t="s">
        <v>60</v>
      </c>
    </row>
    <row r="197" spans="1:12" ht="49.5" customHeight="1">
      <c r="A197" s="643"/>
      <c r="B197" s="619"/>
      <c r="C197" s="645"/>
      <c r="D197" s="402" t="s">
        <v>626</v>
      </c>
      <c r="E197" s="617"/>
      <c r="F197" s="617"/>
      <c r="G197" s="621"/>
    </row>
    <row r="198" spans="1:12" ht="36" customHeight="1">
      <c r="A198" s="640" t="s">
        <v>601</v>
      </c>
      <c r="B198" s="17" t="s">
        <v>600</v>
      </c>
      <c r="C198" s="635">
        <v>2240</v>
      </c>
      <c r="D198" s="116">
        <v>30000</v>
      </c>
      <c r="E198" s="616" t="s">
        <v>196</v>
      </c>
      <c r="F198" s="606" t="s">
        <v>34</v>
      </c>
      <c r="G198" s="734" t="s">
        <v>66</v>
      </c>
    </row>
    <row r="199" spans="1:12" ht="44.25" customHeight="1">
      <c r="A199" s="641"/>
      <c r="B199" s="18"/>
      <c r="C199" s="636"/>
      <c r="D199" s="67" t="s">
        <v>602</v>
      </c>
      <c r="E199" s="617"/>
      <c r="F199" s="607"/>
      <c r="G199" s="735"/>
      <c r="H199" s="132"/>
      <c r="L199" s="16"/>
    </row>
    <row r="200" spans="1:12" ht="42" hidden="1" customHeight="1">
      <c r="A200" s="549" t="s">
        <v>240</v>
      </c>
      <c r="B200" s="17" t="s">
        <v>239</v>
      </c>
      <c r="C200" s="449">
        <v>2240</v>
      </c>
      <c r="D200" s="170">
        <v>0</v>
      </c>
      <c r="E200" s="702" t="s">
        <v>216</v>
      </c>
      <c r="F200" s="606" t="s">
        <v>120</v>
      </c>
      <c r="G200" s="734" t="s">
        <v>66</v>
      </c>
    </row>
    <row r="201" spans="1:12" ht="28.5" hidden="1" customHeight="1">
      <c r="A201" s="550"/>
      <c r="B201" s="18"/>
      <c r="C201" s="450"/>
      <c r="D201" s="67" t="s">
        <v>232</v>
      </c>
      <c r="E201" s="703"/>
      <c r="F201" s="607"/>
      <c r="G201" s="735"/>
      <c r="H201" s="132"/>
    </row>
    <row r="202" spans="1:12" ht="28.5" hidden="1" customHeight="1">
      <c r="A202" s="551" t="s">
        <v>242</v>
      </c>
      <c r="B202" s="638" t="s">
        <v>241</v>
      </c>
      <c r="C202" s="468">
        <v>2240</v>
      </c>
      <c r="D202" s="172">
        <v>0</v>
      </c>
      <c r="E202" s="702" t="s">
        <v>216</v>
      </c>
      <c r="F202" s="446" t="s">
        <v>243</v>
      </c>
      <c r="G202" s="734" t="s">
        <v>60</v>
      </c>
      <c r="H202" s="132"/>
    </row>
    <row r="203" spans="1:12" ht="28.5" hidden="1" customHeight="1">
      <c r="A203" s="551"/>
      <c r="B203" s="639"/>
      <c r="C203" s="468"/>
      <c r="D203" s="67" t="s">
        <v>244</v>
      </c>
      <c r="E203" s="703"/>
      <c r="F203" s="446"/>
      <c r="G203" s="735"/>
      <c r="H203" s="132"/>
    </row>
    <row r="204" spans="1:12" ht="108" customHeight="1">
      <c r="A204" s="640" t="s">
        <v>658</v>
      </c>
      <c r="B204" s="17" t="s">
        <v>467</v>
      </c>
      <c r="C204" s="449">
        <v>2240</v>
      </c>
      <c r="D204" s="116">
        <f>8400000-102000</f>
        <v>8298000</v>
      </c>
      <c r="E204" s="617" t="s">
        <v>572</v>
      </c>
      <c r="F204" s="465" t="s">
        <v>24</v>
      </c>
      <c r="G204" s="785" t="s">
        <v>659</v>
      </c>
    </row>
    <row r="205" spans="1:12" ht="48.75" customHeight="1">
      <c r="A205" s="641"/>
      <c r="B205" s="552"/>
      <c r="C205" s="450"/>
      <c r="D205" s="20" t="s">
        <v>597</v>
      </c>
      <c r="E205" s="622"/>
      <c r="F205" s="466"/>
      <c r="G205" s="786"/>
    </row>
    <row r="206" spans="1:12" ht="99" customHeight="1">
      <c r="A206" s="640" t="s">
        <v>598</v>
      </c>
      <c r="B206" s="17" t="s">
        <v>468</v>
      </c>
      <c r="C206" s="449">
        <v>2240</v>
      </c>
      <c r="D206" s="170">
        <v>102000</v>
      </c>
      <c r="E206" s="616" t="s">
        <v>196</v>
      </c>
      <c r="F206" s="465" t="s">
        <v>24</v>
      </c>
      <c r="G206" s="785" t="s">
        <v>407</v>
      </c>
    </row>
    <row r="207" spans="1:12" ht="60.75" customHeight="1">
      <c r="A207" s="641"/>
      <c r="B207" s="552"/>
      <c r="C207" s="450"/>
      <c r="D207" s="232" t="s">
        <v>422</v>
      </c>
      <c r="E207" s="617"/>
      <c r="F207" s="466"/>
      <c r="G207" s="786"/>
    </row>
    <row r="208" spans="1:12" ht="57.75" customHeight="1">
      <c r="A208" s="640" t="s">
        <v>605</v>
      </c>
      <c r="B208" s="638" t="s">
        <v>603</v>
      </c>
      <c r="C208" s="468">
        <v>2240</v>
      </c>
      <c r="D208" s="170">
        <v>1033600</v>
      </c>
      <c r="E208" s="617" t="s">
        <v>572</v>
      </c>
      <c r="F208" s="479" t="s">
        <v>134</v>
      </c>
      <c r="G208" s="485" t="s">
        <v>60</v>
      </c>
    </row>
    <row r="209" spans="1:12" ht="42" customHeight="1">
      <c r="A209" s="641"/>
      <c r="B209" s="639"/>
      <c r="C209" s="450"/>
      <c r="D209" s="20" t="s">
        <v>655</v>
      </c>
      <c r="E209" s="622"/>
      <c r="F209" s="466"/>
      <c r="G209" s="553"/>
    </row>
    <row r="210" spans="1:12" ht="42" customHeight="1">
      <c r="A210" s="640" t="s">
        <v>607</v>
      </c>
      <c r="B210" s="638" t="s">
        <v>606</v>
      </c>
      <c r="C210" s="468">
        <v>2240</v>
      </c>
      <c r="D210" s="170">
        <v>1357000</v>
      </c>
      <c r="E210" s="617" t="s">
        <v>572</v>
      </c>
      <c r="F210" s="479" t="s">
        <v>134</v>
      </c>
      <c r="G210" s="485" t="s">
        <v>60</v>
      </c>
      <c r="J210" s="16">
        <f>D196+D198+D204+D206+D208+D210</f>
        <v>10827800</v>
      </c>
      <c r="K210" t="s">
        <v>609</v>
      </c>
      <c r="L210">
        <v>-40</v>
      </c>
    </row>
    <row r="211" spans="1:12" ht="42" customHeight="1">
      <c r="A211" s="641"/>
      <c r="B211" s="639"/>
      <c r="C211" s="468"/>
      <c r="D211" s="20" t="s">
        <v>654</v>
      </c>
      <c r="E211" s="622"/>
      <c r="F211" s="479"/>
      <c r="G211" s="554"/>
    </row>
    <row r="212" spans="1:12" ht="71.25" customHeight="1">
      <c r="A212" s="640" t="s">
        <v>466</v>
      </c>
      <c r="B212" s="17" t="s">
        <v>30</v>
      </c>
      <c r="C212" s="635">
        <v>2240</v>
      </c>
      <c r="D212" s="289">
        <v>725900</v>
      </c>
      <c r="E212" s="616" t="s">
        <v>196</v>
      </c>
      <c r="F212" s="702" t="s">
        <v>32</v>
      </c>
      <c r="G212" s="485" t="s">
        <v>60</v>
      </c>
    </row>
    <row r="213" spans="1:12" ht="39" customHeight="1">
      <c r="A213" s="641"/>
      <c r="B213" s="18"/>
      <c r="C213" s="636"/>
      <c r="D213" s="72" t="s">
        <v>656</v>
      </c>
      <c r="E213" s="617"/>
      <c r="F213" s="703"/>
      <c r="G213" s="482"/>
    </row>
    <row r="214" spans="1:12" s="224" customFormat="1" ht="39" customHeight="1">
      <c r="A214" s="852" t="s">
        <v>612</v>
      </c>
      <c r="B214" s="25" t="s">
        <v>613</v>
      </c>
      <c r="C214" s="433" t="s">
        <v>614</v>
      </c>
      <c r="D214" s="234">
        <v>496500</v>
      </c>
      <c r="E214" s="616" t="s">
        <v>196</v>
      </c>
      <c r="F214" s="446" t="s">
        <v>32</v>
      </c>
      <c r="G214" s="854" t="s">
        <v>615</v>
      </c>
    </row>
    <row r="215" spans="1:12" s="224" customFormat="1" ht="39" customHeight="1">
      <c r="A215" s="853"/>
      <c r="B215" s="434"/>
      <c r="C215" s="231"/>
      <c r="D215" s="67" t="s">
        <v>616</v>
      </c>
      <c r="E215" s="617"/>
      <c r="F215" s="446"/>
      <c r="G215" s="855"/>
      <c r="J215" s="435">
        <f>D212+D214+D226+D228+D232+D234+D236+D238+D240+D296+D300</f>
        <v>22036400</v>
      </c>
      <c r="K215" s="224" t="s">
        <v>631</v>
      </c>
    </row>
    <row r="216" spans="1:12" ht="51" hidden="1" customHeight="1">
      <c r="A216" s="555" t="s">
        <v>68</v>
      </c>
      <c r="B216" s="17" t="s">
        <v>69</v>
      </c>
      <c r="C216" s="787">
        <v>2240</v>
      </c>
      <c r="D216" s="61">
        <v>0</v>
      </c>
      <c r="E216" s="762" t="s">
        <v>70</v>
      </c>
      <c r="F216" s="702" t="s">
        <v>32</v>
      </c>
      <c r="G216" s="556" t="s">
        <v>60</v>
      </c>
    </row>
    <row r="217" spans="1:12" ht="27" hidden="1" customHeight="1">
      <c r="A217" s="550"/>
      <c r="B217" s="18"/>
      <c r="C217" s="788"/>
      <c r="D217" s="20" t="s">
        <v>71</v>
      </c>
      <c r="E217" s="691"/>
      <c r="F217" s="703"/>
      <c r="G217" s="557"/>
    </row>
    <row r="218" spans="1:12" ht="50.25" hidden="1" customHeight="1">
      <c r="A218" s="551" t="s">
        <v>35</v>
      </c>
      <c r="B218" s="17" t="s">
        <v>67</v>
      </c>
      <c r="C218" s="468">
        <v>2240</v>
      </c>
      <c r="D218" s="61">
        <v>0</v>
      </c>
      <c r="E218" s="483" t="s">
        <v>15</v>
      </c>
      <c r="F218" s="471" t="s">
        <v>32</v>
      </c>
      <c r="G218" s="763" t="s">
        <v>60</v>
      </c>
    </row>
    <row r="219" spans="1:12" ht="30.75" hidden="1" customHeight="1">
      <c r="A219" s="550"/>
      <c r="B219" s="18"/>
      <c r="C219" s="450"/>
      <c r="D219" s="9" t="s">
        <v>36</v>
      </c>
      <c r="E219" s="466"/>
      <c r="F219" s="472"/>
      <c r="G219" s="747"/>
    </row>
    <row r="220" spans="1:12" ht="45" hidden="1" customHeight="1">
      <c r="A220" s="555" t="s">
        <v>68</v>
      </c>
      <c r="B220" s="17" t="s">
        <v>69</v>
      </c>
      <c r="C220" s="787">
        <v>2240</v>
      </c>
      <c r="D220" s="61">
        <v>0</v>
      </c>
      <c r="E220" s="762" t="s">
        <v>70</v>
      </c>
      <c r="F220" s="702" t="s">
        <v>133</v>
      </c>
      <c r="G220" s="556" t="s">
        <v>60</v>
      </c>
    </row>
    <row r="221" spans="1:12" ht="27" hidden="1" customHeight="1">
      <c r="A221" s="550"/>
      <c r="B221" s="18"/>
      <c r="C221" s="788"/>
      <c r="D221" s="20" t="s">
        <v>166</v>
      </c>
      <c r="E221" s="691"/>
      <c r="F221" s="703"/>
      <c r="G221" s="557"/>
    </row>
    <row r="222" spans="1:12" s="300" customFormat="1" ht="48.75" hidden="1" customHeight="1">
      <c r="A222" s="651" t="s">
        <v>469</v>
      </c>
      <c r="B222" s="21" t="s">
        <v>470</v>
      </c>
      <c r="C222" s="286">
        <v>2240</v>
      </c>
      <c r="D222" s="326">
        <v>0</v>
      </c>
      <c r="E222" s="856" t="s">
        <v>126</v>
      </c>
      <c r="F222" s="446" t="s">
        <v>24</v>
      </c>
      <c r="G222" s="489" t="s">
        <v>60</v>
      </c>
      <c r="H222" s="299"/>
    </row>
    <row r="223" spans="1:12" s="300" customFormat="1" ht="51.75" hidden="1" customHeight="1">
      <c r="A223" s="652"/>
      <c r="B223" s="39"/>
      <c r="C223" s="286"/>
      <c r="D223" s="327" t="s">
        <v>547</v>
      </c>
      <c r="E223" s="761"/>
      <c r="F223" s="446"/>
      <c r="G223" s="558"/>
    </row>
    <row r="224" spans="1:12" ht="51.75" hidden="1" customHeight="1">
      <c r="A224" s="633" t="s">
        <v>469</v>
      </c>
      <c r="B224" s="17" t="s">
        <v>69</v>
      </c>
      <c r="C224" s="174">
        <v>2240</v>
      </c>
      <c r="D224" s="325">
        <v>0</v>
      </c>
      <c r="E224" s="762" t="s">
        <v>126</v>
      </c>
      <c r="F224" s="479" t="s">
        <v>24</v>
      </c>
      <c r="G224" s="556" t="s">
        <v>60</v>
      </c>
    </row>
    <row r="225" spans="1:10" ht="35.25" hidden="1" customHeight="1">
      <c r="A225" s="634"/>
      <c r="B225" s="25"/>
      <c r="C225" s="174"/>
      <c r="D225" s="20" t="s">
        <v>548</v>
      </c>
      <c r="E225" s="691"/>
      <c r="F225" s="479"/>
      <c r="G225" s="559" t="s">
        <v>403</v>
      </c>
    </row>
    <row r="226" spans="1:10" ht="53.25" customHeight="1">
      <c r="A226" s="651" t="s">
        <v>471</v>
      </c>
      <c r="B226" s="673" t="s">
        <v>442</v>
      </c>
      <c r="C226" s="686">
        <v>2240</v>
      </c>
      <c r="D226" s="204">
        <v>21200</v>
      </c>
      <c r="E226" s="616" t="s">
        <v>196</v>
      </c>
      <c r="F226" s="606" t="s">
        <v>32</v>
      </c>
      <c r="G226" s="789" t="s">
        <v>65</v>
      </c>
      <c r="J226" s="16">
        <f>J210+J215</f>
        <v>32864200</v>
      </c>
    </row>
    <row r="227" spans="1:10" ht="30.75" customHeight="1">
      <c r="A227" s="652"/>
      <c r="B227" s="674"/>
      <c r="C227" s="687"/>
      <c r="D227" s="111" t="s">
        <v>408</v>
      </c>
      <c r="E227" s="617"/>
      <c r="F227" s="607"/>
      <c r="G227" s="790"/>
    </row>
    <row r="228" spans="1:10" ht="48" customHeight="1">
      <c r="A228" s="651" t="s">
        <v>472</v>
      </c>
      <c r="B228" s="680" t="s">
        <v>442</v>
      </c>
      <c r="C228" s="686">
        <v>2240</v>
      </c>
      <c r="D228" s="116">
        <v>28600</v>
      </c>
      <c r="E228" s="616" t="s">
        <v>196</v>
      </c>
      <c r="F228" s="606" t="s">
        <v>657</v>
      </c>
      <c r="G228" s="789" t="s">
        <v>72</v>
      </c>
    </row>
    <row r="229" spans="1:10" ht="36.75" customHeight="1">
      <c r="A229" s="652"/>
      <c r="B229" s="780"/>
      <c r="C229" s="687"/>
      <c r="D229" s="111" t="s">
        <v>409</v>
      </c>
      <c r="E229" s="617"/>
      <c r="F229" s="607"/>
      <c r="G229" s="790"/>
    </row>
    <row r="230" spans="1:10" ht="56.25" hidden="1" customHeight="1">
      <c r="A230" s="651" t="s">
        <v>473</v>
      </c>
      <c r="B230" s="673" t="s">
        <v>443</v>
      </c>
      <c r="C230" s="686">
        <v>2240</v>
      </c>
      <c r="D230" s="201">
        <v>0</v>
      </c>
      <c r="E230" s="606" t="s">
        <v>437</v>
      </c>
      <c r="F230" s="606" t="s">
        <v>34</v>
      </c>
      <c r="G230" s="738" t="s">
        <v>60</v>
      </c>
    </row>
    <row r="231" spans="1:10" ht="44.25" hidden="1" customHeight="1">
      <c r="A231" s="652"/>
      <c r="B231" s="674"/>
      <c r="C231" s="687"/>
      <c r="D231" s="302" t="s">
        <v>444</v>
      </c>
      <c r="E231" s="607"/>
      <c r="F231" s="607"/>
      <c r="G231" s="739"/>
    </row>
    <row r="232" spans="1:10" ht="64.5" customHeight="1">
      <c r="A232" s="633" t="s">
        <v>627</v>
      </c>
      <c r="B232" s="17" t="s">
        <v>474</v>
      </c>
      <c r="C232" s="468">
        <v>2240</v>
      </c>
      <c r="D232" s="217">
        <f>14232300+2876600</f>
        <v>17108900</v>
      </c>
      <c r="E232" s="617" t="s">
        <v>572</v>
      </c>
      <c r="F232" s="708" t="s">
        <v>32</v>
      </c>
      <c r="G232" s="763" t="s">
        <v>60</v>
      </c>
    </row>
    <row r="233" spans="1:10" ht="88.5" customHeight="1">
      <c r="A233" s="634"/>
      <c r="B233" s="18"/>
      <c r="C233" s="231"/>
      <c r="D233" s="67" t="s">
        <v>620</v>
      </c>
      <c r="E233" s="622"/>
      <c r="F233" s="731"/>
      <c r="G233" s="747"/>
      <c r="H233" s="255"/>
    </row>
    <row r="234" spans="1:10" ht="51" customHeight="1">
      <c r="A234" s="633" t="s">
        <v>476</v>
      </c>
      <c r="B234" s="646" t="s">
        <v>475</v>
      </c>
      <c r="C234" s="468">
        <v>2240</v>
      </c>
      <c r="D234" s="204">
        <v>54000</v>
      </c>
      <c r="E234" s="617" t="s">
        <v>572</v>
      </c>
      <c r="F234" s="471" t="s">
        <v>34</v>
      </c>
      <c r="G234" s="763" t="s">
        <v>60</v>
      </c>
    </row>
    <row r="235" spans="1:10" ht="30" customHeight="1">
      <c r="A235" s="634"/>
      <c r="B235" s="647"/>
      <c r="C235" s="450"/>
      <c r="D235" s="83" t="s">
        <v>619</v>
      </c>
      <c r="E235" s="622"/>
      <c r="F235" s="472"/>
      <c r="G235" s="747"/>
    </row>
    <row r="236" spans="1:10" ht="47.25" customHeight="1">
      <c r="A236" s="633" t="s">
        <v>652</v>
      </c>
      <c r="B236" s="25" t="s">
        <v>481</v>
      </c>
      <c r="C236" s="174">
        <v>2240</v>
      </c>
      <c r="D236" s="233">
        <f>1065800+523600+523600</f>
        <v>2113000</v>
      </c>
      <c r="E236" s="617" t="s">
        <v>572</v>
      </c>
      <c r="F236" s="709" t="s">
        <v>32</v>
      </c>
      <c r="G236" s="746" t="s">
        <v>60</v>
      </c>
    </row>
    <row r="237" spans="1:10" ht="29.25" customHeight="1">
      <c r="A237" s="634"/>
      <c r="B237" s="18"/>
      <c r="C237" s="494"/>
      <c r="D237" s="72" t="s">
        <v>618</v>
      </c>
      <c r="E237" s="622"/>
      <c r="F237" s="731"/>
      <c r="G237" s="747"/>
    </row>
    <row r="238" spans="1:10" ht="50.25" customHeight="1">
      <c r="A238" s="633" t="s">
        <v>653</v>
      </c>
      <c r="B238" s="17" t="s">
        <v>481</v>
      </c>
      <c r="C238" s="493">
        <v>2240</v>
      </c>
      <c r="D238" s="170">
        <v>571200</v>
      </c>
      <c r="E238" s="617" t="s">
        <v>572</v>
      </c>
      <c r="F238" s="708" t="s">
        <v>32</v>
      </c>
      <c r="G238" s="763" t="s">
        <v>60</v>
      </c>
    </row>
    <row r="239" spans="1:10" ht="27" customHeight="1">
      <c r="A239" s="634"/>
      <c r="B239" s="18"/>
      <c r="C239" s="494"/>
      <c r="D239" s="262" t="s">
        <v>617</v>
      </c>
      <c r="E239" s="622"/>
      <c r="F239" s="731"/>
      <c r="G239" s="747"/>
    </row>
    <row r="240" spans="1:10" ht="55.5" customHeight="1">
      <c r="A240" s="633" t="s">
        <v>622</v>
      </c>
      <c r="B240" s="17" t="s">
        <v>623</v>
      </c>
      <c r="C240" s="635">
        <v>2240</v>
      </c>
      <c r="D240" s="170">
        <v>802500</v>
      </c>
      <c r="E240" s="617" t="s">
        <v>572</v>
      </c>
      <c r="F240" s="606" t="s">
        <v>119</v>
      </c>
      <c r="G240" s="734" t="s">
        <v>66</v>
      </c>
    </row>
    <row r="241" spans="1:8" ht="63" customHeight="1">
      <c r="A241" s="634"/>
      <c r="B241" s="18"/>
      <c r="C241" s="636"/>
      <c r="D241" s="67" t="s">
        <v>628</v>
      </c>
      <c r="E241" s="622"/>
      <c r="F241" s="607"/>
      <c r="G241" s="735"/>
      <c r="H241" s="132"/>
    </row>
    <row r="242" spans="1:8" ht="52.5" hidden="1" customHeight="1">
      <c r="A242" s="560" t="s">
        <v>218</v>
      </c>
      <c r="B242" s="17" t="s">
        <v>18</v>
      </c>
      <c r="C242" s="449">
        <v>2240</v>
      </c>
      <c r="D242" s="110">
        <v>0</v>
      </c>
      <c r="E242" s="483" t="s">
        <v>127</v>
      </c>
      <c r="F242" s="709" t="s">
        <v>120</v>
      </c>
      <c r="G242" s="763" t="s">
        <v>60</v>
      </c>
    </row>
    <row r="243" spans="1:8" ht="25.5" hidden="1" customHeight="1">
      <c r="A243" s="561"/>
      <c r="B243" s="18"/>
      <c r="C243" s="450"/>
      <c r="D243" s="111" t="s">
        <v>219</v>
      </c>
      <c r="E243" s="484"/>
      <c r="F243" s="731"/>
      <c r="G243" s="747"/>
      <c r="H243" s="132" t="s">
        <v>200</v>
      </c>
    </row>
    <row r="244" spans="1:8" ht="25.5" hidden="1" customHeight="1">
      <c r="A244" s="857" t="s">
        <v>257</v>
      </c>
      <c r="B244" s="17" t="s">
        <v>18</v>
      </c>
      <c r="C244" s="449">
        <v>2240</v>
      </c>
      <c r="D244" s="110">
        <v>0</v>
      </c>
      <c r="E244" s="483" t="s">
        <v>127</v>
      </c>
      <c r="F244" s="709" t="s">
        <v>120</v>
      </c>
      <c r="G244" s="763" t="s">
        <v>60</v>
      </c>
    </row>
    <row r="245" spans="1:8" ht="128.25" hidden="1" customHeight="1">
      <c r="A245" s="858"/>
      <c r="B245" s="18"/>
      <c r="C245" s="450"/>
      <c r="D245" s="127" t="s">
        <v>256</v>
      </c>
      <c r="E245" s="437"/>
      <c r="F245" s="731"/>
      <c r="G245" s="747"/>
      <c r="H245" s="132"/>
    </row>
    <row r="246" spans="1:8" ht="30" hidden="1" customHeight="1">
      <c r="A246" s="562" t="s">
        <v>202</v>
      </c>
      <c r="B246" s="17" t="s">
        <v>203</v>
      </c>
      <c r="C246" s="449">
        <v>2240</v>
      </c>
      <c r="D246" s="214">
        <v>0</v>
      </c>
      <c r="E246" s="436"/>
      <c r="F246" s="470"/>
      <c r="G246" s="763" t="s">
        <v>65</v>
      </c>
    </row>
    <row r="247" spans="1:8" ht="69.75" hidden="1" customHeight="1">
      <c r="A247" s="563"/>
      <c r="B247" s="18"/>
      <c r="C247" s="450"/>
      <c r="D247" s="127" t="s">
        <v>348</v>
      </c>
      <c r="E247" s="437" t="s">
        <v>127</v>
      </c>
      <c r="F247" s="472" t="s">
        <v>134</v>
      </c>
      <c r="G247" s="747"/>
      <c r="H247" s="132"/>
    </row>
    <row r="248" spans="1:8" ht="50.25" hidden="1" customHeight="1">
      <c r="A248" s="453" t="s">
        <v>361</v>
      </c>
      <c r="B248" s="21" t="s">
        <v>360</v>
      </c>
      <c r="C248" s="449">
        <v>2240</v>
      </c>
      <c r="D248" s="110">
        <v>0</v>
      </c>
      <c r="E248" s="606" t="s">
        <v>350</v>
      </c>
      <c r="F248" s="470"/>
      <c r="G248" s="763" t="s">
        <v>65</v>
      </c>
      <c r="H248" s="132"/>
    </row>
    <row r="249" spans="1:8" ht="43.5" hidden="1" customHeight="1">
      <c r="A249" s="563"/>
      <c r="B249" s="18"/>
      <c r="C249" s="450"/>
      <c r="D249" s="127" t="s">
        <v>349</v>
      </c>
      <c r="E249" s="607"/>
      <c r="F249" s="472" t="s">
        <v>300</v>
      </c>
      <c r="G249" s="747"/>
      <c r="H249" s="132"/>
    </row>
    <row r="250" spans="1:8" ht="43.5" hidden="1" customHeight="1">
      <c r="A250" s="564" t="s">
        <v>271</v>
      </c>
      <c r="B250" s="186" t="s">
        <v>272</v>
      </c>
      <c r="C250" s="174">
        <v>2240</v>
      </c>
      <c r="D250" s="191">
        <v>0</v>
      </c>
      <c r="E250" s="762" t="s">
        <v>216</v>
      </c>
      <c r="F250" s="446" t="s">
        <v>365</v>
      </c>
      <c r="G250" s="763" t="s">
        <v>65</v>
      </c>
      <c r="H250" s="132"/>
    </row>
    <row r="251" spans="1:8" ht="43.5" hidden="1" customHeight="1">
      <c r="A251" s="565"/>
      <c r="B251" s="18"/>
      <c r="C251" s="109"/>
      <c r="D251" s="176" t="s">
        <v>369</v>
      </c>
      <c r="E251" s="691"/>
      <c r="F251" s="437"/>
      <c r="G251" s="747"/>
      <c r="H251" s="132"/>
    </row>
    <row r="252" spans="1:8" ht="36" hidden="1" customHeight="1">
      <c r="A252" s="682" t="s">
        <v>207</v>
      </c>
      <c r="B252" s="17" t="s">
        <v>18</v>
      </c>
      <c r="C252" s="468">
        <v>2240</v>
      </c>
      <c r="D252" s="110">
        <v>0</v>
      </c>
      <c r="E252" s="606" t="s">
        <v>204</v>
      </c>
      <c r="F252" s="606" t="s">
        <v>134</v>
      </c>
      <c r="G252" s="763" t="s">
        <v>65</v>
      </c>
    </row>
    <row r="253" spans="1:8" ht="58.5" hidden="1" customHeight="1">
      <c r="A253" s="683"/>
      <c r="B253" s="25"/>
      <c r="C253" s="468"/>
      <c r="D253" s="127" t="s">
        <v>245</v>
      </c>
      <c r="E253" s="607"/>
      <c r="F253" s="607"/>
      <c r="G253" s="747"/>
      <c r="H253" s="132"/>
    </row>
    <row r="254" spans="1:8" ht="16.5" hidden="1" customHeight="1">
      <c r="A254" s="678" t="s">
        <v>183</v>
      </c>
      <c r="B254" s="680" t="s">
        <v>184</v>
      </c>
      <c r="C254" s="686">
        <v>2240</v>
      </c>
      <c r="D254" s="115">
        <f>199000-32727-48836-6837.6-10000-12992.1- 49128-17000-21479.3</f>
        <v>0</v>
      </c>
      <c r="E254" s="765" t="s">
        <v>216</v>
      </c>
      <c r="F254" s="765" t="s">
        <v>119</v>
      </c>
      <c r="G254" s="775" t="s">
        <v>60</v>
      </c>
    </row>
    <row r="255" spans="1:8" ht="42.75" hidden="1" customHeight="1" thickBot="1">
      <c r="A255" s="679"/>
      <c r="B255" s="681"/>
      <c r="C255" s="778"/>
      <c r="D255" s="128" t="s">
        <v>250</v>
      </c>
      <c r="E255" s="774"/>
      <c r="F255" s="774"/>
      <c r="G255" s="776"/>
      <c r="H255" s="132" t="s">
        <v>200</v>
      </c>
    </row>
    <row r="256" spans="1:8" ht="42.75" hidden="1" customHeight="1">
      <c r="A256" s="167" t="s">
        <v>234</v>
      </c>
      <c r="B256" s="680" t="s">
        <v>233</v>
      </c>
      <c r="C256" s="686">
        <v>2240</v>
      </c>
      <c r="D256" s="115">
        <v>0</v>
      </c>
      <c r="E256" s="765" t="s">
        <v>216</v>
      </c>
      <c r="F256" s="765" t="s">
        <v>120</v>
      </c>
      <c r="G256" s="775" t="s">
        <v>60</v>
      </c>
      <c r="H256" s="132"/>
    </row>
    <row r="257" spans="1:8" ht="42.75" hidden="1" customHeight="1" thickBot="1">
      <c r="A257" s="168"/>
      <c r="B257" s="681"/>
      <c r="C257" s="778"/>
      <c r="D257" s="128" t="s">
        <v>235</v>
      </c>
      <c r="E257" s="774"/>
      <c r="F257" s="774"/>
      <c r="G257" s="776"/>
      <c r="H257" s="132"/>
    </row>
    <row r="258" spans="1:8" ht="23.25" hidden="1" customHeight="1">
      <c r="A258" s="676" t="s">
        <v>482</v>
      </c>
      <c r="B258" s="779" t="s">
        <v>480</v>
      </c>
      <c r="C258" s="781">
        <v>2240</v>
      </c>
      <c r="D258" s="268">
        <v>0</v>
      </c>
      <c r="E258" s="782" t="s">
        <v>289</v>
      </c>
      <c r="F258" s="782" t="s">
        <v>32</v>
      </c>
      <c r="G258" s="783" t="s">
        <v>60</v>
      </c>
      <c r="H258" s="132"/>
    </row>
    <row r="259" spans="1:8" ht="42.75" hidden="1" customHeight="1">
      <c r="A259" s="677"/>
      <c r="B259" s="780"/>
      <c r="C259" s="687"/>
      <c r="D259" s="127" t="s">
        <v>445</v>
      </c>
      <c r="E259" s="766"/>
      <c r="F259" s="766"/>
      <c r="G259" s="784"/>
      <c r="H259" s="132"/>
    </row>
    <row r="260" spans="1:8" ht="42.75" hidden="1" customHeight="1">
      <c r="A260" s="669" t="s">
        <v>483</v>
      </c>
      <c r="B260" s="673" t="s">
        <v>484</v>
      </c>
      <c r="C260" s="686">
        <v>2240</v>
      </c>
      <c r="D260" s="190">
        <v>0</v>
      </c>
      <c r="E260" s="765" t="s">
        <v>289</v>
      </c>
      <c r="F260" s="765" t="s">
        <v>32</v>
      </c>
      <c r="G260" s="775" t="s">
        <v>60</v>
      </c>
      <c r="H260" s="169"/>
    </row>
    <row r="261" spans="1:8" ht="17.25" hidden="1" customHeight="1" thickBot="1">
      <c r="A261" s="670"/>
      <c r="B261" s="675"/>
      <c r="C261" s="687"/>
      <c r="D261" s="127" t="s">
        <v>404</v>
      </c>
      <c r="E261" s="766"/>
      <c r="F261" s="766"/>
      <c r="G261" s="784"/>
      <c r="H261" s="132"/>
    </row>
    <row r="262" spans="1:8" ht="27.75" hidden="1" customHeight="1">
      <c r="A262" s="455" t="s">
        <v>215</v>
      </c>
      <c r="B262" s="147" t="s">
        <v>214</v>
      </c>
      <c r="C262" s="491">
        <v>2240</v>
      </c>
      <c r="D262" s="148">
        <v>0</v>
      </c>
      <c r="E262" s="773" t="s">
        <v>196</v>
      </c>
      <c r="F262" s="492" t="s">
        <v>134</v>
      </c>
      <c r="G262" s="775" t="s">
        <v>60</v>
      </c>
      <c r="H262" s="132"/>
    </row>
    <row r="263" spans="1:8" ht="42.75" hidden="1" customHeight="1" thickBot="1">
      <c r="A263" s="456"/>
      <c r="B263" s="150"/>
      <c r="C263" s="459"/>
      <c r="D263" s="127" t="s">
        <v>208</v>
      </c>
      <c r="E263" s="774"/>
      <c r="F263" s="488"/>
      <c r="G263" s="776"/>
      <c r="H263" s="132"/>
    </row>
    <row r="264" spans="1:8" ht="42.75" hidden="1" customHeight="1">
      <c r="A264" s="457" t="s">
        <v>210</v>
      </c>
      <c r="B264" s="147" t="s">
        <v>209</v>
      </c>
      <c r="C264" s="458">
        <v>2240</v>
      </c>
      <c r="D264" s="148">
        <v>0</v>
      </c>
      <c r="E264" s="773" t="s">
        <v>196</v>
      </c>
      <c r="F264" s="487" t="s">
        <v>134</v>
      </c>
      <c r="G264" s="775" t="s">
        <v>60</v>
      </c>
      <c r="H264" s="132"/>
    </row>
    <row r="265" spans="1:8" ht="42.75" hidden="1" customHeight="1" thickBot="1">
      <c r="A265" s="566"/>
      <c r="B265" s="152"/>
      <c r="C265" s="153"/>
      <c r="D265" s="127" t="s">
        <v>213</v>
      </c>
      <c r="E265" s="774"/>
      <c r="F265" s="154"/>
      <c r="G265" s="776"/>
      <c r="H265" s="132"/>
    </row>
    <row r="266" spans="1:8" ht="42.75" hidden="1" customHeight="1">
      <c r="A266" s="455" t="s">
        <v>211</v>
      </c>
      <c r="B266" s="147" t="s">
        <v>212</v>
      </c>
      <c r="C266" s="491">
        <v>2240</v>
      </c>
      <c r="D266" s="148">
        <v>0</v>
      </c>
      <c r="E266" s="490" t="s">
        <v>196</v>
      </c>
      <c r="F266" s="492" t="s">
        <v>134</v>
      </c>
      <c r="G266" s="775" t="s">
        <v>60</v>
      </c>
      <c r="H266" s="132"/>
    </row>
    <row r="267" spans="1:8" ht="25.5" hidden="1" customHeight="1" thickBot="1">
      <c r="A267" s="455"/>
      <c r="B267" s="145"/>
      <c r="C267" s="491"/>
      <c r="D267" s="127" t="s">
        <v>217</v>
      </c>
      <c r="E267" s="492"/>
      <c r="F267" s="492"/>
      <c r="G267" s="776"/>
      <c r="H267" s="132"/>
    </row>
    <row r="268" spans="1:8" ht="25.5" hidden="1" customHeight="1">
      <c r="A268" s="684" t="s">
        <v>161</v>
      </c>
      <c r="B268" s="638" t="s">
        <v>165</v>
      </c>
      <c r="C268" s="449">
        <v>2240</v>
      </c>
      <c r="D268" s="110">
        <v>0</v>
      </c>
      <c r="E268" s="708" t="s">
        <v>164</v>
      </c>
      <c r="F268" s="709" t="s">
        <v>133</v>
      </c>
      <c r="G268" s="767" t="s">
        <v>60</v>
      </c>
    </row>
    <row r="269" spans="1:8" ht="30.75" hidden="1" customHeight="1">
      <c r="A269" s="685"/>
      <c r="B269" s="639"/>
      <c r="C269" s="450"/>
      <c r="D269" s="72" t="s">
        <v>163</v>
      </c>
      <c r="E269" s="731"/>
      <c r="F269" s="731"/>
      <c r="G269" s="768"/>
    </row>
    <row r="270" spans="1:8" ht="25.5" hidden="1" customHeight="1">
      <c r="A270" s="684" t="s">
        <v>162</v>
      </c>
      <c r="B270" s="638" t="s">
        <v>168</v>
      </c>
      <c r="C270" s="449">
        <v>2240</v>
      </c>
      <c r="D270" s="110">
        <v>0</v>
      </c>
      <c r="E270" s="708" t="s">
        <v>164</v>
      </c>
      <c r="F270" s="709" t="s">
        <v>133</v>
      </c>
      <c r="G270" s="767" t="s">
        <v>60</v>
      </c>
    </row>
    <row r="271" spans="1:8" ht="7.5" hidden="1" customHeight="1">
      <c r="A271" s="685"/>
      <c r="B271" s="639"/>
      <c r="C271" s="450"/>
      <c r="D271" s="72" t="s">
        <v>220</v>
      </c>
      <c r="E271" s="731"/>
      <c r="F271" s="731"/>
      <c r="G271" s="768"/>
    </row>
    <row r="272" spans="1:8" s="169" customFormat="1" ht="54.75" hidden="1" customHeight="1">
      <c r="A272" s="769" t="s">
        <v>486</v>
      </c>
      <c r="B272" s="630" t="s">
        <v>485</v>
      </c>
      <c r="C272" s="771">
        <v>2240</v>
      </c>
      <c r="D272" s="268">
        <v>0</v>
      </c>
      <c r="E272" s="765" t="s">
        <v>289</v>
      </c>
      <c r="F272" s="765" t="s">
        <v>32</v>
      </c>
      <c r="G272" s="777" t="s">
        <v>60</v>
      </c>
    </row>
    <row r="273" spans="1:8" s="169" customFormat="1" ht="55.5" hidden="1" customHeight="1">
      <c r="A273" s="770"/>
      <c r="B273" s="631"/>
      <c r="C273" s="772"/>
      <c r="D273" s="67" t="s">
        <v>449</v>
      </c>
      <c r="E273" s="766"/>
      <c r="F273" s="766"/>
      <c r="G273" s="777"/>
    </row>
    <row r="274" spans="1:8" ht="48" hidden="1" customHeight="1">
      <c r="A274" s="547" t="s">
        <v>37</v>
      </c>
      <c r="B274" s="17" t="s">
        <v>33</v>
      </c>
      <c r="C274" s="493">
        <v>2240</v>
      </c>
      <c r="D274" s="54">
        <v>0</v>
      </c>
      <c r="E274" s="24" t="s">
        <v>15</v>
      </c>
      <c r="F274" s="23" t="s">
        <v>32</v>
      </c>
      <c r="G274" s="567" t="s">
        <v>13</v>
      </c>
    </row>
    <row r="275" spans="1:8" ht="51.75" hidden="1" customHeight="1">
      <c r="A275" s="548"/>
      <c r="B275" s="18"/>
      <c r="C275" s="494"/>
      <c r="D275" s="20" t="s">
        <v>38</v>
      </c>
      <c r="E275" s="15"/>
      <c r="F275" s="31"/>
      <c r="G275" s="519"/>
    </row>
    <row r="276" spans="1:8" ht="48" hidden="1" customHeight="1">
      <c r="A276" s="547" t="s">
        <v>39</v>
      </c>
      <c r="B276" s="17" t="s">
        <v>33</v>
      </c>
      <c r="C276" s="174">
        <v>2240</v>
      </c>
      <c r="D276" s="54">
        <v>0</v>
      </c>
      <c r="E276" s="24" t="s">
        <v>15</v>
      </c>
      <c r="F276" s="23" t="s">
        <v>32</v>
      </c>
      <c r="G276" s="567" t="s">
        <v>13</v>
      </c>
    </row>
    <row r="277" spans="1:8" ht="54" hidden="1" customHeight="1">
      <c r="A277" s="548"/>
      <c r="B277" s="18"/>
      <c r="C277" s="494"/>
      <c r="D277" s="20" t="s">
        <v>40</v>
      </c>
      <c r="E277" s="15"/>
      <c r="F277" s="31"/>
      <c r="G277" s="519"/>
    </row>
    <row r="278" spans="1:8" ht="54" hidden="1" customHeight="1">
      <c r="A278" s="547" t="s">
        <v>51</v>
      </c>
      <c r="B278" s="17" t="s">
        <v>33</v>
      </c>
      <c r="C278" s="174">
        <v>2240</v>
      </c>
      <c r="D278" s="54">
        <v>0</v>
      </c>
      <c r="E278" s="24" t="s">
        <v>15</v>
      </c>
      <c r="F278" s="23" t="s">
        <v>32</v>
      </c>
      <c r="G278" s="567" t="s">
        <v>13</v>
      </c>
    </row>
    <row r="279" spans="1:8" ht="54" hidden="1" customHeight="1">
      <c r="A279" s="568"/>
      <c r="B279" s="25"/>
      <c r="C279" s="174"/>
      <c r="D279" s="20" t="s">
        <v>40</v>
      </c>
      <c r="E279" s="24"/>
      <c r="F279" s="23"/>
      <c r="G279" s="569"/>
    </row>
    <row r="280" spans="1:8" ht="55.5" hidden="1" customHeight="1">
      <c r="A280" s="547" t="s">
        <v>42</v>
      </c>
      <c r="B280" s="17" t="s">
        <v>41</v>
      </c>
      <c r="C280" s="493">
        <v>2240</v>
      </c>
      <c r="D280" s="54">
        <v>0</v>
      </c>
      <c r="E280" s="14" t="s">
        <v>15</v>
      </c>
      <c r="F280" s="436" t="s">
        <v>34</v>
      </c>
      <c r="G280" s="734" t="s">
        <v>60</v>
      </c>
    </row>
    <row r="281" spans="1:8" ht="22.5" hidden="1" customHeight="1">
      <c r="A281" s="548"/>
      <c r="B281" s="18"/>
      <c r="C281" s="109"/>
      <c r="D281" s="67" t="s">
        <v>43</v>
      </c>
      <c r="E281" s="15"/>
      <c r="F281" s="437"/>
      <c r="G281" s="735"/>
    </row>
    <row r="282" spans="1:8" s="300" customFormat="1" ht="73.5" hidden="1" customHeight="1">
      <c r="A282" s="651" t="s">
        <v>501</v>
      </c>
      <c r="B282" s="673" t="s">
        <v>450</v>
      </c>
      <c r="C282" s="686">
        <v>2240</v>
      </c>
      <c r="D282" s="303">
        <v>0</v>
      </c>
      <c r="E282" s="765" t="s">
        <v>289</v>
      </c>
      <c r="F282" s="606" t="s">
        <v>32</v>
      </c>
      <c r="G282" s="738" t="s">
        <v>60</v>
      </c>
    </row>
    <row r="283" spans="1:8" s="300" customFormat="1" ht="46.5" hidden="1" customHeight="1">
      <c r="A283" s="652"/>
      <c r="B283" s="674"/>
      <c r="C283" s="687"/>
      <c r="D283" s="127" t="s">
        <v>424</v>
      </c>
      <c r="E283" s="766"/>
      <c r="F283" s="607"/>
      <c r="G283" s="739"/>
    </row>
    <row r="284" spans="1:8" ht="47.25" hidden="1" customHeight="1">
      <c r="A284" s="555" t="s">
        <v>52</v>
      </c>
      <c r="B284" s="17" t="s">
        <v>206</v>
      </c>
      <c r="C284" s="493">
        <v>2240</v>
      </c>
      <c r="D284" s="54">
        <v>0</v>
      </c>
      <c r="E284" s="480" t="s">
        <v>185</v>
      </c>
      <c r="F284" s="606" t="s">
        <v>243</v>
      </c>
      <c r="G284" s="734" t="s">
        <v>60</v>
      </c>
    </row>
    <row r="285" spans="1:8" ht="26.25" hidden="1" customHeight="1">
      <c r="A285" s="550"/>
      <c r="B285" s="18"/>
      <c r="C285" s="109"/>
      <c r="D285" s="99" t="s">
        <v>160</v>
      </c>
      <c r="E285" s="466"/>
      <c r="F285" s="607"/>
      <c r="G285" s="735"/>
      <c r="H285" s="132"/>
    </row>
    <row r="286" spans="1:8" ht="67.5" hidden="1" customHeight="1">
      <c r="A286" s="633" t="s">
        <v>487</v>
      </c>
      <c r="B286" s="764" t="s">
        <v>488</v>
      </c>
      <c r="C286" s="174">
        <v>2240</v>
      </c>
      <c r="D286" s="234">
        <v>0</v>
      </c>
      <c r="E286" s="751" t="s">
        <v>31</v>
      </c>
      <c r="F286" s="632" t="s">
        <v>133</v>
      </c>
      <c r="G286" s="753" t="s">
        <v>60</v>
      </c>
    </row>
    <row r="287" spans="1:8" ht="33.75" hidden="1" customHeight="1">
      <c r="A287" s="634"/>
      <c r="B287" s="639"/>
      <c r="C287" s="277"/>
      <c r="D287" s="20" t="s">
        <v>417</v>
      </c>
      <c r="E287" s="703"/>
      <c r="F287" s="607"/>
      <c r="G287" s="753"/>
    </row>
    <row r="288" spans="1:8" ht="66.75" hidden="1" customHeight="1">
      <c r="A288" s="665" t="s">
        <v>489</v>
      </c>
      <c r="B288" s="17" t="s">
        <v>490</v>
      </c>
      <c r="C288" s="493">
        <v>2240</v>
      </c>
      <c r="D288" s="115">
        <v>0</v>
      </c>
      <c r="E288" s="462" t="s">
        <v>31</v>
      </c>
      <c r="F288" s="606" t="s">
        <v>32</v>
      </c>
      <c r="G288" s="734" t="s">
        <v>60</v>
      </c>
    </row>
    <row r="289" spans="1:8" ht="79.5" hidden="1" customHeight="1">
      <c r="A289" s="666"/>
      <c r="B289" s="18"/>
      <c r="C289" s="109"/>
      <c r="D289" s="64" t="s">
        <v>405</v>
      </c>
      <c r="E289" s="466"/>
      <c r="F289" s="607"/>
      <c r="G289" s="753"/>
    </row>
    <row r="290" spans="1:8" ht="102" hidden="1" customHeight="1">
      <c r="A290" s="669" t="s">
        <v>492</v>
      </c>
      <c r="B290" s="673" t="s">
        <v>491</v>
      </c>
      <c r="C290" s="686">
        <v>2240</v>
      </c>
      <c r="D290" s="116">
        <v>0</v>
      </c>
      <c r="E290" s="632" t="s">
        <v>437</v>
      </c>
      <c r="F290" s="688" t="s">
        <v>32</v>
      </c>
      <c r="G290" s="763" t="s">
        <v>65</v>
      </c>
    </row>
    <row r="291" spans="1:8" ht="97.5" hidden="1" customHeight="1">
      <c r="A291" s="670"/>
      <c r="B291" s="674"/>
      <c r="C291" s="687"/>
      <c r="D291" s="67" t="s">
        <v>406</v>
      </c>
      <c r="E291" s="607"/>
      <c r="F291" s="689"/>
      <c r="G291" s="747"/>
    </row>
    <row r="292" spans="1:8" ht="33.75" hidden="1" customHeight="1">
      <c r="A292" s="669" t="s">
        <v>494</v>
      </c>
      <c r="B292" s="673" t="s">
        <v>493</v>
      </c>
      <c r="C292" s="686">
        <v>2240</v>
      </c>
      <c r="D292" s="116">
        <v>0</v>
      </c>
      <c r="E292" s="632" t="s">
        <v>437</v>
      </c>
      <c r="F292" s="688" t="s">
        <v>32</v>
      </c>
      <c r="G292" s="763" t="s">
        <v>60</v>
      </c>
    </row>
    <row r="293" spans="1:8" ht="29.25" hidden="1" customHeight="1">
      <c r="A293" s="670"/>
      <c r="B293" s="674"/>
      <c r="C293" s="687"/>
      <c r="D293" s="67" t="s">
        <v>446</v>
      </c>
      <c r="E293" s="607"/>
      <c r="F293" s="689"/>
      <c r="G293" s="747"/>
    </row>
    <row r="294" spans="1:8" ht="102.75" hidden="1" customHeight="1">
      <c r="A294" s="640" t="s">
        <v>622</v>
      </c>
      <c r="B294" s="17" t="s">
        <v>623</v>
      </c>
      <c r="C294" s="635">
        <v>2240</v>
      </c>
      <c r="D294" s="170">
        <v>0</v>
      </c>
      <c r="E294" s="762" t="s">
        <v>15</v>
      </c>
      <c r="F294" s="606" t="s">
        <v>267</v>
      </c>
      <c r="G294" s="734" t="s">
        <v>66</v>
      </c>
    </row>
    <row r="295" spans="1:8" ht="29.25" hidden="1" customHeight="1">
      <c r="A295" s="641"/>
      <c r="B295" s="18"/>
      <c r="C295" s="636"/>
      <c r="D295" s="67" t="s">
        <v>624</v>
      </c>
      <c r="E295" s="691"/>
      <c r="F295" s="607"/>
      <c r="G295" s="735"/>
    </row>
    <row r="296" spans="1:8" ht="42.75" customHeight="1">
      <c r="A296" s="669" t="s">
        <v>502</v>
      </c>
      <c r="B296" s="673" t="s">
        <v>495</v>
      </c>
      <c r="C296" s="686">
        <v>2240</v>
      </c>
      <c r="D296" s="116">
        <v>4300</v>
      </c>
      <c r="E296" s="616" t="s">
        <v>196</v>
      </c>
      <c r="F296" s="688" t="s">
        <v>551</v>
      </c>
      <c r="G296" s="763" t="s">
        <v>60</v>
      </c>
    </row>
    <row r="297" spans="1:8" ht="69.75" customHeight="1">
      <c r="A297" s="670"/>
      <c r="B297" s="674"/>
      <c r="C297" s="687"/>
      <c r="D297" s="67" t="s">
        <v>621</v>
      </c>
      <c r="E297" s="617"/>
      <c r="F297" s="689"/>
      <c r="G297" s="747"/>
    </row>
    <row r="298" spans="1:8" ht="63" hidden="1" customHeight="1">
      <c r="A298" s="669" t="s">
        <v>503</v>
      </c>
      <c r="B298" s="673" t="s">
        <v>495</v>
      </c>
      <c r="C298" s="686">
        <v>2240</v>
      </c>
      <c r="D298" s="204">
        <v>0</v>
      </c>
      <c r="E298" s="632" t="s">
        <v>437</v>
      </c>
      <c r="F298" s="688" t="s">
        <v>32</v>
      </c>
      <c r="G298" s="763" t="s">
        <v>60</v>
      </c>
    </row>
    <row r="299" spans="1:8" ht="29.25" hidden="1" customHeight="1">
      <c r="A299" s="670"/>
      <c r="B299" s="674"/>
      <c r="C299" s="687"/>
      <c r="D299" s="67" t="s">
        <v>411</v>
      </c>
      <c r="E299" s="607"/>
      <c r="F299" s="689"/>
      <c r="G299" s="747"/>
    </row>
    <row r="300" spans="1:8" ht="44.25" customHeight="1">
      <c r="A300" s="669" t="s">
        <v>504</v>
      </c>
      <c r="B300" s="673" t="s">
        <v>496</v>
      </c>
      <c r="C300" s="686">
        <v>2240</v>
      </c>
      <c r="D300" s="190">
        <v>110300</v>
      </c>
      <c r="E300" s="617" t="s">
        <v>629</v>
      </c>
      <c r="F300" s="688" t="s">
        <v>32</v>
      </c>
      <c r="G300" s="734" t="s">
        <v>60</v>
      </c>
      <c r="H300" s="132"/>
    </row>
    <row r="301" spans="1:8" ht="36.75" customHeight="1">
      <c r="A301" s="670"/>
      <c r="B301" s="674"/>
      <c r="C301" s="687"/>
      <c r="D301" s="215" t="s">
        <v>630</v>
      </c>
      <c r="E301" s="622"/>
      <c r="F301" s="689"/>
      <c r="G301" s="735"/>
    </row>
    <row r="302" spans="1:8" ht="39" hidden="1" customHeight="1">
      <c r="A302" s="570" t="s">
        <v>205</v>
      </c>
      <c r="B302" s="17" t="s">
        <v>313</v>
      </c>
      <c r="C302" s="493">
        <v>2240</v>
      </c>
      <c r="D302" s="182">
        <v>0</v>
      </c>
      <c r="E302" s="465" t="s">
        <v>216</v>
      </c>
      <c r="F302" s="436" t="s">
        <v>134</v>
      </c>
      <c r="G302" s="734" t="s">
        <v>60</v>
      </c>
    </row>
    <row r="303" spans="1:8" ht="39" hidden="1" customHeight="1">
      <c r="A303" s="565"/>
      <c r="B303" s="18"/>
      <c r="C303" s="109"/>
      <c r="D303" s="146" t="s">
        <v>253</v>
      </c>
      <c r="E303" s="466"/>
      <c r="F303" s="437"/>
      <c r="G303" s="735"/>
      <c r="H303" s="132"/>
    </row>
    <row r="304" spans="1:8" ht="29.25" hidden="1" customHeight="1">
      <c r="A304" s="570" t="s">
        <v>260</v>
      </c>
      <c r="B304" s="175" t="s">
        <v>259</v>
      </c>
      <c r="C304" s="493">
        <v>2240</v>
      </c>
      <c r="D304" s="190">
        <v>0</v>
      </c>
      <c r="E304" s="702" t="s">
        <v>216</v>
      </c>
      <c r="F304" s="446" t="s">
        <v>243</v>
      </c>
      <c r="G304" s="734" t="s">
        <v>60</v>
      </c>
      <c r="H304" s="132"/>
    </row>
    <row r="305" spans="1:8" ht="29.25" hidden="1" customHeight="1">
      <c r="A305" s="565"/>
      <c r="B305" s="18"/>
      <c r="C305" s="109"/>
      <c r="D305" s="181" t="s">
        <v>252</v>
      </c>
      <c r="E305" s="703"/>
      <c r="F305" s="446"/>
      <c r="G305" s="735"/>
      <c r="H305" s="132"/>
    </row>
    <row r="306" spans="1:8" ht="29.25" hidden="1" customHeight="1">
      <c r="A306" s="564" t="s">
        <v>271</v>
      </c>
      <c r="B306" s="186" t="s">
        <v>272</v>
      </c>
      <c r="C306" s="174">
        <v>2240</v>
      </c>
      <c r="D306" s="191">
        <v>0</v>
      </c>
      <c r="E306" s="762" t="s">
        <v>216</v>
      </c>
      <c r="F306" s="446" t="s">
        <v>243</v>
      </c>
      <c r="G306" s="734" t="s">
        <v>60</v>
      </c>
      <c r="H306" s="132"/>
    </row>
    <row r="307" spans="1:8" ht="29.25" hidden="1" customHeight="1">
      <c r="A307" s="565"/>
      <c r="B307" s="18"/>
      <c r="C307" s="109"/>
      <c r="D307" s="176" t="s">
        <v>251</v>
      </c>
      <c r="E307" s="691"/>
      <c r="F307" s="437"/>
      <c r="G307" s="735"/>
      <c r="H307" s="132"/>
    </row>
    <row r="308" spans="1:8" ht="52.5" hidden="1" customHeight="1">
      <c r="A308" s="669" t="s">
        <v>505</v>
      </c>
      <c r="B308" s="630" t="s">
        <v>497</v>
      </c>
      <c r="C308" s="686">
        <v>2240</v>
      </c>
      <c r="D308" s="204">
        <v>0</v>
      </c>
      <c r="E308" s="632" t="s">
        <v>437</v>
      </c>
      <c r="F308" s="688" t="s">
        <v>134</v>
      </c>
      <c r="G308" s="753" t="s">
        <v>60</v>
      </c>
      <c r="H308" s="132"/>
    </row>
    <row r="309" spans="1:8" ht="29.25" hidden="1" customHeight="1">
      <c r="A309" s="670"/>
      <c r="B309" s="674"/>
      <c r="C309" s="687"/>
      <c r="D309" s="181" t="s">
        <v>448</v>
      </c>
      <c r="E309" s="607"/>
      <c r="F309" s="689"/>
      <c r="G309" s="735"/>
      <c r="H309" s="132"/>
    </row>
    <row r="310" spans="1:8" ht="29.25" hidden="1" customHeight="1">
      <c r="A310" s="669" t="s">
        <v>506</v>
      </c>
      <c r="B310" s="630" t="s">
        <v>498</v>
      </c>
      <c r="C310" s="686">
        <v>2240</v>
      </c>
      <c r="D310" s="191">
        <v>0</v>
      </c>
      <c r="E310" s="632" t="s">
        <v>289</v>
      </c>
      <c r="F310" s="688" t="s">
        <v>119</v>
      </c>
      <c r="G310" s="753" t="s">
        <v>60</v>
      </c>
      <c r="H310" s="132"/>
    </row>
    <row r="311" spans="1:8" ht="49.5" hidden="1" customHeight="1">
      <c r="A311" s="670"/>
      <c r="B311" s="674"/>
      <c r="C311" s="687"/>
      <c r="D311" s="181" t="s">
        <v>415</v>
      </c>
      <c r="E311" s="607"/>
      <c r="F311" s="689"/>
      <c r="G311" s="735"/>
      <c r="H311" s="132"/>
    </row>
    <row r="312" spans="1:8" ht="43.5" hidden="1" customHeight="1">
      <c r="A312" s="564" t="s">
        <v>414</v>
      </c>
      <c r="B312" s="175" t="s">
        <v>305</v>
      </c>
      <c r="C312" s="174">
        <v>2240</v>
      </c>
      <c r="D312" s="191">
        <v>0</v>
      </c>
      <c r="E312" s="690" t="s">
        <v>15</v>
      </c>
      <c r="F312" s="446" t="s">
        <v>300</v>
      </c>
      <c r="G312" s="753" t="s">
        <v>60</v>
      </c>
      <c r="H312" s="132"/>
    </row>
    <row r="313" spans="1:8" ht="47.25" hidden="1" customHeight="1">
      <c r="A313" s="565"/>
      <c r="B313" s="18"/>
      <c r="C313" s="109"/>
      <c r="D313" s="181" t="s">
        <v>306</v>
      </c>
      <c r="E313" s="691"/>
      <c r="F313" s="437"/>
      <c r="G313" s="735"/>
      <c r="H313" s="132"/>
    </row>
    <row r="314" spans="1:8" ht="29.25" hidden="1" customHeight="1">
      <c r="A314" s="564" t="s">
        <v>307</v>
      </c>
      <c r="B314" s="193" t="s">
        <v>312</v>
      </c>
      <c r="C314" s="174">
        <v>2240</v>
      </c>
      <c r="D314" s="191">
        <v>0</v>
      </c>
      <c r="E314" s="690" t="s">
        <v>89</v>
      </c>
      <c r="F314" s="446" t="s">
        <v>300</v>
      </c>
      <c r="G314" s="753" t="s">
        <v>65</v>
      </c>
      <c r="H314" s="132"/>
    </row>
    <row r="315" spans="1:8" ht="45" hidden="1" customHeight="1">
      <c r="A315" s="565"/>
      <c r="B315" s="18"/>
      <c r="C315" s="109"/>
      <c r="D315" s="181" t="s">
        <v>388</v>
      </c>
      <c r="E315" s="691"/>
      <c r="F315" s="437"/>
      <c r="G315" s="735"/>
      <c r="H315" s="132"/>
    </row>
    <row r="316" spans="1:8" ht="45" hidden="1" customHeight="1">
      <c r="A316" s="564" t="s">
        <v>307</v>
      </c>
      <c r="B316" s="193" t="s">
        <v>312</v>
      </c>
      <c r="C316" s="174">
        <v>2240</v>
      </c>
      <c r="D316" s="191">
        <v>0</v>
      </c>
      <c r="E316" s="690" t="s">
        <v>89</v>
      </c>
      <c r="F316" s="446" t="s">
        <v>365</v>
      </c>
      <c r="G316" s="753" t="s">
        <v>395</v>
      </c>
      <c r="H316" s="132"/>
    </row>
    <row r="317" spans="1:8" ht="45" hidden="1" customHeight="1">
      <c r="A317" s="565"/>
      <c r="B317" s="18"/>
      <c r="C317" s="109"/>
      <c r="D317" s="215" t="s">
        <v>376</v>
      </c>
      <c r="E317" s="691"/>
      <c r="F317" s="437"/>
      <c r="G317" s="735"/>
      <c r="H317" s="132"/>
    </row>
    <row r="318" spans="1:8" ht="45" hidden="1" customHeight="1">
      <c r="A318" s="669" t="s">
        <v>507</v>
      </c>
      <c r="B318" s="671" t="s">
        <v>499</v>
      </c>
      <c r="C318" s="686">
        <v>2240</v>
      </c>
      <c r="D318" s="191">
        <v>0</v>
      </c>
      <c r="E318" s="690" t="s">
        <v>289</v>
      </c>
      <c r="F318" s="688" t="s">
        <v>133</v>
      </c>
      <c r="G318" s="753" t="s">
        <v>65</v>
      </c>
      <c r="H318" s="132"/>
    </row>
    <row r="319" spans="1:8" ht="45" hidden="1" customHeight="1">
      <c r="A319" s="670"/>
      <c r="B319" s="672"/>
      <c r="C319" s="687"/>
      <c r="D319" s="181" t="s">
        <v>412</v>
      </c>
      <c r="E319" s="691"/>
      <c r="F319" s="689"/>
      <c r="G319" s="735"/>
      <c r="H319" s="132"/>
    </row>
    <row r="320" spans="1:8" s="300" customFormat="1" ht="45" hidden="1" customHeight="1">
      <c r="A320" s="667" t="s">
        <v>508</v>
      </c>
      <c r="B320" s="304" t="s">
        <v>500</v>
      </c>
      <c r="C320" s="286">
        <v>2240</v>
      </c>
      <c r="D320" s="305">
        <v>0</v>
      </c>
      <c r="E320" s="760" t="s">
        <v>15</v>
      </c>
      <c r="F320" s="446" t="s">
        <v>134</v>
      </c>
      <c r="G320" s="752" t="s">
        <v>65</v>
      </c>
      <c r="H320" s="299"/>
    </row>
    <row r="321" spans="1:12" s="300" customFormat="1" ht="45" hidden="1" customHeight="1">
      <c r="A321" s="668"/>
      <c r="B321" s="22"/>
      <c r="C321" s="276"/>
      <c r="D321" s="306" t="s">
        <v>399</v>
      </c>
      <c r="E321" s="761"/>
      <c r="F321" s="437"/>
      <c r="G321" s="739"/>
      <c r="H321" s="299"/>
    </row>
    <row r="322" spans="1:12" ht="45" hidden="1" customHeight="1">
      <c r="A322" s="651" t="s">
        <v>510</v>
      </c>
      <c r="B322" s="692" t="s">
        <v>509</v>
      </c>
      <c r="C322" s="174">
        <v>2240</v>
      </c>
      <c r="D322" s="191">
        <v>0</v>
      </c>
      <c r="E322" s="690" t="s">
        <v>15</v>
      </c>
      <c r="F322" s="446" t="s">
        <v>119</v>
      </c>
      <c r="G322" s="753" t="s">
        <v>65</v>
      </c>
      <c r="H322" s="132"/>
    </row>
    <row r="323" spans="1:12" ht="45" hidden="1" customHeight="1">
      <c r="A323" s="652"/>
      <c r="B323" s="693"/>
      <c r="C323" s="109"/>
      <c r="D323" s="181" t="s">
        <v>418</v>
      </c>
      <c r="E323" s="691"/>
      <c r="F323" s="437"/>
      <c r="G323" s="735"/>
      <c r="H323" s="132"/>
    </row>
    <row r="324" spans="1:12" ht="45" hidden="1" customHeight="1">
      <c r="A324" s="564" t="s">
        <v>309</v>
      </c>
      <c r="B324" s="175" t="s">
        <v>310</v>
      </c>
      <c r="C324" s="174">
        <v>2240</v>
      </c>
      <c r="D324" s="191">
        <v>0</v>
      </c>
      <c r="E324" s="690" t="s">
        <v>289</v>
      </c>
      <c r="F324" s="446" t="s">
        <v>300</v>
      </c>
      <c r="G324" s="753" t="s">
        <v>65</v>
      </c>
      <c r="H324" s="132"/>
    </row>
    <row r="325" spans="1:12" ht="45" hidden="1" customHeight="1">
      <c r="A325" s="565"/>
      <c r="B325" s="18"/>
      <c r="C325" s="109"/>
      <c r="D325" s="181" t="s">
        <v>308</v>
      </c>
      <c r="E325" s="691"/>
      <c r="F325" s="437"/>
      <c r="G325" s="735"/>
      <c r="H325" s="132"/>
    </row>
    <row r="326" spans="1:12" ht="55.5" hidden="1" customHeight="1">
      <c r="A326" s="696" t="s">
        <v>512</v>
      </c>
      <c r="B326" s="694" t="s">
        <v>511</v>
      </c>
      <c r="C326" s="308">
        <v>2240</v>
      </c>
      <c r="D326" s="309">
        <v>0</v>
      </c>
      <c r="E326" s="756" t="s">
        <v>15</v>
      </c>
      <c r="F326" s="298" t="s">
        <v>119</v>
      </c>
      <c r="G326" s="758" t="s">
        <v>65</v>
      </c>
      <c r="H326" s="132"/>
    </row>
    <row r="327" spans="1:12" ht="45" hidden="1" customHeight="1">
      <c r="A327" s="697"/>
      <c r="B327" s="695"/>
      <c r="C327" s="310"/>
      <c r="D327" s="311" t="s">
        <v>311</v>
      </c>
      <c r="E327" s="757"/>
      <c r="F327" s="391"/>
      <c r="G327" s="759"/>
      <c r="H327" s="132"/>
    </row>
    <row r="328" spans="1:12" ht="45" hidden="1" customHeight="1">
      <c r="A328" s="669" t="s">
        <v>513</v>
      </c>
      <c r="B328" s="671" t="s">
        <v>514</v>
      </c>
      <c r="C328" s="686">
        <v>2240</v>
      </c>
      <c r="D328" s="191">
        <v>0</v>
      </c>
      <c r="E328" s="690" t="s">
        <v>289</v>
      </c>
      <c r="F328" s="688" t="s">
        <v>119</v>
      </c>
      <c r="G328" s="753" t="s">
        <v>60</v>
      </c>
      <c r="H328" s="132"/>
    </row>
    <row r="329" spans="1:12" ht="45" hidden="1" customHeight="1">
      <c r="A329" s="670"/>
      <c r="B329" s="672"/>
      <c r="C329" s="687"/>
      <c r="D329" s="181" t="s">
        <v>413</v>
      </c>
      <c r="E329" s="691"/>
      <c r="F329" s="689"/>
      <c r="G329" s="735"/>
      <c r="H329" s="132"/>
    </row>
    <row r="330" spans="1:12" ht="42.75" hidden="1" customHeight="1">
      <c r="A330" s="669" t="s">
        <v>516</v>
      </c>
      <c r="B330" s="671" t="s">
        <v>515</v>
      </c>
      <c r="C330" s="686">
        <v>2240</v>
      </c>
      <c r="D330" s="191">
        <v>0</v>
      </c>
      <c r="E330" s="632" t="s">
        <v>437</v>
      </c>
      <c r="F330" s="688" t="s">
        <v>133</v>
      </c>
      <c r="G330" s="753" t="s">
        <v>65</v>
      </c>
      <c r="H330" s="132"/>
    </row>
    <row r="331" spans="1:12" ht="51.75" hidden="1" customHeight="1">
      <c r="A331" s="670"/>
      <c r="B331" s="672"/>
      <c r="C331" s="687"/>
      <c r="D331" s="183" t="s">
        <v>416</v>
      </c>
      <c r="E331" s="607"/>
      <c r="F331" s="689"/>
      <c r="G331" s="735"/>
      <c r="H331" s="132"/>
    </row>
    <row r="332" spans="1:12" ht="41.25" hidden="1" customHeight="1">
      <c r="A332" s="640" t="s">
        <v>147</v>
      </c>
      <c r="B332" s="119" t="s">
        <v>148</v>
      </c>
      <c r="C332" s="732">
        <v>2240</v>
      </c>
      <c r="D332" s="58">
        <v>0</v>
      </c>
      <c r="E332" s="754" t="s">
        <v>135</v>
      </c>
      <c r="F332" s="708" t="s">
        <v>133</v>
      </c>
      <c r="G332" s="571" t="s">
        <v>132</v>
      </c>
    </row>
    <row r="333" spans="1:12" ht="20.25" hidden="1" customHeight="1">
      <c r="A333" s="641"/>
      <c r="B333" s="112"/>
      <c r="C333" s="733"/>
      <c r="D333" s="72" t="s">
        <v>149</v>
      </c>
      <c r="E333" s="755"/>
      <c r="F333" s="731"/>
      <c r="G333" s="495"/>
    </row>
    <row r="334" spans="1:12" ht="55.5" hidden="1" customHeight="1">
      <c r="A334" s="640" t="s">
        <v>150</v>
      </c>
      <c r="B334" s="119" t="s">
        <v>136</v>
      </c>
      <c r="C334" s="635">
        <v>2240</v>
      </c>
      <c r="D334" s="58">
        <v>0</v>
      </c>
      <c r="E334" s="688" t="s">
        <v>135</v>
      </c>
      <c r="F334" s="708" t="s">
        <v>133</v>
      </c>
      <c r="G334" s="571" t="s">
        <v>132</v>
      </c>
    </row>
    <row r="335" spans="1:12" ht="29.25" hidden="1" customHeight="1">
      <c r="A335" s="641"/>
      <c r="B335" s="112"/>
      <c r="C335" s="636"/>
      <c r="D335" s="72" t="s">
        <v>151</v>
      </c>
      <c r="E335" s="689"/>
      <c r="F335" s="731"/>
      <c r="G335" s="495"/>
      <c r="I335" s="132"/>
      <c r="K335" s="132"/>
    </row>
    <row r="336" spans="1:12" ht="27" customHeight="1" thickBot="1">
      <c r="A336" s="603" t="s">
        <v>17</v>
      </c>
      <c r="B336" s="269"/>
      <c r="C336" s="270"/>
      <c r="D336" s="284">
        <f>D196+D198+D204+D206+D208+D210+D212+D214+D226+D228+D232+D234+D236+D238+D240+D296+D300</f>
        <v>32864200</v>
      </c>
      <c r="E336" s="270"/>
      <c r="F336" s="270"/>
      <c r="G336" s="271"/>
      <c r="H336" s="135">
        <v>32864200</v>
      </c>
      <c r="I336" s="73">
        <f>D336-H336</f>
        <v>0</v>
      </c>
      <c r="K336" s="125"/>
      <c r="L336" s="113"/>
    </row>
    <row r="337" spans="1:12" ht="27" hidden="1" customHeight="1">
      <c r="A337" s="572" t="s">
        <v>108</v>
      </c>
      <c r="B337" s="598" t="s">
        <v>109</v>
      </c>
      <c r="C337" s="468">
        <v>2282</v>
      </c>
      <c r="D337" s="599">
        <v>0</v>
      </c>
      <c r="E337" s="690" t="s">
        <v>199</v>
      </c>
      <c r="F337" s="707" t="s">
        <v>134</v>
      </c>
      <c r="G337" s="746" t="s">
        <v>65</v>
      </c>
      <c r="H337" s="79"/>
      <c r="I337" s="73"/>
      <c r="K337" s="125"/>
      <c r="L337" s="192"/>
    </row>
    <row r="338" spans="1:12" ht="61.5" hidden="1" customHeight="1">
      <c r="A338" s="572"/>
      <c r="B338" s="108"/>
      <c r="C338" s="450"/>
      <c r="D338" s="20" t="s">
        <v>110</v>
      </c>
      <c r="E338" s="691"/>
      <c r="F338" s="689"/>
      <c r="G338" s="747"/>
      <c r="H338" s="135"/>
      <c r="I338" s="73"/>
      <c r="K338" s="140"/>
      <c r="L338" s="113"/>
    </row>
    <row r="339" spans="1:12" ht="39.75" hidden="1" customHeight="1">
      <c r="A339" s="573" t="s">
        <v>201</v>
      </c>
      <c r="B339" s="13"/>
      <c r="C339" s="11"/>
      <c r="D339" s="278">
        <f>D337</f>
        <v>0</v>
      </c>
      <c r="E339" s="11"/>
      <c r="F339" s="11"/>
      <c r="G339" s="511"/>
      <c r="H339" s="79"/>
      <c r="I339" s="73"/>
      <c r="K339" s="125"/>
      <c r="L339" s="113"/>
    </row>
    <row r="340" spans="1:12" ht="62.25" hidden="1" customHeight="1">
      <c r="A340" s="640" t="s">
        <v>111</v>
      </c>
      <c r="B340" s="748" t="s">
        <v>44</v>
      </c>
      <c r="C340" s="702">
        <v>3110</v>
      </c>
      <c r="D340" s="54">
        <f>6453000-6453000</f>
        <v>0</v>
      </c>
      <c r="E340" s="606" t="s">
        <v>121</v>
      </c>
      <c r="F340" s="606" t="s">
        <v>134</v>
      </c>
      <c r="G340" s="738" t="s">
        <v>175</v>
      </c>
      <c r="H340" s="79"/>
      <c r="I340" s="73"/>
    </row>
    <row r="341" spans="1:12" ht="111.75" hidden="1" customHeight="1">
      <c r="A341" s="641"/>
      <c r="B341" s="749"/>
      <c r="C341" s="751"/>
      <c r="D341" s="68" t="s">
        <v>172</v>
      </c>
      <c r="E341" s="632"/>
      <c r="F341" s="632"/>
      <c r="G341" s="752"/>
      <c r="H341" s="79"/>
      <c r="I341" s="73"/>
    </row>
    <row r="342" spans="1:12" ht="28.5" hidden="1" customHeight="1">
      <c r="A342" s="555" t="s">
        <v>112</v>
      </c>
      <c r="B342" s="749"/>
      <c r="C342" s="751"/>
      <c r="D342" s="54">
        <f>3988108.95-3988108.95</f>
        <v>0</v>
      </c>
      <c r="E342" s="632"/>
      <c r="F342" s="632"/>
      <c r="G342" s="738" t="s">
        <v>65</v>
      </c>
    </row>
    <row r="343" spans="1:12" ht="15.75" hidden="1" customHeight="1">
      <c r="A343" s="574"/>
      <c r="B343" s="749"/>
      <c r="C343" s="751"/>
      <c r="D343" s="68" t="s">
        <v>172</v>
      </c>
      <c r="E343" s="632"/>
      <c r="F343" s="632"/>
      <c r="G343" s="752"/>
    </row>
    <row r="344" spans="1:12" ht="31.5" hidden="1" customHeight="1">
      <c r="A344" s="555" t="s">
        <v>179</v>
      </c>
      <c r="B344" s="749"/>
      <c r="C344" s="751"/>
      <c r="D344" s="54">
        <v>0</v>
      </c>
      <c r="E344" s="632"/>
      <c r="F344" s="632"/>
      <c r="G344" s="752"/>
    </row>
    <row r="345" spans="1:12" ht="35.25" hidden="1" customHeight="1">
      <c r="A345" s="575"/>
      <c r="B345" s="749"/>
      <c r="C345" s="751"/>
      <c r="D345" s="68" t="s">
        <v>180</v>
      </c>
      <c r="E345" s="632"/>
      <c r="F345" s="632"/>
      <c r="G345" s="752"/>
    </row>
    <row r="346" spans="1:12" ht="30" hidden="1" customHeight="1">
      <c r="A346" s="447" t="s">
        <v>113</v>
      </c>
      <c r="B346" s="749"/>
      <c r="C346" s="751"/>
      <c r="D346" s="54">
        <f>4434672-4434672</f>
        <v>0</v>
      </c>
      <c r="E346" s="632"/>
      <c r="F346" s="632"/>
      <c r="G346" s="752"/>
    </row>
    <row r="347" spans="1:12" ht="25.5" hidden="1" customHeight="1">
      <c r="A347" s="448"/>
      <c r="B347" s="749"/>
      <c r="C347" s="751"/>
      <c r="D347" s="68" t="s">
        <v>172</v>
      </c>
      <c r="E347" s="632"/>
      <c r="F347" s="632"/>
      <c r="G347" s="752"/>
    </row>
    <row r="348" spans="1:12" ht="36.75" hidden="1" customHeight="1">
      <c r="A348" s="555" t="s">
        <v>186</v>
      </c>
      <c r="B348" s="749"/>
      <c r="C348" s="751"/>
      <c r="D348" s="54">
        <v>0</v>
      </c>
      <c r="E348" s="632"/>
      <c r="F348" s="632"/>
      <c r="G348" s="752"/>
    </row>
    <row r="349" spans="1:12" ht="36.75" hidden="1" customHeight="1">
      <c r="A349" s="576"/>
      <c r="B349" s="749"/>
      <c r="C349" s="751"/>
      <c r="D349" s="129" t="s">
        <v>181</v>
      </c>
      <c r="E349" s="632"/>
      <c r="F349" s="632"/>
      <c r="G349" s="752"/>
    </row>
    <row r="350" spans="1:12" ht="26.25" hidden="1" customHeight="1">
      <c r="A350" s="447" t="s">
        <v>114</v>
      </c>
      <c r="B350" s="749"/>
      <c r="C350" s="751"/>
      <c r="D350" s="54">
        <f>13601246.4-13601246.4</f>
        <v>0</v>
      </c>
      <c r="E350" s="632"/>
      <c r="F350" s="632"/>
      <c r="G350" s="752"/>
    </row>
    <row r="351" spans="1:12" ht="33.75" hidden="1" customHeight="1">
      <c r="A351" s="448"/>
      <c r="B351" s="749"/>
      <c r="C351" s="751"/>
      <c r="D351" s="68" t="s">
        <v>172</v>
      </c>
      <c r="E351" s="632"/>
      <c r="F351" s="632"/>
      <c r="G351" s="752"/>
    </row>
    <row r="352" spans="1:12" ht="33.75" hidden="1" customHeight="1">
      <c r="A352" s="555" t="s">
        <v>187</v>
      </c>
      <c r="B352" s="749"/>
      <c r="C352" s="751"/>
      <c r="D352" s="54">
        <v>0</v>
      </c>
      <c r="E352" s="632"/>
      <c r="F352" s="632"/>
      <c r="G352" s="752"/>
    </row>
    <row r="353" spans="1:10" ht="33.75" hidden="1" customHeight="1">
      <c r="A353" s="448"/>
      <c r="B353" s="749"/>
      <c r="C353" s="751"/>
      <c r="D353" s="129" t="s">
        <v>182</v>
      </c>
      <c r="E353" s="632"/>
      <c r="F353" s="632"/>
      <c r="G353" s="739"/>
    </row>
    <row r="354" spans="1:10" ht="48" hidden="1" customHeight="1">
      <c r="A354" s="447" t="s">
        <v>115</v>
      </c>
      <c r="B354" s="749"/>
      <c r="C354" s="751"/>
      <c r="D354" s="54">
        <f>4019652-4019652</f>
        <v>0</v>
      </c>
      <c r="E354" s="632"/>
      <c r="F354" s="632"/>
      <c r="G354" s="738" t="s">
        <v>175</v>
      </c>
    </row>
    <row r="355" spans="1:10" ht="101.25" hidden="1" customHeight="1">
      <c r="A355" s="448"/>
      <c r="B355" s="750"/>
      <c r="C355" s="703"/>
      <c r="D355" s="68" t="s">
        <v>172</v>
      </c>
      <c r="E355" s="607"/>
      <c r="F355" s="607"/>
      <c r="G355" s="752"/>
      <c r="H355" s="16">
        <f>D340+D342+D346+D350+D354</f>
        <v>0</v>
      </c>
    </row>
    <row r="356" spans="1:10" ht="43.5" hidden="1" customHeight="1">
      <c r="A356" s="576" t="s">
        <v>273</v>
      </c>
      <c r="B356" s="638" t="s">
        <v>274</v>
      </c>
      <c r="C356" s="69">
        <v>3110</v>
      </c>
      <c r="D356" s="54">
        <v>0</v>
      </c>
      <c r="E356" s="446" t="s">
        <v>15</v>
      </c>
      <c r="F356" s="708" t="s">
        <v>119</v>
      </c>
      <c r="G356" s="734" t="s">
        <v>60</v>
      </c>
    </row>
    <row r="357" spans="1:10" ht="61.5" hidden="1" customHeight="1">
      <c r="A357" s="448"/>
      <c r="B357" s="639"/>
      <c r="C357" s="69"/>
      <c r="D357" s="67" t="s">
        <v>85</v>
      </c>
      <c r="E357" s="446" t="s">
        <v>122</v>
      </c>
      <c r="F357" s="731"/>
      <c r="G357" s="735"/>
    </row>
    <row r="358" spans="1:10" ht="75.75" hidden="1" customHeight="1">
      <c r="A358" s="555" t="s">
        <v>47</v>
      </c>
      <c r="B358" s="638" t="s">
        <v>46</v>
      </c>
      <c r="C358" s="744">
        <v>3110</v>
      </c>
      <c r="D358" s="54">
        <f>6750000-6750000</f>
        <v>0</v>
      </c>
      <c r="E358" s="708" t="s">
        <v>123</v>
      </c>
      <c r="F358" s="708" t="s">
        <v>119</v>
      </c>
      <c r="G358" s="734" t="s">
        <v>176</v>
      </c>
    </row>
    <row r="359" spans="1:10" ht="97.5" hidden="1" customHeight="1">
      <c r="A359" s="550"/>
      <c r="B359" s="639"/>
      <c r="C359" s="745"/>
      <c r="D359" s="67" t="s">
        <v>172</v>
      </c>
      <c r="E359" s="731"/>
      <c r="F359" s="731"/>
      <c r="G359" s="735"/>
    </row>
    <row r="360" spans="1:10" ht="78.75" hidden="1" customHeight="1">
      <c r="A360" s="576" t="s">
        <v>48</v>
      </c>
      <c r="B360" s="638" t="s">
        <v>49</v>
      </c>
      <c r="C360" s="69">
        <v>3110</v>
      </c>
      <c r="D360" s="54">
        <f>3960000-3960000</f>
        <v>0</v>
      </c>
      <c r="E360" s="471" t="s">
        <v>15</v>
      </c>
      <c r="F360" s="471" t="s">
        <v>34</v>
      </c>
      <c r="G360" s="734" t="s">
        <v>176</v>
      </c>
    </row>
    <row r="361" spans="1:10" ht="93.75" hidden="1" customHeight="1">
      <c r="A361" s="448"/>
      <c r="B361" s="639"/>
      <c r="C361" s="69"/>
      <c r="D361" s="67" t="s">
        <v>173</v>
      </c>
      <c r="E361" s="472" t="s">
        <v>122</v>
      </c>
      <c r="F361" s="472"/>
      <c r="G361" s="735"/>
    </row>
    <row r="362" spans="1:10" ht="27" hidden="1" customHeight="1">
      <c r="A362" s="576" t="s">
        <v>56</v>
      </c>
      <c r="B362" s="638" t="s">
        <v>50</v>
      </c>
      <c r="C362" s="477">
        <v>3110</v>
      </c>
      <c r="D362" s="210">
        <f>6128320.65+2659727.35-8788048</f>
        <v>0</v>
      </c>
      <c r="E362" s="471" t="s">
        <v>15</v>
      </c>
      <c r="F362" s="471" t="s">
        <v>119</v>
      </c>
      <c r="G362" s="734" t="s">
        <v>65</v>
      </c>
    </row>
    <row r="363" spans="1:10" ht="60" hidden="1" customHeight="1">
      <c r="A363" s="448"/>
      <c r="B363" s="639"/>
      <c r="C363" s="478"/>
      <c r="D363" s="67" t="s">
        <v>375</v>
      </c>
      <c r="E363" s="471" t="s">
        <v>122</v>
      </c>
      <c r="F363" s="471"/>
      <c r="G363" s="735"/>
      <c r="H363" s="132"/>
    </row>
    <row r="364" spans="1:10" ht="34.5" hidden="1" customHeight="1">
      <c r="A364" s="576" t="s">
        <v>45</v>
      </c>
      <c r="B364" s="638" t="s">
        <v>58</v>
      </c>
      <c r="C364" s="69">
        <v>3110</v>
      </c>
      <c r="D364" s="115">
        <v>0</v>
      </c>
      <c r="E364" s="470" t="s">
        <v>289</v>
      </c>
      <c r="F364" s="470" t="s">
        <v>34</v>
      </c>
      <c r="G364" s="734" t="s">
        <v>65</v>
      </c>
      <c r="J364" s="132"/>
    </row>
    <row r="365" spans="1:10" ht="43.5" hidden="1" customHeight="1">
      <c r="A365" s="448"/>
      <c r="B365" s="639"/>
      <c r="C365" s="478"/>
      <c r="D365" s="67" t="s">
        <v>359</v>
      </c>
      <c r="E365" s="472"/>
      <c r="F365" s="472"/>
      <c r="G365" s="735"/>
      <c r="H365" s="132"/>
    </row>
    <row r="366" spans="1:10" ht="33.75" hidden="1" customHeight="1">
      <c r="A366" s="576" t="s">
        <v>238</v>
      </c>
      <c r="B366" s="638" t="s">
        <v>236</v>
      </c>
      <c r="C366" s="69">
        <v>3110</v>
      </c>
      <c r="D366" s="110">
        <v>0</v>
      </c>
      <c r="E366" s="471" t="s">
        <v>15</v>
      </c>
      <c r="F366" s="471" t="s">
        <v>120</v>
      </c>
      <c r="G366" s="481" t="s">
        <v>231</v>
      </c>
      <c r="H366" s="132"/>
    </row>
    <row r="367" spans="1:10" ht="43.5" hidden="1" customHeight="1">
      <c r="A367" s="576"/>
      <c r="B367" s="639"/>
      <c r="C367" s="69"/>
      <c r="D367" s="67" t="s">
        <v>237</v>
      </c>
      <c r="E367" s="471"/>
      <c r="F367" s="471"/>
      <c r="G367" s="481"/>
      <c r="H367" s="132"/>
    </row>
    <row r="368" spans="1:10" ht="26.25" hidden="1" customHeight="1">
      <c r="A368" s="740" t="s">
        <v>142</v>
      </c>
      <c r="B368" s="638" t="s">
        <v>131</v>
      </c>
      <c r="C368" s="69">
        <v>3110</v>
      </c>
      <c r="D368" s="115">
        <v>0</v>
      </c>
      <c r="E368" s="470" t="s">
        <v>15</v>
      </c>
      <c r="F368" s="470" t="s">
        <v>32</v>
      </c>
      <c r="G368" s="734" t="s">
        <v>60</v>
      </c>
    </row>
    <row r="369" spans="1:12" ht="39" hidden="1" customHeight="1">
      <c r="A369" s="741"/>
      <c r="B369" s="639"/>
      <c r="C369" s="478"/>
      <c r="D369" s="67" t="s">
        <v>268</v>
      </c>
      <c r="E369" s="472"/>
      <c r="F369" s="472"/>
      <c r="G369" s="735"/>
    </row>
    <row r="370" spans="1:12" ht="26.25" hidden="1" customHeight="1">
      <c r="A370" s="625" t="s">
        <v>270</v>
      </c>
      <c r="B370" s="157" t="s">
        <v>269</v>
      </c>
      <c r="C370" s="616">
        <v>3110</v>
      </c>
      <c r="D370" s="158">
        <v>0</v>
      </c>
      <c r="E370" s="616" t="s">
        <v>289</v>
      </c>
      <c r="F370" s="444" t="s">
        <v>300</v>
      </c>
      <c r="G370" s="496" t="s">
        <v>60</v>
      </c>
    </row>
    <row r="371" spans="1:12" ht="44.25" hidden="1" customHeight="1">
      <c r="A371" s="728"/>
      <c r="B371" s="476"/>
      <c r="C371" s="617"/>
      <c r="D371" s="184" t="s">
        <v>358</v>
      </c>
      <c r="E371" s="617"/>
      <c r="F371" s="185"/>
      <c r="G371" s="522"/>
    </row>
    <row r="372" spans="1:12" ht="52.5" hidden="1" customHeight="1">
      <c r="A372" s="625" t="s">
        <v>518</v>
      </c>
      <c r="B372" s="742" t="s">
        <v>517</v>
      </c>
      <c r="C372" s="616">
        <v>3110</v>
      </c>
      <c r="D372" s="158">
        <v>0</v>
      </c>
      <c r="E372" s="616" t="s">
        <v>391</v>
      </c>
      <c r="F372" s="616" t="s">
        <v>34</v>
      </c>
      <c r="G372" s="496" t="s">
        <v>60</v>
      </c>
    </row>
    <row r="373" spans="1:12" ht="44.25" hidden="1" customHeight="1">
      <c r="A373" s="728"/>
      <c r="B373" s="743"/>
      <c r="C373" s="617"/>
      <c r="D373" s="184" t="s">
        <v>421</v>
      </c>
      <c r="E373" s="617"/>
      <c r="F373" s="617"/>
      <c r="G373" s="522"/>
      <c r="H373" s="132"/>
    </row>
    <row r="374" spans="1:12" ht="34.5" hidden="1" customHeight="1">
      <c r="A374" s="447" t="s">
        <v>117</v>
      </c>
      <c r="B374" s="638" t="s">
        <v>116</v>
      </c>
      <c r="C374" s="57">
        <v>3110</v>
      </c>
      <c r="D374" s="210">
        <v>0</v>
      </c>
      <c r="E374" s="688" t="s">
        <v>216</v>
      </c>
      <c r="F374" s="471" t="s">
        <v>365</v>
      </c>
      <c r="G374" s="734" t="s">
        <v>60</v>
      </c>
    </row>
    <row r="375" spans="1:12" ht="42" hidden="1" customHeight="1">
      <c r="A375" s="448"/>
      <c r="B375" s="639"/>
      <c r="C375" s="57"/>
      <c r="D375" s="20" t="s">
        <v>364</v>
      </c>
      <c r="E375" s="689"/>
      <c r="F375" s="471"/>
      <c r="G375" s="735"/>
    </row>
    <row r="376" spans="1:12" ht="42" hidden="1" customHeight="1">
      <c r="A376" s="577" t="s">
        <v>342</v>
      </c>
      <c r="B376" s="88" t="s">
        <v>301</v>
      </c>
      <c r="C376" s="502">
        <v>3110</v>
      </c>
      <c r="D376" s="200">
        <v>0</v>
      </c>
      <c r="E376" s="736" t="s">
        <v>216</v>
      </c>
      <c r="F376" s="688" t="s">
        <v>365</v>
      </c>
      <c r="G376" s="738" t="s">
        <v>65</v>
      </c>
    </row>
    <row r="377" spans="1:12" ht="42" hidden="1" customHeight="1">
      <c r="A377" s="533"/>
      <c r="B377" s="22"/>
      <c r="C377" s="47"/>
      <c r="D377" s="189" t="s">
        <v>302</v>
      </c>
      <c r="E377" s="737"/>
      <c r="F377" s="689"/>
      <c r="G377" s="739"/>
    </row>
    <row r="378" spans="1:12" ht="42" hidden="1" customHeight="1">
      <c r="A378" s="576" t="s">
        <v>367</v>
      </c>
      <c r="B378" s="88" t="s">
        <v>366</v>
      </c>
      <c r="C378" s="57">
        <v>3110</v>
      </c>
      <c r="D378" s="211">
        <v>0</v>
      </c>
      <c r="E378" s="736" t="s">
        <v>216</v>
      </c>
      <c r="F378" s="471" t="s">
        <v>365</v>
      </c>
      <c r="G378" s="738" t="s">
        <v>60</v>
      </c>
    </row>
    <row r="379" spans="1:12" ht="42" hidden="1" customHeight="1">
      <c r="A379" s="576"/>
      <c r="B379" s="486"/>
      <c r="C379" s="57"/>
      <c r="D379" s="189" t="s">
        <v>368</v>
      </c>
      <c r="E379" s="737"/>
      <c r="F379" s="471"/>
      <c r="G379" s="739"/>
    </row>
    <row r="380" spans="1:12" ht="52.5" hidden="1" customHeight="1">
      <c r="A380" s="555" t="s">
        <v>170</v>
      </c>
      <c r="B380" s="486" t="s">
        <v>169</v>
      </c>
      <c r="C380" s="473">
        <v>3110</v>
      </c>
      <c r="D380" s="54">
        <v>0</v>
      </c>
      <c r="E380" s="469" t="s">
        <v>199</v>
      </c>
      <c r="F380" s="471" t="s">
        <v>133</v>
      </c>
      <c r="G380" s="734" t="s">
        <v>60</v>
      </c>
    </row>
    <row r="381" spans="1:12" ht="42" hidden="1" customHeight="1">
      <c r="A381" s="550"/>
      <c r="B381" s="486"/>
      <c r="C381" s="57"/>
      <c r="D381" s="20" t="s">
        <v>171</v>
      </c>
      <c r="E381" s="469"/>
      <c r="F381" s="471"/>
      <c r="G381" s="735"/>
    </row>
    <row r="382" spans="1:12" ht="70.5" hidden="1" customHeight="1">
      <c r="A382" s="640" t="s">
        <v>57</v>
      </c>
      <c r="B382" s="17" t="s">
        <v>44</v>
      </c>
      <c r="C382" s="635">
        <v>3110</v>
      </c>
      <c r="D382" s="58">
        <f>12915000-12915000</f>
        <v>0</v>
      </c>
      <c r="E382" s="688" t="s">
        <v>121</v>
      </c>
      <c r="F382" s="708" t="s">
        <v>34</v>
      </c>
      <c r="G382" s="608" t="s">
        <v>176</v>
      </c>
    </row>
    <row r="383" spans="1:12" ht="107.25" hidden="1" customHeight="1">
      <c r="A383" s="641"/>
      <c r="B383" s="59"/>
      <c r="C383" s="636"/>
      <c r="D383" s="72" t="s">
        <v>174</v>
      </c>
      <c r="E383" s="689"/>
      <c r="F383" s="731"/>
      <c r="G383" s="609"/>
    </row>
    <row r="384" spans="1:12" ht="40.5" hidden="1" customHeight="1">
      <c r="A384" s="640" t="s">
        <v>154</v>
      </c>
      <c r="B384" s="122" t="s">
        <v>155</v>
      </c>
      <c r="C384" s="635">
        <v>3110</v>
      </c>
      <c r="D384" s="58">
        <v>0</v>
      </c>
      <c r="E384" s="688" t="s">
        <v>135</v>
      </c>
      <c r="F384" s="708" t="s">
        <v>134</v>
      </c>
      <c r="G384" s="438" t="s">
        <v>132</v>
      </c>
      <c r="L384" s="114"/>
    </row>
    <row r="385" spans="1:13" ht="24" hidden="1" customHeight="1">
      <c r="A385" s="641"/>
      <c r="B385" s="18"/>
      <c r="C385" s="636"/>
      <c r="D385" s="72" t="s">
        <v>137</v>
      </c>
      <c r="E385" s="689"/>
      <c r="F385" s="731"/>
      <c r="G385" s="439"/>
    </row>
    <row r="386" spans="1:13" ht="40.5" hidden="1" customHeight="1">
      <c r="A386" s="640" t="s">
        <v>363</v>
      </c>
      <c r="B386" s="700" t="s">
        <v>153</v>
      </c>
      <c r="C386" s="635">
        <v>3110</v>
      </c>
      <c r="D386" s="187">
        <v>0</v>
      </c>
      <c r="E386" s="688" t="s">
        <v>135</v>
      </c>
      <c r="F386" s="708" t="s">
        <v>120</v>
      </c>
      <c r="G386" s="438" t="s">
        <v>132</v>
      </c>
      <c r="L386" s="114"/>
    </row>
    <row r="387" spans="1:13" ht="40.5" hidden="1" customHeight="1">
      <c r="A387" s="641"/>
      <c r="B387" s="701"/>
      <c r="C387" s="636"/>
      <c r="D387" s="72" t="s">
        <v>292</v>
      </c>
      <c r="E387" s="689"/>
      <c r="F387" s="731"/>
      <c r="G387" s="439"/>
    </row>
    <row r="388" spans="1:13" ht="40.5" hidden="1" customHeight="1">
      <c r="A388" s="640" t="s">
        <v>156</v>
      </c>
      <c r="B388" s="638" t="s">
        <v>116</v>
      </c>
      <c r="C388" s="635">
        <v>3110</v>
      </c>
      <c r="D388" s="58">
        <v>0</v>
      </c>
      <c r="E388" s="688" t="s">
        <v>138</v>
      </c>
      <c r="F388" s="708" t="s">
        <v>134</v>
      </c>
      <c r="G388" s="438" t="s">
        <v>132</v>
      </c>
      <c r="L388" s="114"/>
    </row>
    <row r="389" spans="1:13" ht="40.5" hidden="1" customHeight="1">
      <c r="A389" s="641"/>
      <c r="B389" s="639"/>
      <c r="C389" s="636"/>
      <c r="D389" s="72" t="s">
        <v>167</v>
      </c>
      <c r="E389" s="689"/>
      <c r="F389" s="731"/>
      <c r="G389" s="519"/>
    </row>
    <row r="390" spans="1:13" ht="27.75" hidden="1" customHeight="1">
      <c r="A390" s="510" t="s">
        <v>16</v>
      </c>
      <c r="B390" s="12"/>
      <c r="C390" s="11"/>
      <c r="D390" s="103">
        <f>D344+D348+D352+D356+D362+D364+D366+D368+D370+D372+D374+D380+D384+D386+D388+D376+D378</f>
        <v>0</v>
      </c>
      <c r="E390" s="11"/>
      <c r="F390" s="11"/>
      <c r="G390" s="511"/>
      <c r="H390" s="79"/>
      <c r="I390" s="73"/>
      <c r="J390" s="16"/>
      <c r="K390" s="166"/>
      <c r="L390" s="120"/>
      <c r="M390" s="121"/>
    </row>
    <row r="391" spans="1:13" ht="85.5" hidden="1" customHeight="1">
      <c r="A391" s="555" t="s">
        <v>74</v>
      </c>
      <c r="B391" s="21" t="s">
        <v>88</v>
      </c>
      <c r="C391" s="732">
        <v>3122</v>
      </c>
      <c r="D391" s="86">
        <f>1300000-1300000</f>
        <v>0</v>
      </c>
      <c r="E391" s="688" t="s">
        <v>82</v>
      </c>
      <c r="F391" s="702" t="s">
        <v>32</v>
      </c>
      <c r="G391" s="729" t="s">
        <v>175</v>
      </c>
      <c r="J391" s="133"/>
      <c r="K391" s="16"/>
    </row>
    <row r="392" spans="1:13" ht="95.25" hidden="1" customHeight="1">
      <c r="A392" s="550"/>
      <c r="B392" s="52"/>
      <c r="C392" s="733"/>
      <c r="D392" s="78" t="s">
        <v>177</v>
      </c>
      <c r="E392" s="689"/>
      <c r="F392" s="703"/>
      <c r="G392" s="730"/>
    </row>
    <row r="393" spans="1:13" ht="88.5" hidden="1" customHeight="1">
      <c r="A393" s="551" t="s">
        <v>73</v>
      </c>
      <c r="B393" s="21" t="s">
        <v>90</v>
      </c>
      <c r="C393" s="57">
        <v>3122</v>
      </c>
      <c r="D393" s="86">
        <f>20650000-20650000</f>
        <v>0</v>
      </c>
      <c r="E393" s="688" t="s">
        <v>15</v>
      </c>
      <c r="F393" s="479" t="s">
        <v>32</v>
      </c>
      <c r="G393" s="608" t="s">
        <v>175</v>
      </c>
    </row>
    <row r="394" spans="1:13" ht="82.5" hidden="1" customHeight="1">
      <c r="A394" s="578"/>
      <c r="B394" s="25"/>
      <c r="C394" s="57"/>
      <c r="D394" s="4" t="s">
        <v>177</v>
      </c>
      <c r="E394" s="689"/>
      <c r="F394" s="479"/>
      <c r="G394" s="609"/>
    </row>
    <row r="395" spans="1:13" ht="65.25" hidden="1" customHeight="1">
      <c r="A395" s="555" t="s">
        <v>75</v>
      </c>
      <c r="B395" s="21" t="s">
        <v>83</v>
      </c>
      <c r="C395" s="714">
        <v>3122</v>
      </c>
      <c r="D395" s="86">
        <f>2590000-150000-2440000</f>
        <v>0</v>
      </c>
      <c r="E395" s="688" t="s">
        <v>15</v>
      </c>
      <c r="F395" s="688" t="s">
        <v>32</v>
      </c>
      <c r="G395" s="608" t="s">
        <v>295</v>
      </c>
      <c r="K395" s="133"/>
      <c r="L395" s="16"/>
    </row>
    <row r="396" spans="1:13" ht="27.75" hidden="1" customHeight="1">
      <c r="A396" s="550"/>
      <c r="B396" s="51"/>
      <c r="C396" s="715"/>
      <c r="D396" s="78" t="s">
        <v>294</v>
      </c>
      <c r="E396" s="689"/>
      <c r="F396" s="689"/>
      <c r="G396" s="609"/>
    </row>
    <row r="397" spans="1:13" ht="93.75" hidden="1" customHeight="1">
      <c r="A397" s="555" t="s">
        <v>76</v>
      </c>
      <c r="B397" s="21" t="s">
        <v>84</v>
      </c>
      <c r="C397" s="714">
        <v>3122</v>
      </c>
      <c r="D397" s="86">
        <f>850000-850000</f>
        <v>0</v>
      </c>
      <c r="E397" s="688" t="s">
        <v>82</v>
      </c>
      <c r="F397" s="688" t="s">
        <v>32</v>
      </c>
      <c r="G397" s="608" t="s">
        <v>178</v>
      </c>
    </row>
    <row r="398" spans="1:13" ht="81" hidden="1" customHeight="1">
      <c r="A398" s="550"/>
      <c r="B398" s="22"/>
      <c r="C398" s="715"/>
      <c r="D398" s="78" t="s">
        <v>177</v>
      </c>
      <c r="E398" s="689"/>
      <c r="F398" s="689"/>
      <c r="G398" s="609"/>
    </row>
    <row r="399" spans="1:13" ht="63.75" hidden="1" customHeight="1">
      <c r="A399" s="555" t="s">
        <v>78</v>
      </c>
      <c r="B399" s="21" t="s">
        <v>124</v>
      </c>
      <c r="C399" s="714">
        <v>3122</v>
      </c>
      <c r="D399" s="86">
        <f>27000-27000</f>
        <v>0</v>
      </c>
      <c r="E399" s="688" t="s">
        <v>89</v>
      </c>
      <c r="F399" s="688" t="s">
        <v>32</v>
      </c>
      <c r="G399" s="608" t="s">
        <v>297</v>
      </c>
    </row>
    <row r="400" spans="1:13" ht="27" hidden="1" customHeight="1">
      <c r="A400" s="550"/>
      <c r="B400" s="51"/>
      <c r="C400" s="715"/>
      <c r="D400" s="78" t="s">
        <v>296</v>
      </c>
      <c r="E400" s="689"/>
      <c r="F400" s="689"/>
      <c r="G400" s="609"/>
    </row>
    <row r="401" spans="1:11" ht="75" hidden="1" customHeight="1">
      <c r="A401" s="555" t="s">
        <v>77</v>
      </c>
      <c r="B401" s="21" t="s">
        <v>79</v>
      </c>
      <c r="C401" s="714">
        <v>3122</v>
      </c>
      <c r="D401" s="86">
        <f>67500-67500</f>
        <v>0</v>
      </c>
      <c r="E401" s="688" t="s">
        <v>89</v>
      </c>
      <c r="F401" s="688" t="s">
        <v>32</v>
      </c>
      <c r="G401" s="608" t="s">
        <v>297</v>
      </c>
    </row>
    <row r="402" spans="1:11" ht="26.25" hidden="1" customHeight="1">
      <c r="A402" s="561"/>
      <c r="B402" s="51"/>
      <c r="C402" s="715"/>
      <c r="D402" s="78" t="s">
        <v>298</v>
      </c>
      <c r="E402" s="689"/>
      <c r="F402" s="689"/>
      <c r="G402" s="609"/>
    </row>
    <row r="403" spans="1:11" ht="55.5" hidden="1" customHeight="1">
      <c r="A403" s="555" t="s">
        <v>80</v>
      </c>
      <c r="B403" s="21" t="s">
        <v>81</v>
      </c>
      <c r="C403" s="714">
        <v>3122</v>
      </c>
      <c r="D403" s="86">
        <f>15500-15500</f>
        <v>0</v>
      </c>
      <c r="E403" s="688" t="s">
        <v>185</v>
      </c>
      <c r="F403" s="688" t="s">
        <v>133</v>
      </c>
      <c r="G403" s="608" t="s">
        <v>297</v>
      </c>
    </row>
    <row r="404" spans="1:11" ht="30.75" hidden="1" customHeight="1">
      <c r="A404" s="561"/>
      <c r="B404" s="51"/>
      <c r="C404" s="715"/>
      <c r="D404" s="78" t="s">
        <v>299</v>
      </c>
      <c r="E404" s="689"/>
      <c r="F404" s="689"/>
      <c r="G404" s="609"/>
    </row>
    <row r="405" spans="1:11" ht="35.25" hidden="1" customHeight="1">
      <c r="A405" s="579" t="s">
        <v>64</v>
      </c>
      <c r="B405" s="50"/>
      <c r="C405" s="49"/>
      <c r="D405" s="42">
        <f>D391+D393+D395+D397+D399+D401+D403</f>
        <v>0</v>
      </c>
      <c r="E405" s="49"/>
      <c r="F405" s="49"/>
      <c r="G405" s="580"/>
      <c r="H405" s="188"/>
      <c r="I405" s="73"/>
      <c r="K405" s="16"/>
    </row>
    <row r="406" spans="1:11" ht="60" customHeight="1">
      <c r="A406" s="625" t="s">
        <v>665</v>
      </c>
      <c r="B406" s="726" t="s">
        <v>666</v>
      </c>
      <c r="C406" s="616">
        <v>3122</v>
      </c>
      <c r="D406" s="158">
        <v>6899700</v>
      </c>
      <c r="E406" s="616" t="s">
        <v>667</v>
      </c>
      <c r="F406" s="721" t="s">
        <v>670</v>
      </c>
      <c r="G406" s="623" t="s">
        <v>668</v>
      </c>
      <c r="H406" s="81"/>
      <c r="I406" s="73"/>
      <c r="K406" s="16"/>
    </row>
    <row r="407" spans="1:11" ht="81.75" customHeight="1">
      <c r="A407" s="728"/>
      <c r="B407" s="727"/>
      <c r="C407" s="617"/>
      <c r="D407" s="184" t="s">
        <v>669</v>
      </c>
      <c r="E407" s="617"/>
      <c r="F407" s="722"/>
      <c r="G407" s="624"/>
      <c r="H407" s="143"/>
      <c r="I407" s="73"/>
      <c r="K407" s="16"/>
    </row>
    <row r="408" spans="1:11" ht="35.25" customHeight="1">
      <c r="A408" s="581" t="s">
        <v>419</v>
      </c>
      <c r="B408" s="136"/>
      <c r="C408" s="137"/>
      <c r="D408" s="138">
        <f>D406</f>
        <v>6899700</v>
      </c>
      <c r="E408" s="137"/>
      <c r="F408" s="137"/>
      <c r="G408" s="582"/>
      <c r="H408" s="81"/>
      <c r="I408" s="73"/>
      <c r="K408" s="16"/>
    </row>
    <row r="409" spans="1:11" ht="50.25" customHeight="1">
      <c r="A409" s="723" t="s">
        <v>673</v>
      </c>
      <c r="B409" s="724"/>
      <c r="C409" s="724"/>
      <c r="D409" s="724"/>
      <c r="E409" s="724"/>
      <c r="F409" s="724"/>
      <c r="G409" s="725"/>
    </row>
    <row r="410" spans="1:11" ht="27" customHeight="1">
      <c r="A410" s="716" t="s">
        <v>610</v>
      </c>
      <c r="B410" s="583"/>
      <c r="C410" s="584" t="s">
        <v>0</v>
      </c>
      <c r="D410" s="717" t="s">
        <v>19</v>
      </c>
      <c r="E410" s="717"/>
      <c r="F410" s="717"/>
      <c r="G410" s="718"/>
    </row>
    <row r="411" spans="1:11" ht="25.5" customHeight="1">
      <c r="A411" s="716"/>
      <c r="B411" s="583"/>
      <c r="C411" s="585" t="s">
        <v>1</v>
      </c>
      <c r="D411" s="719" t="s">
        <v>2</v>
      </c>
      <c r="E411" s="719"/>
      <c r="F411" s="719"/>
      <c r="G411" s="720"/>
    </row>
    <row r="412" spans="1:11" ht="15.75">
      <c r="A412" s="586"/>
      <c r="B412" s="587"/>
      <c r="C412" s="583"/>
      <c r="D412" s="587"/>
      <c r="E412" s="588"/>
      <c r="F412" s="588"/>
      <c r="G412" s="589"/>
    </row>
    <row r="413" spans="1:11" ht="30" hidden="1" customHeight="1">
      <c r="A413" s="716"/>
      <c r="B413" s="583"/>
      <c r="C413" s="584"/>
      <c r="D413" s="717"/>
      <c r="E413" s="717"/>
      <c r="F413" s="717"/>
      <c r="G413" s="718"/>
    </row>
    <row r="414" spans="1:11" ht="12.75" hidden="1" customHeight="1">
      <c r="A414" s="716"/>
      <c r="B414" s="583"/>
      <c r="C414" s="585"/>
      <c r="D414" s="719"/>
      <c r="E414" s="719"/>
      <c r="F414" s="719"/>
      <c r="G414" s="720"/>
    </row>
    <row r="415" spans="1:11" ht="12.75" hidden="1" customHeight="1">
      <c r="A415" s="590"/>
      <c r="B415" s="583"/>
      <c r="C415" s="585"/>
      <c r="D415" s="591"/>
      <c r="E415" s="591"/>
      <c r="F415" s="591"/>
      <c r="G415" s="592"/>
    </row>
    <row r="416" spans="1:11" ht="21.75" hidden="1" customHeight="1">
      <c r="A416" s="716"/>
      <c r="B416" s="583"/>
      <c r="C416" s="584"/>
      <c r="D416" s="717"/>
      <c r="E416" s="717"/>
      <c r="F416" s="717"/>
      <c r="G416" s="718"/>
      <c r="H416" s="132">
        <v>66282560</v>
      </c>
    </row>
    <row r="417" spans="1:12" ht="12.75" customHeight="1">
      <c r="A417" s="716"/>
      <c r="B417" s="583"/>
      <c r="C417" s="585"/>
      <c r="D417" s="719"/>
      <c r="E417" s="719"/>
      <c r="F417" s="719"/>
      <c r="G417" s="720"/>
    </row>
    <row r="418" spans="1:12" ht="12.75" customHeight="1" thickBot="1">
      <c r="A418" s="593"/>
      <c r="B418" s="594"/>
      <c r="C418" s="595"/>
      <c r="D418" s="596"/>
      <c r="E418" s="596"/>
      <c r="F418" s="596"/>
      <c r="G418" s="597"/>
    </row>
    <row r="419" spans="1:12" ht="23.25">
      <c r="D419" s="604">
        <f>D20+D29+D57+D62+D189+D336+D339+D390+D405+D54</f>
        <v>71619500</v>
      </c>
      <c r="H419" s="73"/>
      <c r="K419" s="113"/>
      <c r="L419" s="123"/>
    </row>
  </sheetData>
  <mergeCells count="631">
    <mergeCell ref="A214:A215"/>
    <mergeCell ref="G214:G215"/>
    <mergeCell ref="E206:E207"/>
    <mergeCell ref="E214:E215"/>
    <mergeCell ref="E236:E237"/>
    <mergeCell ref="E238:E239"/>
    <mergeCell ref="E234:E235"/>
    <mergeCell ref="E232:E233"/>
    <mergeCell ref="A294:A295"/>
    <mergeCell ref="G218:G219"/>
    <mergeCell ref="C220:C221"/>
    <mergeCell ref="E220:E221"/>
    <mergeCell ref="F220:F221"/>
    <mergeCell ref="E222:E223"/>
    <mergeCell ref="E224:E225"/>
    <mergeCell ref="F232:F233"/>
    <mergeCell ref="G232:G233"/>
    <mergeCell ref="B228:B229"/>
    <mergeCell ref="F242:F243"/>
    <mergeCell ref="G242:G243"/>
    <mergeCell ref="A244:A245"/>
    <mergeCell ref="F244:F245"/>
    <mergeCell ref="G244:G245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E135:E136"/>
    <mergeCell ref="F135:F136"/>
    <mergeCell ref="G135:G136"/>
    <mergeCell ref="E137:E138"/>
    <mergeCell ref="F137:F138"/>
    <mergeCell ref="G137:G138"/>
    <mergeCell ref="E131:E132"/>
    <mergeCell ref="F131:F132"/>
    <mergeCell ref="G131:G132"/>
    <mergeCell ref="E133:E134"/>
    <mergeCell ref="F133:F134"/>
    <mergeCell ref="G133:G134"/>
    <mergeCell ref="G147:G148"/>
    <mergeCell ref="A149:A150"/>
    <mergeCell ref="G149:G150"/>
    <mergeCell ref="E139:E140"/>
    <mergeCell ref="F139:F140"/>
    <mergeCell ref="G139:G140"/>
    <mergeCell ref="E141:E142"/>
    <mergeCell ref="F141:F142"/>
    <mergeCell ref="E143:E144"/>
    <mergeCell ref="G143:G144"/>
    <mergeCell ref="B149:B150"/>
    <mergeCell ref="E149:E150"/>
    <mergeCell ref="G169:G170"/>
    <mergeCell ref="E171:E172"/>
    <mergeCell ref="G171:G172"/>
    <mergeCell ref="G173:G174"/>
    <mergeCell ref="G175:G176"/>
    <mergeCell ref="E163:E164"/>
    <mergeCell ref="G163:G164"/>
    <mergeCell ref="E165:E166"/>
    <mergeCell ref="G165:G166"/>
    <mergeCell ref="E167:E168"/>
    <mergeCell ref="G167:G168"/>
    <mergeCell ref="F169:F170"/>
    <mergeCell ref="G183:G184"/>
    <mergeCell ref="E185:E186"/>
    <mergeCell ref="F185:F186"/>
    <mergeCell ref="G185:G186"/>
    <mergeCell ref="J185:J186"/>
    <mergeCell ref="E177:E178"/>
    <mergeCell ref="G177:G178"/>
    <mergeCell ref="E179:E180"/>
    <mergeCell ref="G179:G180"/>
    <mergeCell ref="E181:E182"/>
    <mergeCell ref="G181:G182"/>
    <mergeCell ref="G200:G201"/>
    <mergeCell ref="B202:B203"/>
    <mergeCell ref="E202:E203"/>
    <mergeCell ref="G202:G20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F196:F197"/>
    <mergeCell ref="G196:G197"/>
    <mergeCell ref="G204:G205"/>
    <mergeCell ref="G206:G207"/>
    <mergeCell ref="C212:C213"/>
    <mergeCell ref="E212:E213"/>
    <mergeCell ref="F212:F213"/>
    <mergeCell ref="C216:C217"/>
    <mergeCell ref="E216:E217"/>
    <mergeCell ref="F216:F217"/>
    <mergeCell ref="G230:G231"/>
    <mergeCell ref="C226:C227"/>
    <mergeCell ref="E226:E227"/>
    <mergeCell ref="F226:F227"/>
    <mergeCell ref="G226:G227"/>
    <mergeCell ref="C228:C229"/>
    <mergeCell ref="E228:E229"/>
    <mergeCell ref="F228:F229"/>
    <mergeCell ref="G228:G229"/>
    <mergeCell ref="E204:E205"/>
    <mergeCell ref="G234:G235"/>
    <mergeCell ref="F236:F237"/>
    <mergeCell ref="G236:G237"/>
    <mergeCell ref="F238:F239"/>
    <mergeCell ref="G238:G239"/>
    <mergeCell ref="F240:F241"/>
    <mergeCell ref="G240:G241"/>
    <mergeCell ref="C254:C255"/>
    <mergeCell ref="E254:E255"/>
    <mergeCell ref="F254:F255"/>
    <mergeCell ref="G254:G255"/>
    <mergeCell ref="E248:E249"/>
    <mergeCell ref="G248:G249"/>
    <mergeCell ref="E250:E251"/>
    <mergeCell ref="G250:G251"/>
    <mergeCell ref="E252:E253"/>
    <mergeCell ref="F252:F253"/>
    <mergeCell ref="G252:G253"/>
    <mergeCell ref="C256:C257"/>
    <mergeCell ref="E256:E257"/>
    <mergeCell ref="F256:F257"/>
    <mergeCell ref="G256:G257"/>
    <mergeCell ref="B258:B259"/>
    <mergeCell ref="C258:C259"/>
    <mergeCell ref="E258:E259"/>
    <mergeCell ref="F258:F259"/>
    <mergeCell ref="C260:C261"/>
    <mergeCell ref="G258:G259"/>
    <mergeCell ref="E260:E261"/>
    <mergeCell ref="F260:F261"/>
    <mergeCell ref="G260:G261"/>
    <mergeCell ref="E262:E263"/>
    <mergeCell ref="G262:G263"/>
    <mergeCell ref="G270:G271"/>
    <mergeCell ref="F272:F273"/>
    <mergeCell ref="G272:G273"/>
    <mergeCell ref="E272:E273"/>
    <mergeCell ref="E264:E265"/>
    <mergeCell ref="G264:G265"/>
    <mergeCell ref="G266:G267"/>
    <mergeCell ref="B268:B269"/>
    <mergeCell ref="E268:E269"/>
    <mergeCell ref="F268:F269"/>
    <mergeCell ref="G268:G269"/>
    <mergeCell ref="A272:A273"/>
    <mergeCell ref="B272:B273"/>
    <mergeCell ref="C272:C273"/>
    <mergeCell ref="A270:A271"/>
    <mergeCell ref="B270:B271"/>
    <mergeCell ref="E270:E271"/>
    <mergeCell ref="F270:F271"/>
    <mergeCell ref="G280:G281"/>
    <mergeCell ref="A282:A283"/>
    <mergeCell ref="E282:E283"/>
    <mergeCell ref="F282:F283"/>
    <mergeCell ref="G282:G283"/>
    <mergeCell ref="F284:F285"/>
    <mergeCell ref="G284:G285"/>
    <mergeCell ref="B282:B283"/>
    <mergeCell ref="C282:C283"/>
    <mergeCell ref="G290:G291"/>
    <mergeCell ref="C292:C293"/>
    <mergeCell ref="E292:E293"/>
    <mergeCell ref="F292:F293"/>
    <mergeCell ref="G292:G293"/>
    <mergeCell ref="B290:B291"/>
    <mergeCell ref="B286:B287"/>
    <mergeCell ref="E286:E287"/>
    <mergeCell ref="F286:F287"/>
    <mergeCell ref="G286:G287"/>
    <mergeCell ref="F288:F289"/>
    <mergeCell ref="G288:G289"/>
    <mergeCell ref="C290:C291"/>
    <mergeCell ref="E290:E291"/>
    <mergeCell ref="F290:F291"/>
    <mergeCell ref="G298:G299"/>
    <mergeCell ref="G300:G301"/>
    <mergeCell ref="G302:G303"/>
    <mergeCell ref="E304:E305"/>
    <mergeCell ref="G304:G305"/>
    <mergeCell ref="C294:C295"/>
    <mergeCell ref="E294:E295"/>
    <mergeCell ref="F294:F295"/>
    <mergeCell ref="G294:G295"/>
    <mergeCell ref="E296:E297"/>
    <mergeCell ref="G296:G297"/>
    <mergeCell ref="C298:C299"/>
    <mergeCell ref="F298:F299"/>
    <mergeCell ref="C300:C301"/>
    <mergeCell ref="E300:E301"/>
    <mergeCell ref="F300:F301"/>
    <mergeCell ref="E298:E299"/>
    <mergeCell ref="C296:C297"/>
    <mergeCell ref="F296:F297"/>
    <mergeCell ref="G312:G313"/>
    <mergeCell ref="E314:E315"/>
    <mergeCell ref="G314:G315"/>
    <mergeCell ref="E316:E317"/>
    <mergeCell ref="G316:G317"/>
    <mergeCell ref="E306:E307"/>
    <mergeCell ref="G306:G307"/>
    <mergeCell ref="E308:E309"/>
    <mergeCell ref="G308:G309"/>
    <mergeCell ref="E310:E311"/>
    <mergeCell ref="G310:G311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E330:E331"/>
    <mergeCell ref="G330:G331"/>
    <mergeCell ref="A332:A333"/>
    <mergeCell ref="C332:C333"/>
    <mergeCell ref="E332:E333"/>
    <mergeCell ref="F332:F333"/>
    <mergeCell ref="A330:A331"/>
    <mergeCell ref="B330:B331"/>
    <mergeCell ref="C330:C331"/>
    <mergeCell ref="F330:F331"/>
    <mergeCell ref="A340:A341"/>
    <mergeCell ref="B340:B355"/>
    <mergeCell ref="C340:C355"/>
    <mergeCell ref="E340:E355"/>
    <mergeCell ref="F340:F355"/>
    <mergeCell ref="G340:G341"/>
    <mergeCell ref="G342:G353"/>
    <mergeCell ref="G354:G355"/>
    <mergeCell ref="A334:A335"/>
    <mergeCell ref="C334:C335"/>
    <mergeCell ref="E334:E335"/>
    <mergeCell ref="F334:F335"/>
    <mergeCell ref="E337:E338"/>
    <mergeCell ref="F337:F338"/>
    <mergeCell ref="B356:B357"/>
    <mergeCell ref="F356:F357"/>
    <mergeCell ref="G356:G357"/>
    <mergeCell ref="B358:B359"/>
    <mergeCell ref="C358:C359"/>
    <mergeCell ref="E358:E359"/>
    <mergeCell ref="F358:F359"/>
    <mergeCell ref="G358:G359"/>
    <mergeCell ref="G337:G338"/>
    <mergeCell ref="G368:G369"/>
    <mergeCell ref="A370:A371"/>
    <mergeCell ref="C370:C371"/>
    <mergeCell ref="E370:E371"/>
    <mergeCell ref="B360:B361"/>
    <mergeCell ref="G360:G361"/>
    <mergeCell ref="B362:B363"/>
    <mergeCell ref="G362:G363"/>
    <mergeCell ref="B364:B365"/>
    <mergeCell ref="G364:G365"/>
    <mergeCell ref="A372:A373"/>
    <mergeCell ref="C372:C373"/>
    <mergeCell ref="E372:E373"/>
    <mergeCell ref="F372:F373"/>
    <mergeCell ref="B374:B375"/>
    <mergeCell ref="E374:E375"/>
    <mergeCell ref="B366:B367"/>
    <mergeCell ref="A368:A369"/>
    <mergeCell ref="B368:B369"/>
    <mergeCell ref="B372:B373"/>
    <mergeCell ref="G380:G381"/>
    <mergeCell ref="A382:A383"/>
    <mergeCell ref="C382:C383"/>
    <mergeCell ref="E382:E383"/>
    <mergeCell ref="F382:F383"/>
    <mergeCell ref="G382:G383"/>
    <mergeCell ref="G374:G375"/>
    <mergeCell ref="E376:E377"/>
    <mergeCell ref="F376:F377"/>
    <mergeCell ref="G376:G377"/>
    <mergeCell ref="E378:E379"/>
    <mergeCell ref="G378:G379"/>
    <mergeCell ref="A384:A385"/>
    <mergeCell ref="C384:C385"/>
    <mergeCell ref="E384:E385"/>
    <mergeCell ref="F384:F385"/>
    <mergeCell ref="A386:A387"/>
    <mergeCell ref="B386:B387"/>
    <mergeCell ref="C386:C387"/>
    <mergeCell ref="E386:E387"/>
    <mergeCell ref="F386:F387"/>
    <mergeCell ref="G391:G392"/>
    <mergeCell ref="E393:E394"/>
    <mergeCell ref="G393:G394"/>
    <mergeCell ref="C395:C396"/>
    <mergeCell ref="E395:E396"/>
    <mergeCell ref="F395:F396"/>
    <mergeCell ref="G395:G396"/>
    <mergeCell ref="A388:A389"/>
    <mergeCell ref="B388:B389"/>
    <mergeCell ref="C388:C389"/>
    <mergeCell ref="E388:E389"/>
    <mergeCell ref="F388:F389"/>
    <mergeCell ref="C391:C392"/>
    <mergeCell ref="E391:E392"/>
    <mergeCell ref="F391:F392"/>
    <mergeCell ref="A416:A417"/>
    <mergeCell ref="D416:G416"/>
    <mergeCell ref="D417:G417"/>
    <mergeCell ref="C406:C407"/>
    <mergeCell ref="E406:E407"/>
    <mergeCell ref="F406:F407"/>
    <mergeCell ref="G406:G407"/>
    <mergeCell ref="A409:G409"/>
    <mergeCell ref="A410:A411"/>
    <mergeCell ref="D410:G410"/>
    <mergeCell ref="D411:G411"/>
    <mergeCell ref="B406:B407"/>
    <mergeCell ref="A406:A407"/>
    <mergeCell ref="A413:A414"/>
    <mergeCell ref="D413:G413"/>
    <mergeCell ref="D414:G414"/>
    <mergeCell ref="C401:C402"/>
    <mergeCell ref="E401:E402"/>
    <mergeCell ref="F401:F402"/>
    <mergeCell ref="G401:G402"/>
    <mergeCell ref="C403:C404"/>
    <mergeCell ref="E403:E404"/>
    <mergeCell ref="F403:F404"/>
    <mergeCell ref="G403:G404"/>
    <mergeCell ref="C397:C398"/>
    <mergeCell ref="E397:E398"/>
    <mergeCell ref="F397:F398"/>
    <mergeCell ref="G397:G398"/>
    <mergeCell ref="C399:C400"/>
    <mergeCell ref="E399:E400"/>
    <mergeCell ref="F399:F400"/>
    <mergeCell ref="G399:G400"/>
    <mergeCell ref="B226:B227"/>
    <mergeCell ref="B230:B231"/>
    <mergeCell ref="C119:C120"/>
    <mergeCell ref="A161:A162"/>
    <mergeCell ref="B161:B162"/>
    <mergeCell ref="C161:C162"/>
    <mergeCell ref="F161:F162"/>
    <mergeCell ref="A167:A168"/>
    <mergeCell ref="B167:B168"/>
    <mergeCell ref="C167:C168"/>
    <mergeCell ref="F167:F168"/>
    <mergeCell ref="C230:C231"/>
    <mergeCell ref="E230:E231"/>
    <mergeCell ref="F230:F231"/>
    <mergeCell ref="E200:E201"/>
    <mergeCell ref="F200:F201"/>
    <mergeCell ref="A187:A188"/>
    <mergeCell ref="B187:B188"/>
    <mergeCell ref="C187:C188"/>
    <mergeCell ref="E187:E188"/>
    <mergeCell ref="F187:F188"/>
    <mergeCell ref="A190:A191"/>
    <mergeCell ref="E183:E184"/>
    <mergeCell ref="A133:A134"/>
    <mergeCell ref="C318:C319"/>
    <mergeCell ref="F318:F319"/>
    <mergeCell ref="A328:A329"/>
    <mergeCell ref="B328:B329"/>
    <mergeCell ref="C328:C329"/>
    <mergeCell ref="F328:F329"/>
    <mergeCell ref="A308:A309"/>
    <mergeCell ref="B308:B309"/>
    <mergeCell ref="C308:C309"/>
    <mergeCell ref="F308:F309"/>
    <mergeCell ref="A310:A311"/>
    <mergeCell ref="B310:B311"/>
    <mergeCell ref="C310:C311"/>
    <mergeCell ref="F310:F311"/>
    <mergeCell ref="E324:E325"/>
    <mergeCell ref="E312:E313"/>
    <mergeCell ref="B322:B323"/>
    <mergeCell ref="A322:A323"/>
    <mergeCell ref="B326:B327"/>
    <mergeCell ref="A326:A327"/>
    <mergeCell ref="A236:A237"/>
    <mergeCell ref="A238:A239"/>
    <mergeCell ref="A286:A287"/>
    <mergeCell ref="A288:A289"/>
    <mergeCell ref="A320:A321"/>
    <mergeCell ref="A318:A319"/>
    <mergeCell ref="B318:B319"/>
    <mergeCell ref="A298:A299"/>
    <mergeCell ref="B298:B299"/>
    <mergeCell ref="A260:A261"/>
    <mergeCell ref="B260:B261"/>
    <mergeCell ref="A258:A259"/>
    <mergeCell ref="A254:A255"/>
    <mergeCell ref="B254:B255"/>
    <mergeCell ref="A300:A301"/>
    <mergeCell ref="B300:B301"/>
    <mergeCell ref="A290:A291"/>
    <mergeCell ref="A292:A293"/>
    <mergeCell ref="B292:B293"/>
    <mergeCell ref="A296:A297"/>
    <mergeCell ref="B296:B297"/>
    <mergeCell ref="A252:A253"/>
    <mergeCell ref="B256:B257"/>
    <mergeCell ref="A268:A269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0:A231"/>
    <mergeCell ref="A50:A51"/>
    <mergeCell ref="A55:A56"/>
    <mergeCell ref="A58:A59"/>
    <mergeCell ref="A60:A61"/>
    <mergeCell ref="A52:A53"/>
    <mergeCell ref="A163:A164"/>
    <mergeCell ref="A125:A126"/>
    <mergeCell ref="A198:A199"/>
    <mergeCell ref="A204:A205"/>
    <mergeCell ref="A206:A207"/>
    <mergeCell ref="A212:A213"/>
    <mergeCell ref="A222:A223"/>
    <mergeCell ref="A226:A227"/>
    <mergeCell ref="A228:A229"/>
    <mergeCell ref="A169:A170"/>
    <mergeCell ref="A224:A225"/>
    <mergeCell ref="A151:A152"/>
    <mergeCell ref="B169:B170"/>
    <mergeCell ref="C169:C170"/>
    <mergeCell ref="E169:E170"/>
    <mergeCell ref="E157:E158"/>
    <mergeCell ref="A240:A241"/>
    <mergeCell ref="C240:C241"/>
    <mergeCell ref="E240:E241"/>
    <mergeCell ref="A129:A130"/>
    <mergeCell ref="B129:B130"/>
    <mergeCell ref="C129:C130"/>
    <mergeCell ref="E129:E130"/>
    <mergeCell ref="B208:B209"/>
    <mergeCell ref="E208:E209"/>
    <mergeCell ref="E210:E211"/>
    <mergeCell ref="A210:A211"/>
    <mergeCell ref="B210:B211"/>
    <mergeCell ref="A208:A209"/>
    <mergeCell ref="A196:A197"/>
    <mergeCell ref="B196:B197"/>
    <mergeCell ref="C196:C197"/>
    <mergeCell ref="E196:E197"/>
    <mergeCell ref="A232:A233"/>
    <mergeCell ref="A234:A235"/>
    <mergeCell ref="B234:B235"/>
    <mergeCell ref="F129:F130"/>
    <mergeCell ref="G129:G130"/>
    <mergeCell ref="A127:A128"/>
    <mergeCell ref="B127:B128"/>
    <mergeCell ref="C127:C128"/>
    <mergeCell ref="E127:E128"/>
    <mergeCell ref="F127:F128"/>
    <mergeCell ref="G127:G128"/>
    <mergeCell ref="B163:B164"/>
    <mergeCell ref="F157:F158"/>
    <mergeCell ref="G157:G158"/>
    <mergeCell ref="E159:E160"/>
    <mergeCell ref="G159:G160"/>
    <mergeCell ref="E161:E162"/>
    <mergeCell ref="G161:G162"/>
    <mergeCell ref="G151:G152"/>
    <mergeCell ref="A153:A154"/>
    <mergeCell ref="G153:G154"/>
    <mergeCell ref="A155:A156"/>
    <mergeCell ref="G155:G156"/>
    <mergeCell ref="E151:E152"/>
    <mergeCell ref="E145:E146"/>
    <mergeCell ref="G145:G146"/>
    <mergeCell ref="E147:E148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view="pageBreakPreview" topLeftCell="A7" zoomScale="60" zoomScaleNormal="100" workbookViewId="0">
      <selection sqref="A1:XFD104857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953" t="s">
        <v>554</v>
      </c>
      <c r="B1" s="953"/>
      <c r="C1" s="953"/>
      <c r="D1" s="953"/>
      <c r="E1" s="953"/>
      <c r="F1" s="953"/>
      <c r="G1" s="953"/>
    </row>
    <row r="2" spans="1:10" ht="20.25">
      <c r="A2" s="953" t="s">
        <v>549</v>
      </c>
      <c r="B2" s="953"/>
      <c r="C2" s="953"/>
      <c r="D2" s="953"/>
      <c r="E2" s="953"/>
      <c r="F2" s="953"/>
      <c r="G2" s="117"/>
    </row>
    <row r="3" spans="1:10" ht="18.75">
      <c r="A3" s="954" t="s">
        <v>451</v>
      </c>
      <c r="B3" s="954"/>
      <c r="C3" s="954"/>
      <c r="D3" s="954"/>
      <c r="E3" s="954"/>
      <c r="F3" s="954"/>
      <c r="G3" s="954"/>
    </row>
    <row r="4" spans="1:10" ht="18.75">
      <c r="A4" s="272"/>
      <c r="B4" s="954" t="s">
        <v>4</v>
      </c>
      <c r="C4" s="954"/>
      <c r="D4" s="954"/>
      <c r="E4" s="954"/>
      <c r="F4" s="272"/>
      <c r="G4" s="272"/>
    </row>
    <row r="5" spans="1:10" ht="20.25" thickBot="1">
      <c r="A5" s="955" t="s">
        <v>452</v>
      </c>
      <c r="B5" s="955"/>
      <c r="C5" s="955"/>
      <c r="D5" s="955"/>
      <c r="E5" s="955"/>
      <c r="F5" s="955"/>
      <c r="G5" s="955"/>
      <c r="H5" s="399" t="s">
        <v>558</v>
      </c>
    </row>
    <row r="6" spans="1:10" ht="66" customHeight="1" thickBot="1">
      <c r="A6" s="6" t="s">
        <v>5</v>
      </c>
      <c r="B6" s="7" t="s">
        <v>587</v>
      </c>
      <c r="C6" s="7" t="s">
        <v>20</v>
      </c>
      <c r="D6" s="7" t="s">
        <v>6</v>
      </c>
      <c r="E6" s="7" t="s">
        <v>7</v>
      </c>
      <c r="F6" s="7" t="s">
        <v>8</v>
      </c>
      <c r="G6" s="7" t="s">
        <v>9</v>
      </c>
    </row>
    <row r="7" spans="1:10" ht="19.5" customHeight="1" thickBot="1">
      <c r="A7" s="294">
        <v>1</v>
      </c>
      <c r="B7" s="295">
        <v>2</v>
      </c>
      <c r="C7" s="295">
        <v>3</v>
      </c>
      <c r="D7" s="296">
        <v>4</v>
      </c>
      <c r="E7" s="295">
        <v>5</v>
      </c>
      <c r="F7" s="297">
        <v>6</v>
      </c>
      <c r="G7" s="296">
        <v>7</v>
      </c>
    </row>
    <row r="8" spans="1:10" ht="51.75" customHeight="1">
      <c r="A8" s="952" t="s">
        <v>523</v>
      </c>
      <c r="B8" s="74" t="s">
        <v>521</v>
      </c>
      <c r="C8" s="384">
        <v>2271</v>
      </c>
      <c r="D8" s="307">
        <f>6552283+901358.5+901358.5</f>
        <v>8355000</v>
      </c>
      <c r="E8" s="632" t="s">
        <v>196</v>
      </c>
      <c r="F8" s="632" t="s">
        <v>564</v>
      </c>
      <c r="G8" s="830" t="s">
        <v>575</v>
      </c>
    </row>
    <row r="9" spans="1:10" ht="35.25" customHeight="1">
      <c r="A9" s="903"/>
      <c r="B9" s="74"/>
      <c r="C9" s="75"/>
      <c r="D9" s="70" t="s">
        <v>432</v>
      </c>
      <c r="E9" s="632"/>
      <c r="F9" s="632"/>
      <c r="G9" s="830"/>
    </row>
    <row r="10" spans="1:10" ht="39" hidden="1" customHeight="1">
      <c r="A10" s="902" t="s">
        <v>524</v>
      </c>
      <c r="B10" s="74"/>
      <c r="C10" s="75"/>
      <c r="D10" s="71">
        <v>0</v>
      </c>
      <c r="E10" s="632"/>
      <c r="F10" s="632"/>
      <c r="G10" s="830"/>
    </row>
    <row r="11" spans="1:10" ht="44.25" hidden="1" customHeight="1">
      <c r="A11" s="952"/>
      <c r="B11" s="74"/>
      <c r="C11" s="75"/>
      <c r="D11" s="70" t="s">
        <v>433</v>
      </c>
      <c r="E11" s="632"/>
      <c r="F11" s="632"/>
      <c r="G11" s="830"/>
      <c r="I11" s="132"/>
      <c r="J11" s="132"/>
    </row>
    <row r="12" spans="1:10" ht="39" hidden="1" customHeight="1">
      <c r="A12" s="952" t="s">
        <v>525</v>
      </c>
      <c r="B12" s="74"/>
      <c r="C12" s="75"/>
      <c r="D12" s="71">
        <v>0</v>
      </c>
      <c r="E12" s="632"/>
      <c r="F12" s="632"/>
      <c r="G12" s="830"/>
      <c r="I12" s="132"/>
      <c r="J12" s="132"/>
    </row>
    <row r="13" spans="1:10" ht="39.75" hidden="1" customHeight="1">
      <c r="A13" s="903"/>
      <c r="B13" s="45"/>
      <c r="C13" s="76"/>
      <c r="D13" s="70" t="s">
        <v>433</v>
      </c>
      <c r="E13" s="607"/>
      <c r="F13" s="607"/>
      <c r="G13" s="793"/>
      <c r="H13" s="313">
        <v>8355000</v>
      </c>
      <c r="I13" s="16">
        <f>D8+D10+D12</f>
        <v>8355000</v>
      </c>
      <c r="J13" s="16">
        <f>H13-I13</f>
        <v>0</v>
      </c>
    </row>
    <row r="14" spans="1:10" ht="53.25" hidden="1" customHeight="1">
      <c r="A14" s="902" t="s">
        <v>523</v>
      </c>
      <c r="B14" s="314" t="s">
        <v>521</v>
      </c>
      <c r="C14" s="315">
        <v>2271</v>
      </c>
      <c r="D14" s="316">
        <v>0</v>
      </c>
      <c r="E14" s="823" t="s">
        <v>126</v>
      </c>
      <c r="F14" s="836" t="s">
        <v>24</v>
      </c>
      <c r="G14" s="317" t="s">
        <v>65</v>
      </c>
    </row>
    <row r="15" spans="1:10" ht="39.75" hidden="1" customHeight="1">
      <c r="A15" s="903"/>
      <c r="B15" s="318"/>
      <c r="C15" s="319"/>
      <c r="D15" s="320" t="s">
        <v>434</v>
      </c>
      <c r="E15" s="836"/>
      <c r="F15" s="836"/>
      <c r="G15" s="321" t="s">
        <v>403</v>
      </c>
    </row>
    <row r="16" spans="1:10" ht="39.75" hidden="1" customHeight="1">
      <c r="A16" s="902" t="s">
        <v>524</v>
      </c>
      <c r="B16" s="318"/>
      <c r="C16" s="319"/>
      <c r="D16" s="316">
        <v>0</v>
      </c>
      <c r="E16" s="836"/>
      <c r="F16" s="836"/>
      <c r="G16" s="317" t="s">
        <v>65</v>
      </c>
    </row>
    <row r="17" spans="1:11" ht="39.75" hidden="1" customHeight="1">
      <c r="A17" s="952"/>
      <c r="B17" s="318"/>
      <c r="C17" s="319"/>
      <c r="D17" s="320" t="s">
        <v>435</v>
      </c>
      <c r="E17" s="836"/>
      <c r="F17" s="836"/>
      <c r="G17" s="321" t="s">
        <v>403</v>
      </c>
    </row>
    <row r="18" spans="1:11" ht="39.75" hidden="1" customHeight="1">
      <c r="A18" s="952" t="s">
        <v>526</v>
      </c>
      <c r="B18" s="318"/>
      <c r="C18" s="319"/>
      <c r="D18" s="316">
        <v>0</v>
      </c>
      <c r="E18" s="836"/>
      <c r="F18" s="836"/>
      <c r="G18" s="317" t="s">
        <v>65</v>
      </c>
    </row>
    <row r="19" spans="1:11" ht="37.5" hidden="1" customHeight="1">
      <c r="A19" s="903"/>
      <c r="B19" s="322"/>
      <c r="C19" s="323"/>
      <c r="D19" s="320" t="s">
        <v>435</v>
      </c>
      <c r="E19" s="824"/>
      <c r="F19" s="824"/>
      <c r="G19" s="321" t="s">
        <v>403</v>
      </c>
    </row>
    <row r="20" spans="1:11" ht="18.75">
      <c r="A20" s="13" t="s">
        <v>10</v>
      </c>
      <c r="B20" s="13"/>
      <c r="C20" s="11"/>
      <c r="D20" s="40">
        <f>D8+D10+D12+D14+D16+D18</f>
        <v>8355000</v>
      </c>
      <c r="E20" s="11"/>
      <c r="F20" s="11"/>
      <c r="G20" s="11"/>
      <c r="H20" s="73">
        <v>8355000</v>
      </c>
      <c r="J20">
        <v>0</v>
      </c>
    </row>
    <row r="21" spans="1:11" ht="57" customHeight="1">
      <c r="A21" s="902" t="s">
        <v>527</v>
      </c>
      <c r="B21" s="44" t="s">
        <v>522</v>
      </c>
      <c r="C21" s="837">
        <v>2272</v>
      </c>
      <c r="D21" s="235">
        <f>318193.5+259906.5</f>
        <v>578100</v>
      </c>
      <c r="E21" s="616" t="s">
        <v>196</v>
      </c>
      <c r="F21" s="606" t="s">
        <v>24</v>
      </c>
      <c r="G21" s="792" t="s">
        <v>576</v>
      </c>
    </row>
    <row r="22" spans="1:11" ht="27.75" customHeight="1">
      <c r="A22" s="903"/>
      <c r="B22" s="74"/>
      <c r="C22" s="838"/>
      <c r="D22" s="70" t="s">
        <v>562</v>
      </c>
      <c r="E22" s="617"/>
      <c r="F22" s="607"/>
      <c r="G22" s="793"/>
    </row>
    <row r="23" spans="1:11" ht="59.25" hidden="1" customHeight="1">
      <c r="A23" s="950" t="s">
        <v>529</v>
      </c>
      <c r="B23" s="618" t="s">
        <v>528</v>
      </c>
      <c r="C23" s="850">
        <v>2272</v>
      </c>
      <c r="D23" s="235">
        <v>0</v>
      </c>
      <c r="E23" s="616" t="s">
        <v>126</v>
      </c>
      <c r="F23" s="616" t="s">
        <v>118</v>
      </c>
      <c r="G23" s="721" t="s">
        <v>60</v>
      </c>
    </row>
    <row r="24" spans="1:11" ht="35.25" hidden="1" customHeight="1">
      <c r="A24" s="951"/>
      <c r="B24" s="619"/>
      <c r="C24" s="851"/>
      <c r="D24" s="324" t="s">
        <v>427</v>
      </c>
      <c r="E24" s="617"/>
      <c r="F24" s="617"/>
      <c r="G24" s="722"/>
      <c r="H24" s="16">
        <f>D21+D23</f>
        <v>578100</v>
      </c>
      <c r="I24">
        <v>578100</v>
      </c>
      <c r="J24" s="16">
        <f>H24-I24</f>
        <v>0</v>
      </c>
    </row>
    <row r="25" spans="1:11" ht="48" hidden="1" customHeight="1">
      <c r="A25" s="948" t="s">
        <v>530</v>
      </c>
      <c r="B25" s="314" t="s">
        <v>522</v>
      </c>
      <c r="C25" s="821">
        <v>2272</v>
      </c>
      <c r="D25" s="316">
        <v>0</v>
      </c>
      <c r="E25" s="823" t="s">
        <v>126</v>
      </c>
      <c r="F25" s="823" t="s">
        <v>32</v>
      </c>
      <c r="G25" s="944" t="s">
        <v>429</v>
      </c>
    </row>
    <row r="26" spans="1:11" ht="48" hidden="1" customHeight="1">
      <c r="A26" s="949"/>
      <c r="B26" s="318"/>
      <c r="C26" s="822"/>
      <c r="D26" s="320" t="s">
        <v>428</v>
      </c>
      <c r="E26" s="824"/>
      <c r="F26" s="824"/>
      <c r="G26" s="945"/>
    </row>
    <row r="27" spans="1:11" ht="61.5" hidden="1" customHeight="1">
      <c r="A27" s="902" t="s">
        <v>532</v>
      </c>
      <c r="B27" s="314" t="s">
        <v>531</v>
      </c>
      <c r="C27" s="821">
        <v>2272</v>
      </c>
      <c r="D27" s="316">
        <v>0</v>
      </c>
      <c r="E27" s="823" t="s">
        <v>63</v>
      </c>
      <c r="F27" s="823" t="s">
        <v>32</v>
      </c>
      <c r="G27" s="944" t="s">
        <v>430</v>
      </c>
    </row>
    <row r="28" spans="1:11" ht="51" hidden="1" customHeight="1">
      <c r="A28" s="903"/>
      <c r="B28" s="322"/>
      <c r="C28" s="822"/>
      <c r="D28" s="320" t="s">
        <v>431</v>
      </c>
      <c r="E28" s="824"/>
      <c r="F28" s="824"/>
      <c r="G28" s="945"/>
    </row>
    <row r="29" spans="1:11" ht="29.25" customHeight="1">
      <c r="A29" s="41" t="s">
        <v>11</v>
      </c>
      <c r="B29" s="41"/>
      <c r="C29" s="41"/>
      <c r="D29" s="42">
        <f>D21+D23+D25+D27</f>
        <v>578100</v>
      </c>
      <c r="E29" s="41"/>
      <c r="F29" s="41"/>
      <c r="G29" s="41"/>
      <c r="H29" s="73">
        <v>578100</v>
      </c>
    </row>
    <row r="30" spans="1:11" ht="41.25" customHeight="1">
      <c r="A30" s="883" t="s">
        <v>555</v>
      </c>
      <c r="B30" s="673" t="s">
        <v>533</v>
      </c>
      <c r="C30" s="819">
        <v>2273</v>
      </c>
      <c r="D30" s="204">
        <v>8013900</v>
      </c>
      <c r="E30" s="606" t="s">
        <v>565</v>
      </c>
      <c r="F30" s="792" t="s">
        <v>550</v>
      </c>
      <c r="G30" s="792" t="s">
        <v>563</v>
      </c>
      <c r="H30" s="73"/>
      <c r="K30" s="16"/>
    </row>
    <row r="31" spans="1:11" ht="36.75" thickBot="1">
      <c r="A31" s="884"/>
      <c r="B31" s="827"/>
      <c r="C31" s="828"/>
      <c r="D31" s="70" t="s">
        <v>557</v>
      </c>
      <c r="E31" s="632"/>
      <c r="F31" s="830"/>
      <c r="G31" s="830"/>
      <c r="H31" s="73"/>
      <c r="K31" s="16"/>
    </row>
    <row r="32" spans="1:11" ht="34.5" hidden="1" customHeight="1">
      <c r="A32" s="883" t="s">
        <v>535</v>
      </c>
      <c r="B32" s="827"/>
      <c r="C32" s="828"/>
      <c r="D32" s="201">
        <v>0</v>
      </c>
      <c r="E32" s="632"/>
      <c r="F32" s="830"/>
      <c r="G32" s="830"/>
      <c r="H32" s="73"/>
      <c r="K32" s="16"/>
    </row>
    <row r="33" spans="1:11" ht="36.75" hidden="1" customHeight="1">
      <c r="A33" s="946"/>
      <c r="B33" s="827"/>
      <c r="C33" s="828"/>
      <c r="D33" s="70" t="s">
        <v>457</v>
      </c>
      <c r="E33" s="632"/>
      <c r="F33" s="830"/>
      <c r="G33" s="830"/>
      <c r="H33" s="73"/>
      <c r="K33" s="16"/>
    </row>
    <row r="34" spans="1:11" ht="44.25" hidden="1" customHeight="1">
      <c r="A34" s="946" t="s">
        <v>536</v>
      </c>
      <c r="B34" s="827"/>
      <c r="C34" s="828"/>
      <c r="D34" s="158">
        <v>0</v>
      </c>
      <c r="E34" s="632"/>
      <c r="F34" s="830"/>
      <c r="G34" s="830"/>
      <c r="H34" s="73"/>
      <c r="K34" s="16"/>
    </row>
    <row r="35" spans="1:11" ht="43.5" hidden="1" customHeight="1">
      <c r="A35" s="884"/>
      <c r="B35" s="674"/>
      <c r="C35" s="820"/>
      <c r="D35" s="70" t="s">
        <v>458</v>
      </c>
      <c r="E35" s="632"/>
      <c r="F35" s="830"/>
      <c r="G35" s="830"/>
      <c r="H35" s="73"/>
      <c r="K35" s="16"/>
    </row>
    <row r="36" spans="1:11" ht="58.5" hidden="1" customHeight="1">
      <c r="A36" s="902" t="s">
        <v>538</v>
      </c>
      <c r="B36" s="336" t="s">
        <v>537</v>
      </c>
      <c r="C36" s="397">
        <v>2273</v>
      </c>
      <c r="D36" s="201">
        <v>0</v>
      </c>
      <c r="E36" s="632"/>
      <c r="F36" s="830"/>
      <c r="G36" s="830"/>
      <c r="H36" s="73"/>
      <c r="K36" s="16"/>
    </row>
    <row r="37" spans="1:11" ht="42" hidden="1" customHeight="1" thickBot="1">
      <c r="A37" s="947"/>
      <c r="B37" s="238"/>
      <c r="C37" s="329"/>
      <c r="D37" s="70" t="s">
        <v>459</v>
      </c>
      <c r="E37" s="829"/>
      <c r="F37" s="831"/>
      <c r="G37" s="831"/>
      <c r="H37" s="73">
        <v>8013900</v>
      </c>
      <c r="I37" s="16">
        <f>D30+D32+D34+D36</f>
        <v>8013900</v>
      </c>
      <c r="J37" s="16">
        <f>H37-I37</f>
        <v>0</v>
      </c>
      <c r="K37" s="16"/>
    </row>
    <row r="38" spans="1:11" ht="56.25" hidden="1" customHeight="1">
      <c r="A38" s="937" t="s">
        <v>534</v>
      </c>
      <c r="B38" s="812" t="s">
        <v>539</v>
      </c>
      <c r="C38" s="246">
        <v>2273</v>
      </c>
      <c r="D38" s="248">
        <v>0</v>
      </c>
      <c r="E38" s="815" t="s">
        <v>89</v>
      </c>
      <c r="F38" s="243" t="s">
        <v>551</v>
      </c>
      <c r="G38" s="328" t="s">
        <v>60</v>
      </c>
      <c r="H38" s="73"/>
      <c r="K38" s="16"/>
    </row>
    <row r="39" spans="1:11" ht="38.25" hidden="1" customHeight="1">
      <c r="A39" s="938"/>
      <c r="B39" s="813"/>
      <c r="C39" s="245"/>
      <c r="D39" s="240" t="s">
        <v>460</v>
      </c>
      <c r="E39" s="815"/>
      <c r="F39" s="242"/>
      <c r="G39" s="249" t="s">
        <v>398</v>
      </c>
      <c r="H39" s="73"/>
      <c r="K39" s="16"/>
    </row>
    <row r="40" spans="1:11" ht="54.75" hidden="1" customHeight="1">
      <c r="A40" s="937" t="s">
        <v>535</v>
      </c>
      <c r="B40" s="813"/>
      <c r="C40" s="244">
        <v>2273</v>
      </c>
      <c r="D40" s="241">
        <v>0</v>
      </c>
      <c r="E40" s="815"/>
      <c r="F40" s="239" t="s">
        <v>551</v>
      </c>
      <c r="G40" s="273" t="s">
        <v>60</v>
      </c>
      <c r="H40" s="73"/>
      <c r="K40" s="16"/>
    </row>
    <row r="41" spans="1:11" ht="36.75" hidden="1" customHeight="1">
      <c r="A41" s="939"/>
      <c r="B41" s="813"/>
      <c r="C41" s="245"/>
      <c r="D41" s="240" t="s">
        <v>461</v>
      </c>
      <c r="E41" s="815"/>
      <c r="F41" s="242"/>
      <c r="G41" s="249"/>
      <c r="H41" s="73"/>
      <c r="K41" s="16"/>
    </row>
    <row r="42" spans="1:11" ht="54" hidden="1" customHeight="1">
      <c r="A42" s="939" t="s">
        <v>536</v>
      </c>
      <c r="B42" s="813"/>
      <c r="C42" s="244"/>
      <c r="D42" s="241">
        <v>0</v>
      </c>
      <c r="E42" s="815"/>
      <c r="F42" s="239" t="s">
        <v>32</v>
      </c>
      <c r="G42" s="273" t="s">
        <v>60</v>
      </c>
      <c r="H42" s="73"/>
      <c r="K42" s="16"/>
    </row>
    <row r="43" spans="1:11" ht="31.5" hidden="1" customHeight="1">
      <c r="A43" s="938"/>
      <c r="B43" s="813"/>
      <c r="C43" s="245">
        <v>2273</v>
      </c>
      <c r="D43" s="240" t="s">
        <v>462</v>
      </c>
      <c r="E43" s="815"/>
      <c r="F43" s="242"/>
      <c r="G43" s="249"/>
      <c r="H43" s="73"/>
      <c r="K43" s="16"/>
    </row>
    <row r="44" spans="1:11" ht="65.25" hidden="1" customHeight="1">
      <c r="A44" s="940" t="s">
        <v>538</v>
      </c>
      <c r="B44" s="813"/>
      <c r="C44" s="246">
        <v>2273</v>
      </c>
      <c r="D44" s="248">
        <v>0</v>
      </c>
      <c r="E44" s="815"/>
      <c r="F44" s="243" t="s">
        <v>32</v>
      </c>
      <c r="G44" s="273" t="s">
        <v>60</v>
      </c>
      <c r="H44" s="73"/>
      <c r="K44" s="16"/>
    </row>
    <row r="45" spans="1:11" ht="33" hidden="1" customHeight="1">
      <c r="A45" s="941"/>
      <c r="B45" s="814"/>
      <c r="C45" s="250"/>
      <c r="D45" s="251" t="s">
        <v>463</v>
      </c>
      <c r="E45" s="816"/>
      <c r="F45" s="252"/>
      <c r="G45" s="253"/>
      <c r="H45" s="73">
        <f>D38+D40+D42+D44</f>
        <v>0</v>
      </c>
      <c r="I45" t="s">
        <v>453</v>
      </c>
      <c r="K45" s="16"/>
    </row>
    <row r="46" spans="1:11" ht="40.5" hidden="1" customHeight="1">
      <c r="A46" s="933" t="s">
        <v>541</v>
      </c>
      <c r="B46" s="807" t="s">
        <v>540</v>
      </c>
      <c r="C46" s="247">
        <v>2273</v>
      </c>
      <c r="D46" s="290">
        <v>0</v>
      </c>
      <c r="E46" s="809" t="s">
        <v>126</v>
      </c>
      <c r="F46" s="374" t="s">
        <v>32</v>
      </c>
      <c r="G46" s="375" t="s">
        <v>60</v>
      </c>
      <c r="H46" s="73"/>
      <c r="K46" s="16"/>
    </row>
    <row r="47" spans="1:11" ht="48" hidden="1" customHeight="1" thickBot="1">
      <c r="A47" s="934"/>
      <c r="B47" s="808"/>
      <c r="C47" s="397"/>
      <c r="D47" s="291" t="s">
        <v>454</v>
      </c>
      <c r="E47" s="607"/>
      <c r="F47" s="374"/>
      <c r="G47" s="375"/>
      <c r="H47" s="73"/>
      <c r="K47" s="16"/>
    </row>
    <row r="48" spans="1:11" ht="44.25" hidden="1" customHeight="1">
      <c r="A48" s="935" t="s">
        <v>542</v>
      </c>
      <c r="B48" s="808"/>
      <c r="C48" s="819">
        <v>2273</v>
      </c>
      <c r="D48" s="292">
        <v>0</v>
      </c>
      <c r="E48" s="809" t="s">
        <v>126</v>
      </c>
      <c r="F48" s="606" t="s">
        <v>32</v>
      </c>
      <c r="G48" s="792" t="s">
        <v>60</v>
      </c>
      <c r="H48" s="73"/>
      <c r="K48" s="16"/>
    </row>
    <row r="49" spans="1:11" ht="35.25" hidden="1" customHeight="1" thickBot="1">
      <c r="A49" s="936"/>
      <c r="B49" s="808"/>
      <c r="C49" s="820"/>
      <c r="D49" s="291" t="s">
        <v>455</v>
      </c>
      <c r="E49" s="607"/>
      <c r="F49" s="607"/>
      <c r="G49" s="793"/>
      <c r="H49" s="73"/>
      <c r="K49" s="16"/>
    </row>
    <row r="50" spans="1:11" ht="38.25" hidden="1" customHeight="1">
      <c r="A50" s="942" t="s">
        <v>543</v>
      </c>
      <c r="B50" s="808"/>
      <c r="C50" s="397">
        <v>2273</v>
      </c>
      <c r="D50" s="293">
        <v>0</v>
      </c>
      <c r="E50" s="809" t="s">
        <v>126</v>
      </c>
      <c r="F50" s="374" t="s">
        <v>32</v>
      </c>
      <c r="G50" s="375" t="s">
        <v>60</v>
      </c>
      <c r="H50" s="73"/>
      <c r="K50" s="16"/>
    </row>
    <row r="51" spans="1:11" ht="34.5" hidden="1" customHeight="1" thickBot="1">
      <c r="A51" s="943"/>
      <c r="B51" s="808"/>
      <c r="C51" s="397"/>
      <c r="D51" s="70" t="s">
        <v>456</v>
      </c>
      <c r="E51" s="607"/>
      <c r="F51" s="374"/>
      <c r="G51" s="375"/>
      <c r="H51" s="73"/>
      <c r="K51" s="16"/>
    </row>
    <row r="52" spans="1:11" ht="25.5" hidden="1" customHeight="1" thickBot="1">
      <c r="A52" s="657" t="s">
        <v>436</v>
      </c>
      <c r="B52" s="808"/>
      <c r="C52" s="397">
        <v>2273</v>
      </c>
      <c r="D52" s="237">
        <v>0</v>
      </c>
      <c r="E52" s="632" t="s">
        <v>437</v>
      </c>
      <c r="F52" s="374" t="s">
        <v>32</v>
      </c>
      <c r="G52" s="375" t="s">
        <v>60</v>
      </c>
      <c r="H52" s="73"/>
      <c r="K52" s="16"/>
    </row>
    <row r="53" spans="1:11" ht="41.25" hidden="1" customHeight="1">
      <c r="A53" s="657"/>
      <c r="B53" s="808"/>
      <c r="C53" s="397"/>
      <c r="D53" s="236" t="s">
        <v>439</v>
      </c>
      <c r="E53" s="632"/>
      <c r="F53" s="374"/>
      <c r="G53" s="375"/>
      <c r="H53" s="73"/>
      <c r="K53" s="16"/>
    </row>
    <row r="54" spans="1:11" ht="19.5" thickBot="1">
      <c r="A54" s="258" t="s">
        <v>12</v>
      </c>
      <c r="B54" s="259"/>
      <c r="C54" s="260"/>
      <c r="D54" s="280">
        <f>D30+D32+D34+D36+D38+D40+D42+D44+D46+D48+D50</f>
        <v>8013900</v>
      </c>
      <c r="E54" s="260"/>
      <c r="F54" s="260"/>
      <c r="G54" s="261"/>
      <c r="H54" s="73">
        <v>8013900</v>
      </c>
      <c r="K54" s="16"/>
    </row>
    <row r="55" spans="1:11" ht="43.5" customHeight="1">
      <c r="A55" s="655" t="s">
        <v>588</v>
      </c>
      <c r="B55" s="279" t="s">
        <v>544</v>
      </c>
      <c r="C55" s="802">
        <v>2274</v>
      </c>
      <c r="D55" s="282">
        <v>1242300</v>
      </c>
      <c r="E55" s="931" t="s">
        <v>573</v>
      </c>
      <c r="F55" s="804" t="s">
        <v>133</v>
      </c>
      <c r="G55" s="805" t="s">
        <v>65</v>
      </c>
    </row>
    <row r="56" spans="1:11" ht="54.75" customHeight="1">
      <c r="A56" s="634"/>
      <c r="B56" s="45"/>
      <c r="C56" s="803"/>
      <c r="D56" s="395" t="s">
        <v>552</v>
      </c>
      <c r="E56" s="932"/>
      <c r="F56" s="745"/>
      <c r="G56" s="806"/>
    </row>
    <row r="57" spans="1:11" ht="32.25" customHeight="1" thickBot="1">
      <c r="A57" s="283" t="s">
        <v>62</v>
      </c>
      <c r="B57" s="269"/>
      <c r="C57" s="270"/>
      <c r="D57" s="284">
        <f>D55</f>
        <v>1242300</v>
      </c>
      <c r="E57" s="270"/>
      <c r="F57" s="270"/>
      <c r="G57" s="271"/>
      <c r="H57" s="73">
        <f>D57</f>
        <v>1242300</v>
      </c>
    </row>
    <row r="58" spans="1:11" ht="28.5" customHeight="1">
      <c r="A58" s="655" t="s">
        <v>546</v>
      </c>
      <c r="B58" s="646" t="s">
        <v>545</v>
      </c>
      <c r="C58" s="810">
        <v>2275</v>
      </c>
      <c r="D58" s="101">
        <v>124900</v>
      </c>
      <c r="E58" s="800" t="s">
        <v>572</v>
      </c>
      <c r="F58" s="702" t="s">
        <v>24</v>
      </c>
      <c r="G58" s="763" t="s">
        <v>60</v>
      </c>
      <c r="H58" s="73"/>
    </row>
    <row r="59" spans="1:11" ht="54.75" customHeight="1" thickBot="1">
      <c r="A59" s="634"/>
      <c r="B59" s="647"/>
      <c r="C59" s="811"/>
      <c r="D59" s="64" t="s">
        <v>567</v>
      </c>
      <c r="E59" s="801"/>
      <c r="F59" s="703"/>
      <c r="G59" s="747"/>
      <c r="H59" s="73"/>
    </row>
    <row r="60" spans="1:11" ht="27" customHeight="1">
      <c r="A60" s="633" t="s">
        <v>566</v>
      </c>
      <c r="B60" s="646" t="s">
        <v>589</v>
      </c>
      <c r="C60" s="100"/>
      <c r="D60" s="400">
        <v>10441100</v>
      </c>
      <c r="E60" s="800" t="s">
        <v>572</v>
      </c>
      <c r="F60" s="702" t="s">
        <v>34</v>
      </c>
      <c r="G60" s="763" t="s">
        <v>65</v>
      </c>
      <c r="H60" s="73"/>
    </row>
    <row r="61" spans="1:11" ht="43.5" customHeight="1" thickBot="1">
      <c r="A61" s="656"/>
      <c r="B61" s="647"/>
      <c r="C61" s="102">
        <v>2275</v>
      </c>
      <c r="D61" s="64" t="s">
        <v>574</v>
      </c>
      <c r="E61" s="801"/>
      <c r="F61" s="703"/>
      <c r="G61" s="747"/>
      <c r="H61" s="73"/>
    </row>
    <row r="62" spans="1:11" ht="26.25" thickBot="1">
      <c r="A62" s="263" t="s">
        <v>104</v>
      </c>
      <c r="B62" s="259"/>
      <c r="C62" s="260"/>
      <c r="D62" s="280">
        <f>D58+D60</f>
        <v>10566000</v>
      </c>
      <c r="E62" s="260"/>
      <c r="F62" s="260"/>
      <c r="G62" s="281"/>
      <c r="H62" s="73">
        <f>124900+10441100</f>
        <v>10566000</v>
      </c>
    </row>
    <row r="63" spans="1:11" ht="51.75" hidden="1" customHeight="1">
      <c r="A63" s="930" t="s">
        <v>157</v>
      </c>
      <c r="B63" s="39" t="s">
        <v>23</v>
      </c>
      <c r="C63" s="781">
        <v>2210</v>
      </c>
      <c r="D63" s="82">
        <v>0</v>
      </c>
      <c r="E63" s="632" t="s">
        <v>15</v>
      </c>
      <c r="F63" s="707" t="s">
        <v>32</v>
      </c>
      <c r="G63" s="882" t="s">
        <v>60</v>
      </c>
    </row>
    <row r="64" spans="1:11" ht="28.5" hidden="1" customHeight="1">
      <c r="A64" s="929"/>
      <c r="B64" s="22"/>
      <c r="C64" s="687"/>
      <c r="D64" s="67" t="s">
        <v>275</v>
      </c>
      <c r="E64" s="607"/>
      <c r="F64" s="689"/>
      <c r="G64" s="873"/>
    </row>
    <row r="65" spans="1:8" ht="40.5" hidden="1" customHeight="1">
      <c r="A65" s="928" t="s">
        <v>146</v>
      </c>
      <c r="B65" s="21" t="s">
        <v>86</v>
      </c>
      <c r="C65" s="686">
        <v>2210</v>
      </c>
      <c r="D65" s="91">
        <v>0</v>
      </c>
      <c r="E65" s="632" t="s">
        <v>15</v>
      </c>
      <c r="F65" s="688" t="s">
        <v>32</v>
      </c>
      <c r="G65" s="872" t="s">
        <v>65</v>
      </c>
    </row>
    <row r="66" spans="1:8" ht="36.75" hidden="1" customHeight="1">
      <c r="A66" s="929"/>
      <c r="B66" s="22"/>
      <c r="C66" s="687"/>
      <c r="D66" s="20" t="s">
        <v>276</v>
      </c>
      <c r="E66" s="607"/>
      <c r="F66" s="689"/>
      <c r="G66" s="873"/>
    </row>
    <row r="67" spans="1:8" ht="24.75" hidden="1" customHeight="1">
      <c r="A67" s="331" t="s">
        <v>145</v>
      </c>
      <c r="B67" s="21" t="s">
        <v>86</v>
      </c>
      <c r="C67" s="384">
        <v>2210</v>
      </c>
      <c r="D67" s="91">
        <v>0</v>
      </c>
      <c r="E67" s="632" t="s">
        <v>15</v>
      </c>
      <c r="F67" s="688" t="s">
        <v>34</v>
      </c>
      <c r="G67" s="872" t="s">
        <v>65</v>
      </c>
    </row>
    <row r="68" spans="1:8" ht="30" hidden="1" customHeight="1">
      <c r="A68" s="331"/>
      <c r="B68" s="22"/>
      <c r="C68" s="384"/>
      <c r="D68" s="20" t="s">
        <v>277</v>
      </c>
      <c r="E68" s="607"/>
      <c r="F68" s="689"/>
      <c r="G68" s="873"/>
      <c r="H68" s="132" t="s">
        <v>200</v>
      </c>
    </row>
    <row r="69" spans="1:8" ht="30.75" hidden="1" customHeight="1">
      <c r="A69" s="928" t="s">
        <v>139</v>
      </c>
      <c r="B69" s="87" t="s">
        <v>258</v>
      </c>
      <c r="C69" s="337">
        <v>2210</v>
      </c>
      <c r="D69" s="116">
        <v>0</v>
      </c>
      <c r="E69" s="632" t="s">
        <v>15</v>
      </c>
      <c r="F69" s="688" t="s">
        <v>32</v>
      </c>
      <c r="G69" s="872" t="s">
        <v>60</v>
      </c>
    </row>
    <row r="70" spans="1:8" ht="37.5" hidden="1" customHeight="1">
      <c r="A70" s="929"/>
      <c r="B70" s="22"/>
      <c r="C70" s="338"/>
      <c r="D70" s="33" t="s">
        <v>141</v>
      </c>
      <c r="E70" s="607"/>
      <c r="F70" s="689"/>
      <c r="G70" s="873"/>
    </row>
    <row r="71" spans="1:8" ht="26.25" hidden="1" customHeight="1">
      <c r="A71" s="48" t="s">
        <v>61</v>
      </c>
      <c r="B71" s="37" t="s">
        <v>59</v>
      </c>
      <c r="C71" s="347">
        <v>2210</v>
      </c>
      <c r="D71" s="84">
        <v>0</v>
      </c>
      <c r="E71" s="688" t="s">
        <v>15</v>
      </c>
      <c r="F71" s="339" t="s">
        <v>32</v>
      </c>
      <c r="G71" s="339" t="s">
        <v>60</v>
      </c>
    </row>
    <row r="72" spans="1:8" ht="27" hidden="1" customHeight="1">
      <c r="A72" s="66"/>
      <c r="B72" s="38"/>
      <c r="C72" s="348"/>
      <c r="D72" s="83" t="s">
        <v>261</v>
      </c>
      <c r="E72" s="689"/>
      <c r="F72" s="340"/>
      <c r="G72" s="340"/>
      <c r="H72" s="132" t="s">
        <v>200</v>
      </c>
    </row>
    <row r="73" spans="1:8" ht="25.5" hidden="1" customHeight="1">
      <c r="A73" s="48" t="s">
        <v>190</v>
      </c>
      <c r="B73" s="94" t="s">
        <v>94</v>
      </c>
      <c r="C73" s="347">
        <v>2210</v>
      </c>
      <c r="D73" s="84">
        <v>0</v>
      </c>
      <c r="E73" s="688" t="s">
        <v>188</v>
      </c>
      <c r="F73" s="339" t="s">
        <v>134</v>
      </c>
      <c r="G73" s="339" t="s">
        <v>60</v>
      </c>
      <c r="H73" s="132" t="s">
        <v>200</v>
      </c>
    </row>
    <row r="74" spans="1:8" ht="25.5" hidden="1" customHeight="1">
      <c r="A74" s="66"/>
      <c r="B74" s="38"/>
      <c r="C74" s="348"/>
      <c r="D74" s="83" t="s">
        <v>189</v>
      </c>
      <c r="E74" s="689"/>
      <c r="F74" s="340"/>
      <c r="G74" s="340"/>
      <c r="H74" s="132"/>
    </row>
    <row r="75" spans="1:8" ht="25.5" hidden="1" customHeight="1">
      <c r="A75" s="48" t="s">
        <v>192</v>
      </c>
      <c r="B75" s="94" t="s">
        <v>191</v>
      </c>
      <c r="C75" s="347">
        <v>2210</v>
      </c>
      <c r="D75" s="84">
        <v>0</v>
      </c>
      <c r="E75" s="688" t="s">
        <v>196</v>
      </c>
      <c r="F75" s="339" t="s">
        <v>134</v>
      </c>
      <c r="G75" s="339" t="s">
        <v>60</v>
      </c>
      <c r="H75" s="132"/>
    </row>
    <row r="76" spans="1:8" ht="25.5" hidden="1" customHeight="1">
      <c r="A76" s="66"/>
      <c r="B76" s="38"/>
      <c r="C76" s="348"/>
      <c r="D76" s="83" t="s">
        <v>290</v>
      </c>
      <c r="E76" s="689"/>
      <c r="F76" s="340"/>
      <c r="G76" s="340"/>
      <c r="H76" s="132"/>
    </row>
    <row r="77" spans="1:8" ht="25.5" hidden="1" customHeight="1">
      <c r="A77" s="48"/>
      <c r="B77" s="94" t="s">
        <v>193</v>
      </c>
      <c r="C77" s="347">
        <v>2210</v>
      </c>
      <c r="D77" s="84">
        <v>0</v>
      </c>
      <c r="E77" s="688" t="s">
        <v>196</v>
      </c>
      <c r="F77" s="339" t="s">
        <v>134</v>
      </c>
      <c r="G77" s="339" t="s">
        <v>60</v>
      </c>
      <c r="H77" s="132"/>
    </row>
    <row r="78" spans="1:8" ht="25.5" hidden="1" customHeight="1">
      <c r="A78" s="66"/>
      <c r="B78" s="38"/>
      <c r="C78" s="348"/>
      <c r="D78" s="83" t="s">
        <v>262</v>
      </c>
      <c r="E78" s="689"/>
      <c r="F78" s="340"/>
      <c r="G78" s="340"/>
      <c r="H78" s="132" t="s">
        <v>200</v>
      </c>
    </row>
    <row r="79" spans="1:8" ht="25.5" hidden="1" customHeight="1">
      <c r="A79" s="48" t="s">
        <v>195</v>
      </c>
      <c r="B79" s="94" t="s">
        <v>194</v>
      </c>
      <c r="C79" s="347">
        <v>2210</v>
      </c>
      <c r="D79" s="84">
        <v>0</v>
      </c>
      <c r="E79" s="688" t="s">
        <v>197</v>
      </c>
      <c r="F79" s="339" t="s">
        <v>134</v>
      </c>
      <c r="G79" s="339" t="s">
        <v>60</v>
      </c>
      <c r="H79" s="132"/>
    </row>
    <row r="80" spans="1:8" ht="25.5" hidden="1" customHeight="1">
      <c r="A80" s="66"/>
      <c r="B80" s="38"/>
      <c r="C80" s="348"/>
      <c r="D80" s="83" t="s">
        <v>198</v>
      </c>
      <c r="E80" s="689"/>
      <c r="F80" s="340"/>
      <c r="G80" s="340"/>
    </row>
    <row r="81" spans="1:8" ht="37.5" hidden="1" customHeight="1">
      <c r="A81" s="48" t="s">
        <v>195</v>
      </c>
      <c r="B81" s="94" t="s">
        <v>194</v>
      </c>
      <c r="C81" s="347">
        <v>2210</v>
      </c>
      <c r="D81" s="116">
        <v>0</v>
      </c>
      <c r="E81" s="688" t="s">
        <v>197</v>
      </c>
      <c r="F81" s="339" t="s">
        <v>134</v>
      </c>
      <c r="G81" s="339" t="s">
        <v>60</v>
      </c>
    </row>
    <row r="82" spans="1:8" ht="27" hidden="1" customHeight="1">
      <c r="A82" s="66"/>
      <c r="B82" s="38"/>
      <c r="C82" s="348"/>
      <c r="D82" s="83" t="s">
        <v>291</v>
      </c>
      <c r="E82" s="689"/>
      <c r="F82" s="340"/>
      <c r="G82" s="340"/>
      <c r="H82" s="132"/>
    </row>
    <row r="83" spans="1:8" ht="27" hidden="1" customHeight="1">
      <c r="A83" s="393" t="s">
        <v>246</v>
      </c>
      <c r="B83" s="130" t="s">
        <v>265</v>
      </c>
      <c r="C83" s="65">
        <v>2210</v>
      </c>
      <c r="D83" s="131">
        <v>0</v>
      </c>
      <c r="E83" s="688" t="s">
        <v>197</v>
      </c>
      <c r="F83" s="356" t="s">
        <v>243</v>
      </c>
      <c r="G83" s="356" t="s">
        <v>60</v>
      </c>
    </row>
    <row r="84" spans="1:8" ht="31.5" hidden="1" customHeight="1">
      <c r="A84" s="36"/>
      <c r="B84" s="36"/>
      <c r="C84" s="35"/>
      <c r="D84" s="4" t="s">
        <v>263</v>
      </c>
      <c r="E84" s="689"/>
      <c r="F84" s="356"/>
      <c r="G84" s="8"/>
      <c r="H84" s="179"/>
    </row>
    <row r="85" spans="1:8" ht="44.25" hidden="1" customHeight="1">
      <c r="A85" s="393" t="s">
        <v>330</v>
      </c>
      <c r="B85" s="130" t="s">
        <v>266</v>
      </c>
      <c r="C85" s="65">
        <v>2210</v>
      </c>
      <c r="D85" s="131">
        <v>0</v>
      </c>
      <c r="E85" s="688" t="s">
        <v>197</v>
      </c>
      <c r="F85" s="356" t="s">
        <v>267</v>
      </c>
      <c r="G85" s="356" t="s">
        <v>60</v>
      </c>
      <c r="H85" s="179"/>
    </row>
    <row r="86" spans="1:8" ht="31.5" hidden="1" customHeight="1">
      <c r="A86" s="36"/>
      <c r="B86" s="36"/>
      <c r="C86" s="35"/>
      <c r="D86" s="4" t="s">
        <v>314</v>
      </c>
      <c r="E86" s="689"/>
      <c r="F86" s="356"/>
      <c r="G86" s="8"/>
      <c r="H86" s="179" t="s">
        <v>200</v>
      </c>
    </row>
    <row r="87" spans="1:8" ht="48.75" hidden="1" customHeight="1">
      <c r="A87" s="393" t="s">
        <v>330</v>
      </c>
      <c r="B87" s="130" t="s">
        <v>266</v>
      </c>
      <c r="C87" s="65">
        <v>2210</v>
      </c>
      <c r="D87" s="206">
        <v>0</v>
      </c>
      <c r="E87" s="688" t="s">
        <v>197</v>
      </c>
      <c r="F87" s="356" t="s">
        <v>300</v>
      </c>
      <c r="G87" s="688" t="s">
        <v>65</v>
      </c>
      <c r="H87" s="179"/>
    </row>
    <row r="88" spans="1:8" ht="31.5" hidden="1" customHeight="1">
      <c r="A88" s="36"/>
      <c r="B88" s="36"/>
      <c r="C88" s="35"/>
      <c r="D88" s="4" t="s">
        <v>315</v>
      </c>
      <c r="E88" s="689"/>
      <c r="F88" s="356"/>
      <c r="G88" s="689"/>
      <c r="H88" s="179"/>
    </row>
    <row r="89" spans="1:8" ht="27" hidden="1" customHeight="1">
      <c r="A89" s="928" t="s">
        <v>143</v>
      </c>
      <c r="B89" s="21" t="s">
        <v>87</v>
      </c>
      <c r="C89" s="686">
        <v>2210</v>
      </c>
      <c r="D89" s="116">
        <v>0</v>
      </c>
      <c r="E89" s="606" t="s">
        <v>15</v>
      </c>
      <c r="F89" s="688" t="s">
        <v>34</v>
      </c>
      <c r="G89" s="872" t="s">
        <v>65</v>
      </c>
    </row>
    <row r="90" spans="1:8" ht="45" hidden="1" customHeight="1">
      <c r="A90" s="929"/>
      <c r="B90" s="22"/>
      <c r="C90" s="687"/>
      <c r="D90" s="20" t="s">
        <v>264</v>
      </c>
      <c r="E90" s="607"/>
      <c r="F90" s="689"/>
      <c r="G90" s="873"/>
    </row>
    <row r="91" spans="1:8" ht="45" hidden="1" customHeight="1">
      <c r="A91" s="156" t="s">
        <v>224</v>
      </c>
      <c r="B91" s="157" t="s">
        <v>223</v>
      </c>
      <c r="C91" s="392">
        <v>2210</v>
      </c>
      <c r="D91" s="158">
        <v>0</v>
      </c>
      <c r="E91" s="616" t="s">
        <v>196</v>
      </c>
      <c r="F91" s="616" t="s">
        <v>120</v>
      </c>
      <c r="G91" s="345" t="s">
        <v>60</v>
      </c>
    </row>
    <row r="92" spans="1:8" ht="45" hidden="1" customHeight="1">
      <c r="A92" s="159"/>
      <c r="B92" s="159"/>
      <c r="C92" s="346"/>
      <c r="D92" s="160" t="s">
        <v>230</v>
      </c>
      <c r="E92" s="617"/>
      <c r="F92" s="617"/>
      <c r="G92" s="161"/>
    </row>
    <row r="93" spans="1:8" ht="48.75" hidden="1" customHeight="1">
      <c r="A93" s="46" t="s">
        <v>92</v>
      </c>
      <c r="B93" s="88" t="s">
        <v>91</v>
      </c>
      <c r="C93" s="606">
        <v>2210</v>
      </c>
      <c r="D93" s="91">
        <v>0</v>
      </c>
      <c r="E93" s="688" t="s">
        <v>196</v>
      </c>
      <c r="F93" s="688" t="s">
        <v>134</v>
      </c>
      <c r="G93" s="792" t="s">
        <v>60</v>
      </c>
    </row>
    <row r="94" spans="1:8" ht="37.5" hidden="1" customHeight="1">
      <c r="A94" s="89"/>
      <c r="B94" s="90"/>
      <c r="C94" s="607"/>
      <c r="D94" s="20" t="s">
        <v>278</v>
      </c>
      <c r="E94" s="689"/>
      <c r="F94" s="689"/>
      <c r="G94" s="793"/>
      <c r="H94" s="132"/>
    </row>
    <row r="95" spans="1:8" ht="37.5" hidden="1" customHeight="1">
      <c r="A95" s="162" t="s">
        <v>321</v>
      </c>
      <c r="B95" s="92" t="s">
        <v>320</v>
      </c>
      <c r="C95" s="374"/>
      <c r="D95" s="164">
        <v>0</v>
      </c>
      <c r="E95" s="688" t="s">
        <v>196</v>
      </c>
      <c r="F95" s="356" t="s">
        <v>120</v>
      </c>
      <c r="G95" s="792" t="s">
        <v>60</v>
      </c>
      <c r="H95" s="132"/>
    </row>
    <row r="96" spans="1:8" ht="37.5" hidden="1" customHeight="1">
      <c r="A96" s="162"/>
      <c r="B96" s="163"/>
      <c r="C96" s="374"/>
      <c r="D96" s="83" t="s">
        <v>281</v>
      </c>
      <c r="E96" s="689"/>
      <c r="F96" s="356"/>
      <c r="G96" s="793"/>
      <c r="H96" s="132"/>
    </row>
    <row r="97" spans="1:8" ht="26.25" hidden="1" customHeight="1">
      <c r="A97" s="925" t="s">
        <v>226</v>
      </c>
      <c r="B97" s="92" t="s">
        <v>93</v>
      </c>
      <c r="C97" s="688">
        <v>2210</v>
      </c>
      <c r="D97" s="158">
        <f>97839-22093.39-9829.5-45000-7350.89-906-12659.22</f>
        <v>0</v>
      </c>
      <c r="E97" s="688" t="s">
        <v>196</v>
      </c>
      <c r="F97" s="339" t="s">
        <v>243</v>
      </c>
      <c r="G97" s="339" t="s">
        <v>60</v>
      </c>
    </row>
    <row r="98" spans="1:8" ht="37.5" hidden="1" customHeight="1">
      <c r="A98" s="926"/>
      <c r="B98" s="394"/>
      <c r="C98" s="689"/>
      <c r="D98" s="83" t="s">
        <v>282</v>
      </c>
      <c r="E98" s="689"/>
      <c r="F98" s="5"/>
      <c r="G98" s="8"/>
      <c r="H98" s="132"/>
    </row>
    <row r="99" spans="1:8" ht="37.5" hidden="1" customHeight="1">
      <c r="A99" s="925" t="s">
        <v>279</v>
      </c>
      <c r="B99" s="92" t="s">
        <v>280</v>
      </c>
      <c r="C99" s="688">
        <v>2210</v>
      </c>
      <c r="D99" s="158">
        <v>0</v>
      </c>
      <c r="E99" s="688" t="s">
        <v>196</v>
      </c>
      <c r="F99" s="339" t="s">
        <v>243</v>
      </c>
      <c r="G99" s="339" t="s">
        <v>60</v>
      </c>
      <c r="H99" s="132"/>
    </row>
    <row r="100" spans="1:8" ht="37.5" hidden="1" customHeight="1">
      <c r="A100" s="926"/>
      <c r="B100" s="394"/>
      <c r="C100" s="689"/>
      <c r="D100" s="83" t="s">
        <v>283</v>
      </c>
      <c r="E100" s="689"/>
      <c r="F100" s="5"/>
      <c r="G100" s="8"/>
      <c r="H100" s="132"/>
    </row>
    <row r="101" spans="1:8" ht="37.5" hidden="1" customHeight="1">
      <c r="A101" s="925" t="s">
        <v>255</v>
      </c>
      <c r="B101" s="92" t="s">
        <v>228</v>
      </c>
      <c r="C101" s="688">
        <v>2210</v>
      </c>
      <c r="D101" s="180">
        <v>0</v>
      </c>
      <c r="E101" s="688" t="s">
        <v>196</v>
      </c>
      <c r="F101" s="339" t="s">
        <v>243</v>
      </c>
      <c r="G101" s="339" t="s">
        <v>60</v>
      </c>
      <c r="H101" s="132"/>
    </row>
    <row r="102" spans="1:8" ht="37.5" hidden="1" customHeight="1">
      <c r="A102" s="926"/>
      <c r="B102" s="394"/>
      <c r="C102" s="689"/>
      <c r="D102" s="83" t="s">
        <v>254</v>
      </c>
      <c r="E102" s="689"/>
      <c r="F102" s="5"/>
      <c r="G102" s="8"/>
      <c r="H102" s="132"/>
    </row>
    <row r="103" spans="1:8" ht="37.5" hidden="1" customHeight="1">
      <c r="A103" s="330" t="s">
        <v>247</v>
      </c>
      <c r="B103" s="178" t="s">
        <v>248</v>
      </c>
      <c r="C103" s="339">
        <v>2210</v>
      </c>
      <c r="D103" s="180">
        <v>0</v>
      </c>
      <c r="E103" s="688" t="s">
        <v>196</v>
      </c>
      <c r="F103" s="339" t="s">
        <v>243</v>
      </c>
      <c r="G103" s="339" t="s">
        <v>60</v>
      </c>
      <c r="H103" s="132"/>
    </row>
    <row r="104" spans="1:8" ht="25.5" hidden="1" customHeight="1">
      <c r="A104" s="394"/>
      <c r="B104" s="394"/>
      <c r="C104" s="340"/>
      <c r="D104" s="83" t="s">
        <v>249</v>
      </c>
      <c r="E104" s="689"/>
      <c r="F104" s="5"/>
      <c r="G104" s="8"/>
      <c r="H104" s="132"/>
    </row>
    <row r="105" spans="1:8" ht="37.5" hidden="1" customHeight="1">
      <c r="A105" s="156" t="s">
        <v>225</v>
      </c>
      <c r="B105" s="157" t="s">
        <v>221</v>
      </c>
      <c r="C105" s="392">
        <v>2210</v>
      </c>
      <c r="D105" s="177">
        <v>0</v>
      </c>
      <c r="E105" s="799" t="s">
        <v>196</v>
      </c>
      <c r="F105" s="799" t="s">
        <v>120</v>
      </c>
      <c r="G105" s="392" t="s">
        <v>60</v>
      </c>
    </row>
    <row r="106" spans="1:8" ht="37.5" hidden="1" customHeight="1">
      <c r="A106" s="370"/>
      <c r="B106" s="370"/>
      <c r="C106" s="346"/>
      <c r="D106" s="160" t="s">
        <v>222</v>
      </c>
      <c r="E106" s="617"/>
      <c r="F106" s="617"/>
      <c r="G106" s="161"/>
      <c r="H106" s="132"/>
    </row>
    <row r="107" spans="1:8" ht="37.5" hidden="1" customHeight="1">
      <c r="A107" s="925" t="s">
        <v>229</v>
      </c>
      <c r="B107" s="92" t="s">
        <v>228</v>
      </c>
      <c r="C107" s="688">
        <v>2210</v>
      </c>
      <c r="D107" s="158">
        <v>0</v>
      </c>
      <c r="E107" s="688" t="s">
        <v>196</v>
      </c>
      <c r="F107" s="339" t="s">
        <v>120</v>
      </c>
      <c r="G107" s="339" t="s">
        <v>60</v>
      </c>
      <c r="H107" s="132"/>
    </row>
    <row r="108" spans="1:8" ht="37.5" hidden="1" customHeight="1">
      <c r="A108" s="926"/>
      <c r="B108" s="394"/>
      <c r="C108" s="689"/>
      <c r="D108" s="165" t="s">
        <v>227</v>
      </c>
      <c r="E108" s="689"/>
      <c r="F108" s="5"/>
      <c r="G108" s="8"/>
      <c r="H108" s="132" t="s">
        <v>200</v>
      </c>
    </row>
    <row r="109" spans="1:8" ht="27.75" hidden="1" customHeight="1">
      <c r="A109" s="923" t="s">
        <v>144</v>
      </c>
      <c r="B109" s="94" t="s">
        <v>94</v>
      </c>
      <c r="C109" s="339">
        <v>2210</v>
      </c>
      <c r="D109" s="84">
        <v>0</v>
      </c>
      <c r="E109" s="688" t="s">
        <v>126</v>
      </c>
      <c r="F109" s="339" t="s">
        <v>32</v>
      </c>
      <c r="G109" s="872" t="s">
        <v>60</v>
      </c>
    </row>
    <row r="110" spans="1:8" ht="37.5" hidden="1" customHeight="1">
      <c r="A110" s="927"/>
      <c r="B110" s="51"/>
      <c r="C110" s="95"/>
      <c r="D110" s="20" t="s">
        <v>284</v>
      </c>
      <c r="E110" s="689"/>
      <c r="F110" s="5"/>
      <c r="G110" s="873"/>
    </row>
    <row r="111" spans="1:8" ht="37.5" hidden="1" customHeight="1">
      <c r="A111" s="923" t="s">
        <v>95</v>
      </c>
      <c r="B111" s="96" t="s">
        <v>96</v>
      </c>
      <c r="C111" s="688">
        <v>2210</v>
      </c>
      <c r="D111" s="93">
        <v>0</v>
      </c>
      <c r="E111" s="688" t="s">
        <v>126</v>
      </c>
      <c r="F111" s="688" t="s">
        <v>32</v>
      </c>
      <c r="G111" s="339" t="s">
        <v>60</v>
      </c>
    </row>
    <row r="112" spans="1:8" ht="37.5" hidden="1" customHeight="1">
      <c r="A112" s="924"/>
      <c r="B112" s="394"/>
      <c r="C112" s="689"/>
      <c r="D112" s="72" t="s">
        <v>285</v>
      </c>
      <c r="E112" s="689"/>
      <c r="F112" s="689"/>
      <c r="G112" s="366"/>
    </row>
    <row r="113" spans="1:7" ht="37.5" hidden="1" customHeight="1">
      <c r="A113" s="351" t="s">
        <v>97</v>
      </c>
      <c r="B113" s="97" t="s">
        <v>98</v>
      </c>
      <c r="C113" s="356">
        <v>2210</v>
      </c>
      <c r="D113" s="84">
        <f>73600-73600</f>
        <v>0</v>
      </c>
      <c r="E113" s="688" t="s">
        <v>126</v>
      </c>
      <c r="F113" s="356" t="s">
        <v>32</v>
      </c>
      <c r="G113" s="339" t="s">
        <v>60</v>
      </c>
    </row>
    <row r="114" spans="1:7" ht="37.5" hidden="1" customHeight="1">
      <c r="A114" s="36"/>
      <c r="B114" s="36"/>
      <c r="C114" s="356"/>
      <c r="D114" s="83" t="s">
        <v>99</v>
      </c>
      <c r="E114" s="689"/>
      <c r="F114" s="356"/>
      <c r="G114" s="366"/>
    </row>
    <row r="115" spans="1:7" ht="37.5" hidden="1" customHeight="1">
      <c r="A115" s="96" t="s">
        <v>159</v>
      </c>
      <c r="B115" s="97" t="s">
        <v>158</v>
      </c>
      <c r="C115" s="218">
        <v>2210</v>
      </c>
      <c r="D115" s="98">
        <v>0</v>
      </c>
      <c r="E115" s="688" t="s">
        <v>126</v>
      </c>
      <c r="F115" s="339" t="s">
        <v>133</v>
      </c>
      <c r="G115" s="339" t="s">
        <v>60</v>
      </c>
    </row>
    <row r="116" spans="1:7" ht="37.5" hidden="1" customHeight="1">
      <c r="A116" s="124"/>
      <c r="B116" s="124"/>
      <c r="C116" s="219"/>
      <c r="D116" s="83" t="s">
        <v>286</v>
      </c>
      <c r="E116" s="689"/>
      <c r="F116" s="340"/>
      <c r="G116" s="377"/>
    </row>
    <row r="117" spans="1:7" ht="37.5" hidden="1" customHeight="1">
      <c r="A117" s="96" t="s">
        <v>159</v>
      </c>
      <c r="B117" s="97" t="s">
        <v>158</v>
      </c>
      <c r="C117" s="218">
        <v>2210</v>
      </c>
      <c r="D117" s="216">
        <v>0</v>
      </c>
      <c r="E117" s="688" t="s">
        <v>126</v>
      </c>
      <c r="F117" s="339" t="s">
        <v>133</v>
      </c>
      <c r="G117" s="339" t="s">
        <v>60</v>
      </c>
    </row>
    <row r="118" spans="1:7" ht="37.5" hidden="1" customHeight="1">
      <c r="A118" s="124"/>
      <c r="B118" s="124"/>
      <c r="C118" s="219"/>
      <c r="D118" s="83" t="s">
        <v>286</v>
      </c>
      <c r="E118" s="689"/>
      <c r="F118" s="340"/>
      <c r="G118" s="213"/>
    </row>
    <row r="119" spans="1:7" ht="39" customHeight="1">
      <c r="A119" s="642" t="s">
        <v>556</v>
      </c>
      <c r="B119" s="618" t="s">
        <v>438</v>
      </c>
      <c r="C119" s="644">
        <v>2210</v>
      </c>
      <c r="D119" s="401">
        <v>6800</v>
      </c>
      <c r="E119" s="616" t="s">
        <v>196</v>
      </c>
      <c r="F119" s="616" t="s">
        <v>133</v>
      </c>
      <c r="G119" s="620" t="s">
        <v>60</v>
      </c>
    </row>
    <row r="120" spans="1:7" ht="28.5" customHeight="1" thickBot="1">
      <c r="A120" s="643"/>
      <c r="B120" s="619"/>
      <c r="C120" s="645"/>
      <c r="D120" s="402" t="s">
        <v>559</v>
      </c>
      <c r="E120" s="617"/>
      <c r="F120" s="617"/>
      <c r="G120" s="621"/>
    </row>
    <row r="121" spans="1:7" ht="24.75" hidden="1" customHeight="1">
      <c r="A121" s="874" t="s">
        <v>100</v>
      </c>
      <c r="B121" s="119" t="s">
        <v>101</v>
      </c>
      <c r="C121" s="403">
        <v>2210</v>
      </c>
      <c r="D121" s="116">
        <v>0</v>
      </c>
      <c r="E121" s="616" t="s">
        <v>126</v>
      </c>
      <c r="F121" s="616" t="s">
        <v>32</v>
      </c>
      <c r="G121" s="721" t="s">
        <v>102</v>
      </c>
    </row>
    <row r="122" spans="1:7" ht="37.5" hidden="1" customHeight="1">
      <c r="A122" s="922"/>
      <c r="B122" s="404"/>
      <c r="C122" s="405"/>
      <c r="D122" s="232" t="s">
        <v>287</v>
      </c>
      <c r="E122" s="617"/>
      <c r="F122" s="617"/>
      <c r="G122" s="722"/>
    </row>
    <row r="123" spans="1:7" ht="37.5" hidden="1" customHeight="1">
      <c r="A123" s="913" t="s">
        <v>140</v>
      </c>
      <c r="B123" s="119" t="s">
        <v>103</v>
      </c>
      <c r="C123" s="644">
        <v>2210</v>
      </c>
      <c r="D123" s="116">
        <v>0</v>
      </c>
      <c r="E123" s="616" t="s">
        <v>289</v>
      </c>
      <c r="F123" s="616" t="s">
        <v>32</v>
      </c>
      <c r="G123" s="721" t="s">
        <v>65</v>
      </c>
    </row>
    <row r="124" spans="1:7" ht="29.25" hidden="1" customHeight="1">
      <c r="A124" s="914"/>
      <c r="B124" s="404"/>
      <c r="C124" s="645"/>
      <c r="D124" s="232" t="s">
        <v>288</v>
      </c>
      <c r="E124" s="617"/>
      <c r="F124" s="617"/>
      <c r="G124" s="722"/>
    </row>
    <row r="125" spans="1:7" ht="29.25" customHeight="1">
      <c r="A125" s="913" t="s">
        <v>581</v>
      </c>
      <c r="B125" s="406" t="s">
        <v>590</v>
      </c>
      <c r="C125" s="403">
        <v>2210</v>
      </c>
      <c r="D125" s="116">
        <f>600+36000+41400+22000+2600</f>
        <v>102600</v>
      </c>
      <c r="E125" s="637" t="s">
        <v>572</v>
      </c>
      <c r="F125" s="616" t="s">
        <v>119</v>
      </c>
      <c r="G125" s="721" t="s">
        <v>65</v>
      </c>
    </row>
    <row r="126" spans="1:7" ht="63" customHeight="1">
      <c r="A126" s="914"/>
      <c r="B126" s="407"/>
      <c r="C126" s="405"/>
      <c r="D126" s="160" t="s">
        <v>582</v>
      </c>
      <c r="E126" s="622"/>
      <c r="F126" s="617"/>
      <c r="G126" s="722"/>
    </row>
    <row r="127" spans="1:7" ht="33.75" customHeight="1">
      <c r="A127" s="408" t="s">
        <v>583</v>
      </c>
      <c r="B127" s="406" t="s">
        <v>591</v>
      </c>
      <c r="C127" s="403">
        <v>2210</v>
      </c>
      <c r="D127" s="204">
        <v>1500000</v>
      </c>
      <c r="E127" s="629" t="s">
        <v>216</v>
      </c>
      <c r="F127" s="616" t="s">
        <v>300</v>
      </c>
      <c r="G127" s="721" t="s">
        <v>60</v>
      </c>
    </row>
    <row r="128" spans="1:7" ht="54.75" customHeight="1">
      <c r="A128" s="208"/>
      <c r="B128" s="404"/>
      <c r="C128" s="405"/>
      <c r="D128" s="160" t="s">
        <v>584</v>
      </c>
      <c r="E128" s="629"/>
      <c r="F128" s="617"/>
      <c r="G128" s="722"/>
    </row>
    <row r="129" spans="1:7" ht="29.25" hidden="1" customHeight="1">
      <c r="A129" s="920" t="s">
        <v>378</v>
      </c>
      <c r="B129" s="406" t="s">
        <v>379</v>
      </c>
      <c r="C129" s="403">
        <v>2210</v>
      </c>
      <c r="D129" s="204">
        <v>0</v>
      </c>
      <c r="E129" s="629" t="s">
        <v>216</v>
      </c>
      <c r="F129" s="616" t="s">
        <v>300</v>
      </c>
      <c r="G129" s="721" t="s">
        <v>65</v>
      </c>
    </row>
    <row r="130" spans="1:7" ht="72.75" hidden="1" customHeight="1">
      <c r="A130" s="921"/>
      <c r="B130" s="404"/>
      <c r="C130" s="405"/>
      <c r="D130" s="160" t="s">
        <v>370</v>
      </c>
      <c r="E130" s="629"/>
      <c r="F130" s="617"/>
      <c r="G130" s="722"/>
    </row>
    <row r="131" spans="1:7" ht="49.5" hidden="1" customHeight="1">
      <c r="A131" s="409" t="s">
        <v>353</v>
      </c>
      <c r="B131" s="406" t="s">
        <v>352</v>
      </c>
      <c r="C131" s="410">
        <v>2210</v>
      </c>
      <c r="D131" s="204">
        <v>0</v>
      </c>
      <c r="E131" s="629" t="s">
        <v>216</v>
      </c>
      <c r="F131" s="616" t="s">
        <v>300</v>
      </c>
      <c r="G131" s="721" t="s">
        <v>392</v>
      </c>
    </row>
    <row r="132" spans="1:7" ht="49.5" hidden="1" customHeight="1">
      <c r="A132" s="208"/>
      <c r="B132" s="411"/>
      <c r="C132" s="405"/>
      <c r="D132" s="160" t="s">
        <v>377</v>
      </c>
      <c r="E132" s="629"/>
      <c r="F132" s="617"/>
      <c r="G132" s="722"/>
    </row>
    <row r="133" spans="1:7" ht="49.5" hidden="1" customHeight="1">
      <c r="A133" s="409" t="s">
        <v>356</v>
      </c>
      <c r="B133" s="406" t="s">
        <v>357</v>
      </c>
      <c r="C133" s="403">
        <v>2210</v>
      </c>
      <c r="D133" s="204">
        <v>0</v>
      </c>
      <c r="E133" s="629" t="s">
        <v>216</v>
      </c>
      <c r="F133" s="616" t="s">
        <v>300</v>
      </c>
      <c r="G133" s="721" t="s">
        <v>393</v>
      </c>
    </row>
    <row r="134" spans="1:7" ht="49.5" hidden="1" customHeight="1">
      <c r="A134" s="208"/>
      <c r="B134" s="411"/>
      <c r="C134" s="412"/>
      <c r="D134" s="160" t="s">
        <v>371</v>
      </c>
      <c r="E134" s="629"/>
      <c r="F134" s="617"/>
      <c r="G134" s="722"/>
    </row>
    <row r="135" spans="1:7" ht="49.5" hidden="1" customHeight="1">
      <c r="A135" s="409" t="s">
        <v>385</v>
      </c>
      <c r="B135" s="406" t="s">
        <v>384</v>
      </c>
      <c r="C135" s="403">
        <v>2210</v>
      </c>
      <c r="D135" s="204">
        <v>0</v>
      </c>
      <c r="E135" s="629" t="s">
        <v>216</v>
      </c>
      <c r="F135" s="616" t="s">
        <v>300</v>
      </c>
      <c r="G135" s="721" t="s">
        <v>392</v>
      </c>
    </row>
    <row r="136" spans="1:7" ht="49.5" hidden="1" customHeight="1">
      <c r="A136" s="208"/>
      <c r="B136" s="411"/>
      <c r="C136" s="412"/>
      <c r="D136" s="160" t="s">
        <v>371</v>
      </c>
      <c r="E136" s="629"/>
      <c r="F136" s="617"/>
      <c r="G136" s="722"/>
    </row>
    <row r="137" spans="1:7" ht="49.5" hidden="1" customHeight="1">
      <c r="A137" s="409" t="s">
        <v>354</v>
      </c>
      <c r="B137" s="406" t="s">
        <v>355</v>
      </c>
      <c r="C137" s="403">
        <v>2210</v>
      </c>
      <c r="D137" s="212">
        <f>50000-500-2490-47010</f>
        <v>0</v>
      </c>
      <c r="E137" s="629" t="s">
        <v>216</v>
      </c>
      <c r="F137" s="616" t="s">
        <v>300</v>
      </c>
      <c r="G137" s="413" t="s">
        <v>380</v>
      </c>
    </row>
    <row r="138" spans="1:7" ht="16.5" hidden="1" customHeight="1">
      <c r="A138" s="208"/>
      <c r="B138" s="411"/>
      <c r="C138" s="412"/>
      <c r="D138" s="160" t="s">
        <v>381</v>
      </c>
      <c r="E138" s="629"/>
      <c r="F138" s="617"/>
      <c r="G138" s="414"/>
    </row>
    <row r="139" spans="1:7" ht="49.5" hidden="1" customHeight="1">
      <c r="A139" s="415" t="s">
        <v>382</v>
      </c>
      <c r="B139" s="353" t="s">
        <v>265</v>
      </c>
      <c r="C139" s="416">
        <v>2210</v>
      </c>
      <c r="D139" s="204">
        <v>0</v>
      </c>
      <c r="E139" s="629" t="s">
        <v>216</v>
      </c>
      <c r="F139" s="392" t="s">
        <v>365</v>
      </c>
      <c r="G139" s="721" t="s">
        <v>392</v>
      </c>
    </row>
    <row r="140" spans="1:7" ht="49.5" hidden="1" customHeight="1">
      <c r="A140" s="415"/>
      <c r="B140" s="417"/>
      <c r="C140" s="416"/>
      <c r="D140" s="160" t="s">
        <v>362</v>
      </c>
      <c r="E140" s="629"/>
      <c r="F140" s="392"/>
      <c r="G140" s="722"/>
    </row>
    <row r="141" spans="1:7" ht="49.5" hidden="1" customHeight="1">
      <c r="A141" s="418" t="s">
        <v>389</v>
      </c>
      <c r="B141" s="419" t="s">
        <v>390</v>
      </c>
      <c r="C141" s="403">
        <v>2210</v>
      </c>
      <c r="D141" s="204">
        <v>0</v>
      </c>
      <c r="E141" s="629" t="s">
        <v>289</v>
      </c>
      <c r="F141" s="345" t="s">
        <v>365</v>
      </c>
      <c r="G141" s="721" t="s">
        <v>392</v>
      </c>
    </row>
    <row r="142" spans="1:7" ht="49.5" hidden="1" customHeight="1">
      <c r="A142" s="420"/>
      <c r="B142" s="411"/>
      <c r="C142" s="405"/>
      <c r="D142" s="160" t="s">
        <v>362</v>
      </c>
      <c r="E142" s="629"/>
      <c r="F142" s="346"/>
      <c r="G142" s="722"/>
    </row>
    <row r="143" spans="1:7" ht="49.5" hidden="1" customHeight="1">
      <c r="A143" s="421"/>
      <c r="B143" s="422"/>
      <c r="C143" s="423"/>
      <c r="D143" s="212">
        <v>0</v>
      </c>
      <c r="E143" s="629" t="s">
        <v>216</v>
      </c>
      <c r="F143" s="424" t="s">
        <v>300</v>
      </c>
      <c r="G143" s="917" t="s">
        <v>344</v>
      </c>
    </row>
    <row r="144" spans="1:7" ht="49.5" hidden="1" customHeight="1">
      <c r="A144" s="425"/>
      <c r="B144" s="426"/>
      <c r="C144" s="427"/>
      <c r="D144" s="160" t="s">
        <v>346</v>
      </c>
      <c r="E144" s="629"/>
      <c r="F144" s="428"/>
      <c r="G144" s="918"/>
    </row>
    <row r="145" spans="1:9" ht="33" customHeight="1">
      <c r="A145" s="919" t="s">
        <v>586</v>
      </c>
      <c r="B145" s="700" t="s">
        <v>593</v>
      </c>
      <c r="C145" s="416">
        <v>2210</v>
      </c>
      <c r="D145" s="203">
        <v>601200</v>
      </c>
      <c r="E145" s="622" t="s">
        <v>572</v>
      </c>
      <c r="F145" s="392" t="s">
        <v>119</v>
      </c>
      <c r="G145" s="916" t="s">
        <v>392</v>
      </c>
    </row>
    <row r="146" spans="1:9" ht="27.75" customHeight="1">
      <c r="A146" s="875"/>
      <c r="B146" s="701"/>
      <c r="C146" s="405"/>
      <c r="D146" s="160" t="s">
        <v>592</v>
      </c>
      <c r="E146" s="622"/>
      <c r="F146" s="346"/>
      <c r="G146" s="722"/>
    </row>
    <row r="147" spans="1:9" ht="49.5" customHeight="1">
      <c r="A147" s="913" t="s">
        <v>569</v>
      </c>
      <c r="B147" s="406" t="s">
        <v>594</v>
      </c>
      <c r="C147" s="222">
        <v>2210</v>
      </c>
      <c r="D147" s="205">
        <f>150000+400000</f>
        <v>550000</v>
      </c>
      <c r="E147" s="622" t="s">
        <v>572</v>
      </c>
      <c r="F147" s="392" t="s">
        <v>34</v>
      </c>
      <c r="G147" s="721" t="s">
        <v>392</v>
      </c>
      <c r="I147" s="16"/>
    </row>
    <row r="148" spans="1:9" ht="49.5" customHeight="1">
      <c r="A148" s="914"/>
      <c r="B148" s="417"/>
      <c r="C148" s="405"/>
      <c r="D148" s="160" t="s">
        <v>568</v>
      </c>
      <c r="E148" s="622"/>
      <c r="F148" s="346"/>
      <c r="G148" s="722"/>
    </row>
    <row r="149" spans="1:9" ht="49.5" hidden="1" customHeight="1">
      <c r="A149" s="913" t="s">
        <v>338</v>
      </c>
      <c r="B149" s="406" t="s">
        <v>339</v>
      </c>
      <c r="C149" s="403">
        <v>2210</v>
      </c>
      <c r="D149" s="116">
        <v>0</v>
      </c>
      <c r="E149" s="432" t="s">
        <v>196</v>
      </c>
      <c r="F149" s="345" t="s">
        <v>300</v>
      </c>
      <c r="G149" s="721" t="s">
        <v>392</v>
      </c>
    </row>
    <row r="150" spans="1:9" ht="49.5" hidden="1" customHeight="1">
      <c r="A150" s="914"/>
      <c r="B150" s="411"/>
      <c r="C150" s="405"/>
      <c r="D150" s="160" t="s">
        <v>345</v>
      </c>
      <c r="E150" s="432"/>
      <c r="F150" s="346"/>
      <c r="G150" s="722"/>
    </row>
    <row r="151" spans="1:9" ht="49.5" hidden="1" customHeight="1">
      <c r="A151" s="915" t="s">
        <v>340</v>
      </c>
      <c r="B151" s="417" t="s">
        <v>341</v>
      </c>
      <c r="C151" s="416">
        <v>2210</v>
      </c>
      <c r="D151" s="205">
        <v>0</v>
      </c>
      <c r="E151" s="432" t="s">
        <v>196</v>
      </c>
      <c r="F151" s="392" t="s">
        <v>300</v>
      </c>
      <c r="G151" s="916" t="s">
        <v>393</v>
      </c>
    </row>
    <row r="152" spans="1:9" ht="49.5" hidden="1" customHeight="1">
      <c r="A152" s="914"/>
      <c r="B152" s="417"/>
      <c r="C152" s="429"/>
      <c r="D152" s="160" t="s">
        <v>322</v>
      </c>
      <c r="E152" s="432"/>
      <c r="F152" s="392"/>
      <c r="G152" s="722"/>
    </row>
    <row r="153" spans="1:9" ht="29.25" hidden="1" customHeight="1">
      <c r="A153" s="408" t="s">
        <v>343</v>
      </c>
      <c r="B153" s="406" t="s">
        <v>303</v>
      </c>
      <c r="C153" s="403">
        <v>2210</v>
      </c>
      <c r="D153" s="204">
        <v>0</v>
      </c>
      <c r="E153" s="622" t="s">
        <v>196</v>
      </c>
      <c r="F153" s="616" t="s">
        <v>300</v>
      </c>
      <c r="G153" s="721" t="s">
        <v>392</v>
      </c>
    </row>
    <row r="154" spans="1:9" ht="48" hidden="1" customHeight="1">
      <c r="A154" s="208"/>
      <c r="B154" s="404"/>
      <c r="C154" s="405"/>
      <c r="D154" s="160" t="s">
        <v>372</v>
      </c>
      <c r="E154" s="622"/>
      <c r="F154" s="617"/>
      <c r="G154" s="722"/>
    </row>
    <row r="155" spans="1:9" ht="48" hidden="1" customHeight="1">
      <c r="A155" s="430" t="s">
        <v>347</v>
      </c>
      <c r="B155" s="406" t="s">
        <v>351</v>
      </c>
      <c r="C155" s="416">
        <v>2210</v>
      </c>
      <c r="D155" s="204">
        <v>0</v>
      </c>
      <c r="E155" s="622" t="s">
        <v>196</v>
      </c>
      <c r="F155" s="392" t="s">
        <v>300</v>
      </c>
      <c r="G155" s="721" t="s">
        <v>392</v>
      </c>
    </row>
    <row r="156" spans="1:9" ht="48" hidden="1" customHeight="1">
      <c r="A156" s="415"/>
      <c r="B156" s="221"/>
      <c r="C156" s="429"/>
      <c r="D156" s="160" t="s">
        <v>373</v>
      </c>
      <c r="E156" s="622"/>
      <c r="F156" s="392"/>
      <c r="G156" s="722"/>
    </row>
    <row r="157" spans="1:9" ht="44.25" customHeight="1">
      <c r="A157" s="698" t="s">
        <v>570</v>
      </c>
      <c r="B157" s="700" t="s">
        <v>585</v>
      </c>
      <c r="C157" s="644">
        <v>2210</v>
      </c>
      <c r="D157" s="204">
        <v>5670000</v>
      </c>
      <c r="E157" s="622" t="s">
        <v>572</v>
      </c>
      <c r="F157" s="616" t="s">
        <v>34</v>
      </c>
      <c r="G157" s="623" t="s">
        <v>394</v>
      </c>
    </row>
    <row r="158" spans="1:9" ht="48" customHeight="1">
      <c r="A158" s="699"/>
      <c r="B158" s="701"/>
      <c r="C158" s="645"/>
      <c r="D158" s="181" t="s">
        <v>571</v>
      </c>
      <c r="E158" s="622"/>
      <c r="F158" s="617"/>
      <c r="G158" s="624"/>
    </row>
    <row r="159" spans="1:9" ht="48" customHeight="1">
      <c r="A159" s="911" t="s">
        <v>464</v>
      </c>
      <c r="B159" s="618" t="s">
        <v>580</v>
      </c>
      <c r="C159" s="431">
        <v>2210</v>
      </c>
      <c r="D159" s="256">
        <v>1425600</v>
      </c>
      <c r="E159" s="617" t="s">
        <v>572</v>
      </c>
      <c r="F159" s="392" t="s">
        <v>133</v>
      </c>
      <c r="G159" s="616" t="s">
        <v>394</v>
      </c>
    </row>
    <row r="160" spans="1:9" ht="48" customHeight="1">
      <c r="A160" s="912"/>
      <c r="B160" s="619"/>
      <c r="C160" s="228"/>
      <c r="D160" s="184" t="s">
        <v>577</v>
      </c>
      <c r="E160" s="622"/>
      <c r="F160" s="346"/>
      <c r="G160" s="617"/>
    </row>
    <row r="161" spans="1:7" ht="48" customHeight="1">
      <c r="A161" s="229" t="s">
        <v>578</v>
      </c>
      <c r="B161" s="352" t="s">
        <v>595</v>
      </c>
      <c r="C161" s="222">
        <v>2210</v>
      </c>
      <c r="D161" s="256">
        <v>78000</v>
      </c>
      <c r="E161" s="616" t="s">
        <v>196</v>
      </c>
      <c r="F161" s="392" t="s">
        <v>300</v>
      </c>
      <c r="G161" s="616" t="s">
        <v>394</v>
      </c>
    </row>
    <row r="162" spans="1:7" ht="34.5" customHeight="1">
      <c r="A162" s="230"/>
      <c r="B162" s="370"/>
      <c r="C162" s="228"/>
      <c r="D162" s="160" t="s">
        <v>579</v>
      </c>
      <c r="E162" s="617"/>
      <c r="F162" s="346"/>
      <c r="G162" s="617"/>
    </row>
    <row r="163" spans="1:7" ht="35.25" customHeight="1">
      <c r="A163" s="642" t="s">
        <v>560</v>
      </c>
      <c r="B163" s="618" t="s">
        <v>596</v>
      </c>
      <c r="C163" s="644">
        <v>2210</v>
      </c>
      <c r="D163" s="256">
        <v>65800</v>
      </c>
      <c r="E163" s="616" t="s">
        <v>196</v>
      </c>
      <c r="F163" s="616" t="s">
        <v>133</v>
      </c>
      <c r="G163" s="623" t="s">
        <v>394</v>
      </c>
    </row>
    <row r="164" spans="1:7" ht="33.75" customHeight="1" thickBot="1">
      <c r="A164" s="643"/>
      <c r="B164" s="619"/>
      <c r="C164" s="645"/>
      <c r="D164" s="215" t="s">
        <v>561</v>
      </c>
      <c r="E164" s="617"/>
      <c r="F164" s="617"/>
      <c r="G164" s="624"/>
    </row>
    <row r="165" spans="1:7" ht="48" hidden="1" customHeight="1">
      <c r="A165" s="651" t="s">
        <v>465</v>
      </c>
      <c r="B165" s="630" t="s">
        <v>441</v>
      </c>
      <c r="C165" s="606">
        <v>2210</v>
      </c>
      <c r="D165" s="256"/>
      <c r="E165" s="632" t="s">
        <v>437</v>
      </c>
      <c r="F165" s="616" t="s">
        <v>133</v>
      </c>
      <c r="G165" s="791" t="s">
        <v>394</v>
      </c>
    </row>
    <row r="166" spans="1:7" ht="35.25" hidden="1" customHeight="1">
      <c r="A166" s="652"/>
      <c r="B166" s="631"/>
      <c r="C166" s="607"/>
      <c r="D166" s="72" t="s">
        <v>440</v>
      </c>
      <c r="E166" s="607"/>
      <c r="F166" s="617"/>
      <c r="G166" s="609"/>
    </row>
    <row r="167" spans="1:7" ht="48" hidden="1" customHeight="1">
      <c r="A167" s="46" t="s">
        <v>328</v>
      </c>
      <c r="B167" s="207" t="s">
        <v>324</v>
      </c>
      <c r="C167" s="396">
        <v>2210</v>
      </c>
      <c r="D167" s="204">
        <v>0</v>
      </c>
      <c r="E167" s="688" t="s">
        <v>196</v>
      </c>
      <c r="F167" s="339" t="s">
        <v>300</v>
      </c>
      <c r="G167" s="688" t="s">
        <v>60</v>
      </c>
    </row>
    <row r="168" spans="1:7" ht="48" hidden="1" customHeight="1">
      <c r="A168" s="89"/>
      <c r="B168" s="199"/>
      <c r="C168" s="47"/>
      <c r="D168" s="189" t="s">
        <v>383</v>
      </c>
      <c r="E168" s="689"/>
      <c r="F168" s="340"/>
      <c r="G168" s="689"/>
    </row>
    <row r="169" spans="1:7" ht="48" hidden="1" customHeight="1">
      <c r="A169" s="202" t="s">
        <v>333</v>
      </c>
      <c r="B169" s="92" t="s">
        <v>323</v>
      </c>
      <c r="C169" s="396">
        <v>2210</v>
      </c>
      <c r="D169" s="204">
        <v>0</v>
      </c>
      <c r="E169" s="367" t="s">
        <v>196</v>
      </c>
      <c r="F169" s="339" t="s">
        <v>300</v>
      </c>
      <c r="G169" s="688" t="s">
        <v>60</v>
      </c>
    </row>
    <row r="170" spans="1:7" ht="48" hidden="1" customHeight="1">
      <c r="A170" s="89"/>
      <c r="B170" s="199"/>
      <c r="C170" s="47"/>
      <c r="D170" s="189" t="s">
        <v>325</v>
      </c>
      <c r="E170" s="368"/>
      <c r="F170" s="340"/>
      <c r="G170" s="689"/>
    </row>
    <row r="171" spans="1:7" ht="48" hidden="1" customHeight="1">
      <c r="A171" s="202" t="s">
        <v>318</v>
      </c>
      <c r="B171" s="88" t="s">
        <v>317</v>
      </c>
      <c r="C171" s="396">
        <v>2210</v>
      </c>
      <c r="D171" s="204">
        <v>0</v>
      </c>
      <c r="E171" s="367" t="s">
        <v>327</v>
      </c>
      <c r="F171" s="339" t="s">
        <v>300</v>
      </c>
      <c r="G171" s="688" t="s">
        <v>60</v>
      </c>
    </row>
    <row r="172" spans="1:7" ht="48" hidden="1" customHeight="1">
      <c r="A172" s="89"/>
      <c r="B172" s="199"/>
      <c r="C172" s="47"/>
      <c r="D172" s="189" t="s">
        <v>326</v>
      </c>
      <c r="E172" s="368"/>
      <c r="F172" s="340"/>
      <c r="G172" s="689"/>
    </row>
    <row r="173" spans="1:7" ht="48" hidden="1" customHeight="1">
      <c r="A173" s="202" t="s">
        <v>331</v>
      </c>
      <c r="B173" s="88" t="s">
        <v>319</v>
      </c>
      <c r="C173" s="396">
        <v>2210</v>
      </c>
      <c r="D173" s="217">
        <v>0</v>
      </c>
      <c r="E173" s="688" t="s">
        <v>196</v>
      </c>
      <c r="F173" s="339" t="s">
        <v>300</v>
      </c>
      <c r="G173" s="688" t="s">
        <v>394</v>
      </c>
    </row>
    <row r="174" spans="1:7" ht="48" hidden="1" customHeight="1">
      <c r="A174" s="89"/>
      <c r="B174" s="199"/>
      <c r="C174" s="47"/>
      <c r="D174" s="189" t="s">
        <v>374</v>
      </c>
      <c r="E174" s="689"/>
      <c r="F174" s="340"/>
      <c r="G174" s="689"/>
    </row>
    <row r="175" spans="1:7" ht="48" hidden="1" customHeight="1">
      <c r="A175" s="194" t="s">
        <v>335</v>
      </c>
      <c r="B175" s="195" t="s">
        <v>334</v>
      </c>
      <c r="C175" s="397">
        <v>2210</v>
      </c>
      <c r="D175" s="203">
        <v>0</v>
      </c>
      <c r="E175" s="688" t="s">
        <v>196</v>
      </c>
      <c r="F175" s="356" t="s">
        <v>300</v>
      </c>
      <c r="G175" s="707" t="s">
        <v>394</v>
      </c>
    </row>
    <row r="176" spans="1:7" ht="48" hidden="1" customHeight="1">
      <c r="A176" s="89"/>
      <c r="B176" s="199"/>
      <c r="C176" s="47"/>
      <c r="D176" s="189" t="s">
        <v>336</v>
      </c>
      <c r="E176" s="689"/>
      <c r="F176" s="340"/>
      <c r="G176" s="689"/>
    </row>
    <row r="177" spans="1:12" ht="48" hidden="1" customHeight="1">
      <c r="A177" s="197"/>
      <c r="B177" s="88"/>
      <c r="C177" s="198"/>
      <c r="D177" s="200">
        <v>0</v>
      </c>
      <c r="E177" s="688" t="s">
        <v>196</v>
      </c>
      <c r="F177" s="339" t="s">
        <v>300</v>
      </c>
      <c r="G177" s="688" t="s">
        <v>316</v>
      </c>
    </row>
    <row r="178" spans="1:12" ht="48" hidden="1" customHeight="1">
      <c r="A178" s="89"/>
      <c r="B178" s="199"/>
      <c r="C178" s="47"/>
      <c r="D178" s="189" t="s">
        <v>304</v>
      </c>
      <c r="E178" s="689"/>
      <c r="F178" s="340"/>
      <c r="G178" s="689"/>
    </row>
    <row r="179" spans="1:12" ht="35.25" hidden="1" customHeight="1">
      <c r="A179" s="194" t="s">
        <v>329</v>
      </c>
      <c r="B179" s="195" t="s">
        <v>332</v>
      </c>
      <c r="C179" s="397">
        <v>2210</v>
      </c>
      <c r="D179" s="203">
        <v>0</v>
      </c>
      <c r="E179" s="688" t="s">
        <v>196</v>
      </c>
      <c r="F179" s="356" t="s">
        <v>300</v>
      </c>
      <c r="G179" s="707" t="s">
        <v>394</v>
      </c>
    </row>
    <row r="180" spans="1:12" ht="48" hidden="1" customHeight="1">
      <c r="A180" s="194"/>
      <c r="B180" s="195"/>
      <c r="C180" s="196"/>
      <c r="D180" s="189" t="s">
        <v>337</v>
      </c>
      <c r="E180" s="689"/>
      <c r="F180" s="356"/>
      <c r="G180" s="689"/>
    </row>
    <row r="181" spans="1:12" ht="29.25" hidden="1" customHeight="1">
      <c r="A181" s="46"/>
      <c r="B181" s="88"/>
      <c r="C181" s="396"/>
      <c r="D181" s="201"/>
      <c r="E181" s="736"/>
      <c r="F181" s="688"/>
      <c r="G181" s="792"/>
      <c r="J181" s="792"/>
    </row>
    <row r="182" spans="1:12" ht="54.75" hidden="1" customHeight="1">
      <c r="A182" s="89"/>
      <c r="B182" s="22"/>
      <c r="C182" s="47"/>
      <c r="D182" s="189"/>
      <c r="E182" s="737"/>
      <c r="F182" s="689"/>
      <c r="G182" s="793"/>
      <c r="J182" s="793"/>
    </row>
    <row r="183" spans="1:12" ht="48.75" hidden="1" customHeight="1">
      <c r="A183" s="859" t="s">
        <v>152</v>
      </c>
      <c r="B183" s="700" t="s">
        <v>153</v>
      </c>
      <c r="C183" s="635">
        <v>2210</v>
      </c>
      <c r="D183" s="187">
        <v>0</v>
      </c>
      <c r="E183" s="688" t="s">
        <v>135</v>
      </c>
      <c r="F183" s="708" t="s">
        <v>120</v>
      </c>
      <c r="G183" s="339"/>
    </row>
    <row r="184" spans="1:12" ht="48" hidden="1" customHeight="1">
      <c r="A184" s="910"/>
      <c r="B184" s="705"/>
      <c r="C184" s="706"/>
      <c r="D184" s="285" t="s">
        <v>293</v>
      </c>
      <c r="E184" s="707"/>
      <c r="F184" s="709"/>
      <c r="G184" s="356"/>
    </row>
    <row r="185" spans="1:12" ht="29.25" customHeight="1" thickBot="1">
      <c r="A185" s="263" t="s">
        <v>14</v>
      </c>
      <c r="B185" s="264"/>
      <c r="C185" s="265"/>
      <c r="D185" s="288">
        <f>D63+D65+D67+D69+D71+D75+D77+D79+D81+D89+D93+D95+D97+D105+D109+D111+D115+D119+D121+D123+D107+D103+D83+D101+D91+D85+D99+D183+D125+D127+D129+D153+D181+D177+D175+D173+D171+D169+D167+D157+D165+D87+D179+D147+D149+D151+D145+D141+D131+D155+D143+D137+D133+D163+D161+D159+D117+D139</f>
        <v>10000000</v>
      </c>
      <c r="E185" s="266"/>
      <c r="F185" s="266"/>
      <c r="G185" s="267"/>
      <c r="H185" s="135">
        <f>D185+[1]Лист1!$D$30</f>
        <v>10000000</v>
      </c>
      <c r="I185" s="73" t="s">
        <v>401</v>
      </c>
      <c r="J185" s="166"/>
      <c r="K185" s="123"/>
      <c r="L185" s="123"/>
    </row>
    <row r="186" spans="1:12" ht="39" hidden="1" customHeight="1">
      <c r="A186" s="908" t="s">
        <v>55</v>
      </c>
      <c r="B186" s="25" t="s">
        <v>18</v>
      </c>
      <c r="C186" s="286">
        <v>2240</v>
      </c>
      <c r="D186" s="287">
        <v>0</v>
      </c>
      <c r="E186" s="341" t="s">
        <v>15</v>
      </c>
      <c r="F186" s="374" t="s">
        <v>24</v>
      </c>
      <c r="G186" s="377" t="s">
        <v>13</v>
      </c>
    </row>
    <row r="187" spans="1:12" ht="62.25" hidden="1" customHeight="1">
      <c r="A187" s="909"/>
      <c r="B187" s="18"/>
      <c r="C187" s="275"/>
      <c r="D187" s="20" t="s">
        <v>26</v>
      </c>
      <c r="E187" s="342"/>
      <c r="F187" s="344"/>
      <c r="G187" s="366"/>
    </row>
    <row r="188" spans="1:12" ht="49.5" hidden="1" customHeight="1">
      <c r="A188" s="359" t="s">
        <v>53</v>
      </c>
      <c r="B188" s="17" t="s">
        <v>18</v>
      </c>
      <c r="C188" s="274">
        <v>2240</v>
      </c>
      <c r="D188" s="30">
        <v>0</v>
      </c>
      <c r="E188" s="341" t="s">
        <v>15</v>
      </c>
      <c r="F188" s="374" t="s">
        <v>24</v>
      </c>
      <c r="G188" s="365" t="s">
        <v>13</v>
      </c>
    </row>
    <row r="189" spans="1:12" ht="53.25" hidden="1" customHeight="1">
      <c r="A189" s="359" t="s">
        <v>54</v>
      </c>
      <c r="B189" s="18"/>
      <c r="C189" s="276"/>
      <c r="D189" s="20" t="s">
        <v>25</v>
      </c>
      <c r="E189" s="341"/>
      <c r="F189" s="374"/>
      <c r="G189" s="386"/>
    </row>
    <row r="190" spans="1:12" ht="42" hidden="1" customHeight="1">
      <c r="A190" s="26" t="s">
        <v>27</v>
      </c>
      <c r="B190" s="17" t="s">
        <v>22</v>
      </c>
      <c r="C190" s="787">
        <v>2240</v>
      </c>
      <c r="D190" s="30">
        <v>0</v>
      </c>
      <c r="E190" s="762" t="s">
        <v>15</v>
      </c>
      <c r="F190" s="702" t="s">
        <v>24</v>
      </c>
      <c r="G190" s="868" t="s">
        <v>13</v>
      </c>
    </row>
    <row r="191" spans="1:12" ht="49.5" hidden="1" customHeight="1">
      <c r="A191" s="27"/>
      <c r="B191" s="18"/>
      <c r="C191" s="788"/>
      <c r="D191" s="9" t="s">
        <v>21</v>
      </c>
      <c r="E191" s="691"/>
      <c r="F191" s="703"/>
      <c r="G191" s="869"/>
    </row>
    <row r="192" spans="1:12" ht="49.5" hidden="1" customHeight="1">
      <c r="A192" s="28" t="s">
        <v>28</v>
      </c>
      <c r="B192" s="17" t="s">
        <v>22</v>
      </c>
      <c r="C192" s="174">
        <v>2240</v>
      </c>
      <c r="D192" s="29">
        <v>0</v>
      </c>
      <c r="E192" s="341" t="s">
        <v>15</v>
      </c>
      <c r="F192" s="373" t="s">
        <v>24</v>
      </c>
      <c r="G192" s="386" t="s">
        <v>13</v>
      </c>
    </row>
    <row r="193" spans="1:12" ht="49.5" hidden="1" customHeight="1">
      <c r="A193" s="28"/>
      <c r="B193" s="25"/>
      <c r="C193" s="174"/>
      <c r="D193" s="9" t="s">
        <v>29</v>
      </c>
      <c r="E193" s="341"/>
      <c r="F193" s="373"/>
      <c r="G193" s="386"/>
    </row>
    <row r="194" spans="1:12" ht="36" customHeight="1">
      <c r="A194" s="904" t="s">
        <v>601</v>
      </c>
      <c r="B194" s="17" t="s">
        <v>600</v>
      </c>
      <c r="C194" s="635">
        <v>2240</v>
      </c>
      <c r="D194" s="326">
        <v>30000</v>
      </c>
      <c r="E194" s="762" t="s">
        <v>89</v>
      </c>
      <c r="F194" s="606" t="s">
        <v>34</v>
      </c>
      <c r="G194" s="872" t="s">
        <v>66</v>
      </c>
    </row>
    <row r="195" spans="1:12" ht="44.25" customHeight="1">
      <c r="A195" s="905"/>
      <c r="B195" s="18"/>
      <c r="C195" s="636"/>
      <c r="D195" s="67" t="s">
        <v>602</v>
      </c>
      <c r="E195" s="691"/>
      <c r="F195" s="607"/>
      <c r="G195" s="873"/>
      <c r="H195" s="132"/>
      <c r="L195" s="16"/>
    </row>
    <row r="196" spans="1:12" ht="42" hidden="1" customHeight="1">
      <c r="A196" s="171" t="s">
        <v>240</v>
      </c>
      <c r="B196" s="17" t="s">
        <v>239</v>
      </c>
      <c r="C196" s="354">
        <v>2240</v>
      </c>
      <c r="D196" s="170">
        <v>0</v>
      </c>
      <c r="E196" s="702" t="s">
        <v>216</v>
      </c>
      <c r="F196" s="606" t="s">
        <v>120</v>
      </c>
      <c r="G196" s="872" t="s">
        <v>66</v>
      </c>
    </row>
    <row r="197" spans="1:12" ht="28.5" hidden="1" customHeight="1">
      <c r="A197" s="60"/>
      <c r="B197" s="18"/>
      <c r="C197" s="362"/>
      <c r="D197" s="67" t="s">
        <v>232</v>
      </c>
      <c r="E197" s="703"/>
      <c r="F197" s="607"/>
      <c r="G197" s="873"/>
      <c r="H197" s="132"/>
    </row>
    <row r="198" spans="1:12" ht="28.5" hidden="1" customHeight="1">
      <c r="A198" s="63" t="s">
        <v>242</v>
      </c>
      <c r="B198" s="638" t="s">
        <v>241</v>
      </c>
      <c r="C198" s="355">
        <v>2240</v>
      </c>
      <c r="D198" s="172">
        <v>0</v>
      </c>
      <c r="E198" s="702" t="s">
        <v>216</v>
      </c>
      <c r="F198" s="374" t="s">
        <v>243</v>
      </c>
      <c r="G198" s="872" t="s">
        <v>60</v>
      </c>
      <c r="H198" s="132"/>
    </row>
    <row r="199" spans="1:12" ht="28.5" hidden="1" customHeight="1">
      <c r="A199" s="63"/>
      <c r="B199" s="639"/>
      <c r="C199" s="355"/>
      <c r="D199" s="67" t="s">
        <v>244</v>
      </c>
      <c r="E199" s="703"/>
      <c r="F199" s="374"/>
      <c r="G199" s="873"/>
      <c r="H199" s="132"/>
    </row>
    <row r="200" spans="1:12" ht="108" customHeight="1">
      <c r="A200" s="859" t="s">
        <v>599</v>
      </c>
      <c r="B200" s="17" t="s">
        <v>467</v>
      </c>
      <c r="C200" s="354">
        <v>2240</v>
      </c>
      <c r="D200" s="326">
        <f>8400000-102000</f>
        <v>8298000</v>
      </c>
      <c r="E200" s="617" t="s">
        <v>572</v>
      </c>
      <c r="F200" s="349" t="s">
        <v>24</v>
      </c>
      <c r="G200" s="906" t="s">
        <v>553</v>
      </c>
    </row>
    <row r="201" spans="1:12" ht="48.75" customHeight="1">
      <c r="A201" s="860"/>
      <c r="B201" s="62"/>
      <c r="C201" s="362"/>
      <c r="D201" s="20" t="s">
        <v>597</v>
      </c>
      <c r="E201" s="622"/>
      <c r="F201" s="350"/>
      <c r="G201" s="907"/>
    </row>
    <row r="202" spans="1:12" ht="99" customHeight="1">
      <c r="A202" s="859" t="s">
        <v>598</v>
      </c>
      <c r="B202" s="17" t="s">
        <v>468</v>
      </c>
      <c r="C202" s="354">
        <v>2240</v>
      </c>
      <c r="D202" s="325">
        <v>102000</v>
      </c>
      <c r="E202" s="376" t="s">
        <v>397</v>
      </c>
      <c r="F202" s="349" t="s">
        <v>24</v>
      </c>
      <c r="G202" s="906" t="s">
        <v>407</v>
      </c>
    </row>
    <row r="203" spans="1:12" ht="60.75" customHeight="1">
      <c r="A203" s="860"/>
      <c r="B203" s="62"/>
      <c r="C203" s="362"/>
      <c r="D203" s="232" t="s">
        <v>422</v>
      </c>
      <c r="E203" s="342"/>
      <c r="F203" s="350"/>
      <c r="G203" s="907"/>
    </row>
    <row r="204" spans="1:12" ht="57.75" customHeight="1">
      <c r="A204" s="859" t="s">
        <v>605</v>
      </c>
      <c r="B204" s="638" t="s">
        <v>603</v>
      </c>
      <c r="C204" s="355">
        <v>2240</v>
      </c>
      <c r="D204" s="325">
        <v>1033560</v>
      </c>
      <c r="E204" s="617" t="s">
        <v>572</v>
      </c>
      <c r="F204" s="373" t="s">
        <v>134</v>
      </c>
      <c r="G204" s="365" t="s">
        <v>60</v>
      </c>
    </row>
    <row r="205" spans="1:12" ht="42" customHeight="1">
      <c r="A205" s="860"/>
      <c r="B205" s="639"/>
      <c r="C205" s="362"/>
      <c r="D205" s="20" t="s">
        <v>604</v>
      </c>
      <c r="E205" s="622"/>
      <c r="F205" s="350"/>
      <c r="G205" s="390"/>
    </row>
    <row r="206" spans="1:12" ht="42" customHeight="1">
      <c r="A206" s="859" t="s">
        <v>607</v>
      </c>
      <c r="B206" s="638" t="s">
        <v>606</v>
      </c>
      <c r="C206" s="355"/>
      <c r="D206" s="325">
        <v>1357440</v>
      </c>
      <c r="E206" s="617" t="s">
        <v>572</v>
      </c>
      <c r="F206" s="373" t="s">
        <v>134</v>
      </c>
      <c r="G206" s="365" t="s">
        <v>60</v>
      </c>
      <c r="J206" s="16">
        <f>D200+D202+D204+D206+D194</f>
        <v>10821000</v>
      </c>
      <c r="K206" t="s">
        <v>609</v>
      </c>
    </row>
    <row r="207" spans="1:12" ht="42" customHeight="1">
      <c r="A207" s="860"/>
      <c r="B207" s="639"/>
      <c r="C207" s="355"/>
      <c r="D207" s="20" t="s">
        <v>608</v>
      </c>
      <c r="E207" s="622"/>
      <c r="F207" s="373"/>
      <c r="G207" s="118"/>
    </row>
    <row r="208" spans="1:12" ht="71.25" customHeight="1">
      <c r="A208" s="904" t="s">
        <v>466</v>
      </c>
      <c r="B208" s="17" t="s">
        <v>30</v>
      </c>
      <c r="C208" s="635">
        <v>2240</v>
      </c>
      <c r="D208" s="289">
        <v>0</v>
      </c>
      <c r="E208" s="606" t="s">
        <v>31</v>
      </c>
      <c r="F208" s="702" t="s">
        <v>32</v>
      </c>
      <c r="G208" s="365" t="s">
        <v>60</v>
      </c>
    </row>
    <row r="209" spans="1:8" ht="39" customHeight="1">
      <c r="A209" s="905"/>
      <c r="B209" s="18"/>
      <c r="C209" s="636"/>
      <c r="D209" s="67" t="s">
        <v>423</v>
      </c>
      <c r="E209" s="607"/>
      <c r="F209" s="703"/>
      <c r="G209" s="366"/>
    </row>
    <row r="210" spans="1:8" s="224" customFormat="1" ht="39" hidden="1" customHeight="1">
      <c r="A210" s="220" t="s">
        <v>386</v>
      </c>
      <c r="B210" s="221"/>
      <c r="C210" s="222">
        <v>2240</v>
      </c>
      <c r="D210" s="226">
        <v>0</v>
      </c>
      <c r="E210" s="223" t="s">
        <v>126</v>
      </c>
      <c r="F210" s="392"/>
      <c r="G210" s="398" t="s">
        <v>60</v>
      </c>
    </row>
    <row r="211" spans="1:8" s="224" customFormat="1" ht="39" hidden="1" customHeight="1">
      <c r="A211" s="220"/>
      <c r="B211" s="221"/>
      <c r="C211" s="222"/>
      <c r="D211" s="146" t="s">
        <v>387</v>
      </c>
      <c r="E211" s="223"/>
      <c r="F211" s="392"/>
      <c r="G211" s="225"/>
    </row>
    <row r="212" spans="1:8" ht="51" hidden="1" customHeight="1">
      <c r="A212" s="14" t="s">
        <v>68</v>
      </c>
      <c r="B212" s="17" t="s">
        <v>69</v>
      </c>
      <c r="C212" s="787">
        <v>2240</v>
      </c>
      <c r="D212" s="61">
        <v>0</v>
      </c>
      <c r="E212" s="762" t="s">
        <v>70</v>
      </c>
      <c r="F212" s="702" t="s">
        <v>32</v>
      </c>
      <c r="G212" s="389" t="s">
        <v>60</v>
      </c>
    </row>
    <row r="213" spans="1:8" ht="27" hidden="1" customHeight="1">
      <c r="A213" s="15"/>
      <c r="B213" s="18"/>
      <c r="C213" s="788"/>
      <c r="D213" s="20" t="s">
        <v>71</v>
      </c>
      <c r="E213" s="691"/>
      <c r="F213" s="703"/>
      <c r="G213" s="80"/>
    </row>
    <row r="214" spans="1:8" ht="50.25" hidden="1" customHeight="1">
      <c r="A214" s="24" t="s">
        <v>35</v>
      </c>
      <c r="B214" s="17" t="s">
        <v>67</v>
      </c>
      <c r="C214" s="355">
        <v>2240</v>
      </c>
      <c r="D214" s="61">
        <v>0</v>
      </c>
      <c r="E214" s="378" t="s">
        <v>15</v>
      </c>
      <c r="F214" s="358" t="s">
        <v>32</v>
      </c>
      <c r="G214" s="868" t="s">
        <v>60</v>
      </c>
    </row>
    <row r="215" spans="1:8" ht="30.75" hidden="1" customHeight="1">
      <c r="A215" s="15"/>
      <c r="B215" s="18"/>
      <c r="C215" s="362"/>
      <c r="D215" s="9" t="s">
        <v>36</v>
      </c>
      <c r="E215" s="350"/>
      <c r="F215" s="363"/>
      <c r="G215" s="869"/>
    </row>
    <row r="216" spans="1:8" ht="45" hidden="1" customHeight="1">
      <c r="A216" s="14" t="s">
        <v>68</v>
      </c>
      <c r="B216" s="17" t="s">
        <v>69</v>
      </c>
      <c r="C216" s="787">
        <v>2240</v>
      </c>
      <c r="D216" s="61">
        <v>0</v>
      </c>
      <c r="E216" s="762" t="s">
        <v>70</v>
      </c>
      <c r="F216" s="702" t="s">
        <v>133</v>
      </c>
      <c r="G216" s="389" t="s">
        <v>60</v>
      </c>
    </row>
    <row r="217" spans="1:8" ht="27" hidden="1" customHeight="1">
      <c r="A217" s="15"/>
      <c r="B217" s="18"/>
      <c r="C217" s="788"/>
      <c r="D217" s="20" t="s">
        <v>166</v>
      </c>
      <c r="E217" s="691"/>
      <c r="F217" s="703"/>
      <c r="G217" s="80"/>
    </row>
    <row r="218" spans="1:8" s="300" customFormat="1" ht="48.75" hidden="1" customHeight="1">
      <c r="A218" s="902" t="s">
        <v>469</v>
      </c>
      <c r="B218" s="21" t="s">
        <v>470</v>
      </c>
      <c r="C218" s="286">
        <v>2240</v>
      </c>
      <c r="D218" s="326">
        <v>0</v>
      </c>
      <c r="E218" s="856" t="s">
        <v>126</v>
      </c>
      <c r="F218" s="374" t="s">
        <v>24</v>
      </c>
      <c r="G218" s="369" t="s">
        <v>60</v>
      </c>
      <c r="H218" s="299"/>
    </row>
    <row r="219" spans="1:8" s="300" customFormat="1" ht="51.75" hidden="1" customHeight="1">
      <c r="A219" s="903"/>
      <c r="B219" s="39"/>
      <c r="C219" s="286"/>
      <c r="D219" s="327" t="s">
        <v>547</v>
      </c>
      <c r="E219" s="761"/>
      <c r="F219" s="374"/>
      <c r="G219" s="301"/>
    </row>
    <row r="220" spans="1:8" ht="51.75" hidden="1" customHeight="1">
      <c r="A220" s="899" t="s">
        <v>469</v>
      </c>
      <c r="B220" s="17" t="s">
        <v>69</v>
      </c>
      <c r="C220" s="174">
        <v>2240</v>
      </c>
      <c r="D220" s="325">
        <v>0</v>
      </c>
      <c r="E220" s="762" t="s">
        <v>126</v>
      </c>
      <c r="F220" s="373" t="s">
        <v>24</v>
      </c>
      <c r="G220" s="389" t="s">
        <v>60</v>
      </c>
    </row>
    <row r="221" spans="1:8" ht="35.25" hidden="1" customHeight="1">
      <c r="A221" s="900"/>
      <c r="B221" s="25"/>
      <c r="C221" s="174"/>
      <c r="D221" s="20" t="s">
        <v>548</v>
      </c>
      <c r="E221" s="691"/>
      <c r="F221" s="373"/>
      <c r="G221" s="312" t="s">
        <v>403</v>
      </c>
    </row>
    <row r="222" spans="1:8" ht="53.25" customHeight="1">
      <c r="A222" s="651" t="s">
        <v>471</v>
      </c>
      <c r="B222" s="673" t="s">
        <v>442</v>
      </c>
      <c r="C222" s="686">
        <v>2240</v>
      </c>
      <c r="D222" s="201">
        <v>0</v>
      </c>
      <c r="E222" s="632" t="s">
        <v>437</v>
      </c>
      <c r="F222" s="606" t="s">
        <v>34</v>
      </c>
      <c r="G222" s="789" t="s">
        <v>65</v>
      </c>
    </row>
    <row r="223" spans="1:8" ht="30.75" customHeight="1">
      <c r="A223" s="652"/>
      <c r="B223" s="674"/>
      <c r="C223" s="687"/>
      <c r="D223" s="111" t="s">
        <v>408</v>
      </c>
      <c r="E223" s="607"/>
      <c r="F223" s="607"/>
      <c r="G223" s="790"/>
    </row>
    <row r="224" spans="1:8" ht="48" customHeight="1">
      <c r="A224" s="651" t="s">
        <v>472</v>
      </c>
      <c r="B224" s="680" t="s">
        <v>442</v>
      </c>
      <c r="C224" s="686">
        <v>2240</v>
      </c>
      <c r="D224" s="91">
        <v>0</v>
      </c>
      <c r="E224" s="632" t="s">
        <v>437</v>
      </c>
      <c r="F224" s="606" t="s">
        <v>34</v>
      </c>
      <c r="G224" s="789" t="s">
        <v>72</v>
      </c>
    </row>
    <row r="225" spans="1:8" ht="36.75" customHeight="1">
      <c r="A225" s="652"/>
      <c r="B225" s="780"/>
      <c r="C225" s="687"/>
      <c r="D225" s="111" t="s">
        <v>409</v>
      </c>
      <c r="E225" s="607"/>
      <c r="F225" s="607"/>
      <c r="G225" s="790"/>
    </row>
    <row r="226" spans="1:8" ht="56.25" customHeight="1">
      <c r="A226" s="651" t="s">
        <v>473</v>
      </c>
      <c r="B226" s="673" t="s">
        <v>443</v>
      </c>
      <c r="C226" s="686">
        <v>2240</v>
      </c>
      <c r="D226" s="201">
        <v>0</v>
      </c>
      <c r="E226" s="606" t="s">
        <v>437</v>
      </c>
      <c r="F226" s="606" t="s">
        <v>34</v>
      </c>
      <c r="G226" s="738" t="s">
        <v>60</v>
      </c>
    </row>
    <row r="227" spans="1:8" ht="44.25" customHeight="1">
      <c r="A227" s="652"/>
      <c r="B227" s="674"/>
      <c r="C227" s="687"/>
      <c r="D227" s="302" t="s">
        <v>444</v>
      </c>
      <c r="E227" s="607"/>
      <c r="F227" s="607"/>
      <c r="G227" s="739"/>
    </row>
    <row r="228" spans="1:8" ht="64.5" customHeight="1">
      <c r="A228" s="899" t="s">
        <v>477</v>
      </c>
      <c r="B228" s="17" t="s">
        <v>474</v>
      </c>
      <c r="C228" s="355">
        <v>2240</v>
      </c>
      <c r="D228" s="217">
        <v>0</v>
      </c>
      <c r="E228" s="254" t="s">
        <v>127</v>
      </c>
      <c r="F228" s="708" t="s">
        <v>32</v>
      </c>
      <c r="G228" s="868" t="s">
        <v>60</v>
      </c>
    </row>
    <row r="229" spans="1:8" ht="42" customHeight="1">
      <c r="A229" s="900"/>
      <c r="B229" s="18"/>
      <c r="C229" s="231"/>
      <c r="D229" s="67" t="s">
        <v>426</v>
      </c>
      <c r="E229" s="350"/>
      <c r="F229" s="709"/>
      <c r="G229" s="869"/>
      <c r="H229" s="255" t="s">
        <v>425</v>
      </c>
    </row>
    <row r="230" spans="1:8" ht="51" customHeight="1">
      <c r="A230" s="899" t="s">
        <v>476</v>
      </c>
      <c r="B230" s="646" t="s">
        <v>475</v>
      </c>
      <c r="C230" s="355">
        <v>2240</v>
      </c>
      <c r="D230" s="204">
        <v>0</v>
      </c>
      <c r="E230" s="341" t="s">
        <v>127</v>
      </c>
      <c r="F230" s="358" t="s">
        <v>32</v>
      </c>
      <c r="G230" s="868" t="s">
        <v>60</v>
      </c>
    </row>
    <row r="231" spans="1:8" ht="30" customHeight="1">
      <c r="A231" s="900"/>
      <c r="B231" s="647"/>
      <c r="C231" s="362"/>
      <c r="D231" s="83" t="s">
        <v>402</v>
      </c>
      <c r="E231" s="342"/>
      <c r="F231" s="363"/>
      <c r="G231" s="869"/>
    </row>
    <row r="232" spans="1:8" ht="47.25" customHeight="1">
      <c r="A232" s="899" t="s">
        <v>478</v>
      </c>
      <c r="B232" s="25" t="s">
        <v>481</v>
      </c>
      <c r="C232" s="174">
        <v>2240</v>
      </c>
      <c r="D232" s="233">
        <v>0</v>
      </c>
      <c r="E232" s="341" t="s">
        <v>31</v>
      </c>
      <c r="F232" s="709" t="s">
        <v>32</v>
      </c>
      <c r="G232" s="901" t="s">
        <v>60</v>
      </c>
    </row>
    <row r="233" spans="1:8" ht="29.25" customHeight="1">
      <c r="A233" s="900"/>
      <c r="B233" s="18"/>
      <c r="C233" s="388"/>
      <c r="D233" s="72" t="s">
        <v>130</v>
      </c>
      <c r="E233" s="344"/>
      <c r="F233" s="731"/>
      <c r="G233" s="869"/>
    </row>
    <row r="234" spans="1:8" ht="50.25" customHeight="1">
      <c r="A234" s="899" t="s">
        <v>479</v>
      </c>
      <c r="B234" s="17" t="s">
        <v>481</v>
      </c>
      <c r="C234" s="387">
        <v>2240</v>
      </c>
      <c r="D234" s="170">
        <v>0</v>
      </c>
      <c r="E234" s="376" t="s">
        <v>31</v>
      </c>
      <c r="F234" s="708" t="s">
        <v>32</v>
      </c>
      <c r="G234" s="868" t="s">
        <v>60</v>
      </c>
    </row>
    <row r="235" spans="1:8" ht="27" customHeight="1">
      <c r="A235" s="900"/>
      <c r="B235" s="18"/>
      <c r="C235" s="388"/>
      <c r="D235" s="262" t="s">
        <v>410</v>
      </c>
      <c r="E235" s="344"/>
      <c r="F235" s="731"/>
      <c r="G235" s="869"/>
    </row>
    <row r="236" spans="1:8" ht="34.5" hidden="1" customHeight="1">
      <c r="A236" s="106" t="s">
        <v>128</v>
      </c>
      <c r="B236" s="17" t="s">
        <v>18</v>
      </c>
      <c r="C236" s="355"/>
      <c r="D236" s="110">
        <v>0</v>
      </c>
      <c r="E236" s="378" t="s">
        <v>127</v>
      </c>
      <c r="F236" s="709" t="s">
        <v>32</v>
      </c>
      <c r="G236" s="868" t="s">
        <v>60</v>
      </c>
    </row>
    <row r="237" spans="1:8" ht="28.5" hidden="1" customHeight="1">
      <c r="A237" s="85"/>
      <c r="B237" s="18"/>
      <c r="C237" s="362">
        <v>2240</v>
      </c>
      <c r="D237" s="111" t="s">
        <v>129</v>
      </c>
      <c r="E237" s="379"/>
      <c r="F237" s="731"/>
      <c r="G237" s="869"/>
      <c r="H237" s="132"/>
    </row>
    <row r="238" spans="1:8" ht="52.5" hidden="1" customHeight="1">
      <c r="A238" s="104" t="s">
        <v>218</v>
      </c>
      <c r="B238" s="17" t="s">
        <v>18</v>
      </c>
      <c r="C238" s="354">
        <v>2240</v>
      </c>
      <c r="D238" s="110">
        <v>0</v>
      </c>
      <c r="E238" s="378" t="s">
        <v>127</v>
      </c>
      <c r="F238" s="709" t="s">
        <v>120</v>
      </c>
      <c r="G238" s="868" t="s">
        <v>60</v>
      </c>
    </row>
    <row r="239" spans="1:8" ht="25.5" hidden="1" customHeight="1">
      <c r="A239" s="85"/>
      <c r="B239" s="18"/>
      <c r="C239" s="362"/>
      <c r="D239" s="111" t="s">
        <v>219</v>
      </c>
      <c r="E239" s="379"/>
      <c r="F239" s="731"/>
      <c r="G239" s="869"/>
      <c r="H239" s="132" t="s">
        <v>200</v>
      </c>
    </row>
    <row r="240" spans="1:8" ht="25.5" hidden="1" customHeight="1">
      <c r="A240" s="897" t="s">
        <v>257</v>
      </c>
      <c r="B240" s="17" t="s">
        <v>18</v>
      </c>
      <c r="C240" s="354">
        <v>2240</v>
      </c>
      <c r="D240" s="110">
        <v>0</v>
      </c>
      <c r="E240" s="378" t="s">
        <v>127</v>
      </c>
      <c r="F240" s="709" t="s">
        <v>120</v>
      </c>
      <c r="G240" s="868" t="s">
        <v>60</v>
      </c>
    </row>
    <row r="241" spans="1:8" ht="128.25" hidden="1" customHeight="1">
      <c r="A241" s="898"/>
      <c r="B241" s="18"/>
      <c r="C241" s="362"/>
      <c r="D241" s="127" t="s">
        <v>256</v>
      </c>
      <c r="E241" s="344"/>
      <c r="F241" s="731"/>
      <c r="G241" s="869"/>
      <c r="H241" s="132"/>
    </row>
    <row r="242" spans="1:8" ht="30" hidden="1" customHeight="1">
      <c r="A242" s="141" t="s">
        <v>202</v>
      </c>
      <c r="B242" s="17" t="s">
        <v>203</v>
      </c>
      <c r="C242" s="354">
        <v>2240</v>
      </c>
      <c r="D242" s="214">
        <v>0</v>
      </c>
      <c r="E242" s="343"/>
      <c r="F242" s="357"/>
      <c r="G242" s="868" t="s">
        <v>65</v>
      </c>
    </row>
    <row r="243" spans="1:8" ht="69.75" hidden="1" customHeight="1">
      <c r="A243" s="142"/>
      <c r="B243" s="18"/>
      <c r="C243" s="362"/>
      <c r="D243" s="127" t="s">
        <v>348</v>
      </c>
      <c r="E243" s="344" t="s">
        <v>127</v>
      </c>
      <c r="F243" s="363" t="s">
        <v>134</v>
      </c>
      <c r="G243" s="869"/>
      <c r="H243" s="132"/>
    </row>
    <row r="244" spans="1:8" ht="50.25" hidden="1" customHeight="1">
      <c r="A244" s="257" t="s">
        <v>361</v>
      </c>
      <c r="B244" s="21" t="s">
        <v>360</v>
      </c>
      <c r="C244" s="354">
        <v>2240</v>
      </c>
      <c r="D244" s="110">
        <v>0</v>
      </c>
      <c r="E244" s="606" t="s">
        <v>350</v>
      </c>
      <c r="F244" s="357"/>
      <c r="G244" s="868" t="s">
        <v>65</v>
      </c>
      <c r="H244" s="132"/>
    </row>
    <row r="245" spans="1:8" ht="43.5" hidden="1" customHeight="1">
      <c r="A245" s="142"/>
      <c r="B245" s="18"/>
      <c r="C245" s="362"/>
      <c r="D245" s="127" t="s">
        <v>349</v>
      </c>
      <c r="E245" s="607"/>
      <c r="F245" s="363" t="s">
        <v>300</v>
      </c>
      <c r="G245" s="869"/>
      <c r="H245" s="132"/>
    </row>
    <row r="246" spans="1:8" ht="43.5" hidden="1" customHeight="1">
      <c r="A246" s="173" t="s">
        <v>271</v>
      </c>
      <c r="B246" s="186" t="s">
        <v>272</v>
      </c>
      <c r="C246" s="174">
        <v>2240</v>
      </c>
      <c r="D246" s="191">
        <v>0</v>
      </c>
      <c r="E246" s="762" t="s">
        <v>216</v>
      </c>
      <c r="F246" s="374" t="s">
        <v>365</v>
      </c>
      <c r="G246" s="868" t="s">
        <v>65</v>
      </c>
      <c r="H246" s="132"/>
    </row>
    <row r="247" spans="1:8" ht="43.5" hidden="1" customHeight="1">
      <c r="A247" s="335"/>
      <c r="B247" s="18"/>
      <c r="C247" s="109"/>
      <c r="D247" s="176" t="s">
        <v>369</v>
      </c>
      <c r="E247" s="691"/>
      <c r="F247" s="344"/>
      <c r="G247" s="869"/>
      <c r="H247" s="132"/>
    </row>
    <row r="248" spans="1:8" ht="36" hidden="1" customHeight="1">
      <c r="A248" s="895" t="s">
        <v>207</v>
      </c>
      <c r="B248" s="17" t="s">
        <v>18</v>
      </c>
      <c r="C248" s="355">
        <v>2240</v>
      </c>
      <c r="D248" s="110">
        <v>0</v>
      </c>
      <c r="E248" s="606" t="s">
        <v>204</v>
      </c>
      <c r="F248" s="606" t="s">
        <v>134</v>
      </c>
      <c r="G248" s="868" t="s">
        <v>65</v>
      </c>
    </row>
    <row r="249" spans="1:8" ht="58.5" hidden="1" customHeight="1">
      <c r="A249" s="896"/>
      <c r="B249" s="25"/>
      <c r="C249" s="355"/>
      <c r="D249" s="127" t="s">
        <v>245</v>
      </c>
      <c r="E249" s="607"/>
      <c r="F249" s="607"/>
      <c r="G249" s="869"/>
      <c r="H249" s="132"/>
    </row>
    <row r="250" spans="1:8" ht="16.5" hidden="1" customHeight="1">
      <c r="A250" s="678" t="s">
        <v>183</v>
      </c>
      <c r="B250" s="680" t="s">
        <v>184</v>
      </c>
      <c r="C250" s="686">
        <v>2240</v>
      </c>
      <c r="D250" s="115">
        <f>199000-32727-48836-6837.6-10000-12992.1- 49128-17000-21479.3</f>
        <v>0</v>
      </c>
      <c r="E250" s="765" t="s">
        <v>216</v>
      </c>
      <c r="F250" s="765" t="s">
        <v>119</v>
      </c>
      <c r="G250" s="775" t="s">
        <v>60</v>
      </c>
    </row>
    <row r="251" spans="1:8" ht="42.75" hidden="1" customHeight="1">
      <c r="A251" s="679"/>
      <c r="B251" s="681"/>
      <c r="C251" s="778"/>
      <c r="D251" s="128" t="s">
        <v>250</v>
      </c>
      <c r="E251" s="774"/>
      <c r="F251" s="774"/>
      <c r="G251" s="776"/>
      <c r="H251" s="132" t="s">
        <v>200</v>
      </c>
    </row>
    <row r="252" spans="1:8" ht="42.75" hidden="1" customHeight="1">
      <c r="A252" s="167" t="s">
        <v>234</v>
      </c>
      <c r="B252" s="680" t="s">
        <v>233</v>
      </c>
      <c r="C252" s="686">
        <v>2240</v>
      </c>
      <c r="D252" s="115">
        <v>0</v>
      </c>
      <c r="E252" s="765" t="s">
        <v>216</v>
      </c>
      <c r="F252" s="765" t="s">
        <v>120</v>
      </c>
      <c r="G252" s="775" t="s">
        <v>60</v>
      </c>
      <c r="H252" s="132"/>
    </row>
    <row r="253" spans="1:8" ht="42.75" hidden="1" customHeight="1">
      <c r="A253" s="168"/>
      <c r="B253" s="681"/>
      <c r="C253" s="778"/>
      <c r="D253" s="128" t="s">
        <v>235</v>
      </c>
      <c r="E253" s="774"/>
      <c r="F253" s="774"/>
      <c r="G253" s="776"/>
      <c r="H253" s="132"/>
    </row>
    <row r="254" spans="1:8" ht="23.25" hidden="1" customHeight="1">
      <c r="A254" s="676" t="s">
        <v>482</v>
      </c>
      <c r="B254" s="779" t="s">
        <v>480</v>
      </c>
      <c r="C254" s="781">
        <v>2240</v>
      </c>
      <c r="D254" s="268">
        <v>0</v>
      </c>
      <c r="E254" s="782" t="s">
        <v>289</v>
      </c>
      <c r="F254" s="782" t="s">
        <v>32</v>
      </c>
      <c r="G254" s="783" t="s">
        <v>60</v>
      </c>
      <c r="H254" s="132"/>
    </row>
    <row r="255" spans="1:8" ht="42.75" hidden="1" customHeight="1" thickBot="1">
      <c r="A255" s="677"/>
      <c r="B255" s="780"/>
      <c r="C255" s="687"/>
      <c r="D255" s="127" t="s">
        <v>445</v>
      </c>
      <c r="E255" s="766"/>
      <c r="F255" s="766"/>
      <c r="G255" s="784"/>
      <c r="H255" s="132"/>
    </row>
    <row r="256" spans="1:8" ht="42.75" hidden="1" customHeight="1">
      <c r="A256" s="669" t="s">
        <v>483</v>
      </c>
      <c r="B256" s="673" t="s">
        <v>484</v>
      </c>
      <c r="C256" s="686">
        <v>2240</v>
      </c>
      <c r="D256" s="190">
        <v>0</v>
      </c>
      <c r="E256" s="765" t="s">
        <v>289</v>
      </c>
      <c r="F256" s="765" t="s">
        <v>32</v>
      </c>
      <c r="G256" s="775" t="s">
        <v>60</v>
      </c>
      <c r="H256" s="169"/>
    </row>
    <row r="257" spans="1:8" ht="17.25" hidden="1" customHeight="1">
      <c r="A257" s="670"/>
      <c r="B257" s="675"/>
      <c r="C257" s="687"/>
      <c r="D257" s="127" t="s">
        <v>404</v>
      </c>
      <c r="E257" s="766"/>
      <c r="F257" s="766"/>
      <c r="G257" s="784"/>
      <c r="H257" s="132"/>
    </row>
    <row r="258" spans="1:8" ht="27.75" hidden="1" customHeight="1">
      <c r="A258" s="144" t="s">
        <v>215</v>
      </c>
      <c r="B258" s="147" t="s">
        <v>214</v>
      </c>
      <c r="C258" s="384">
        <v>2240</v>
      </c>
      <c r="D258" s="148">
        <v>0</v>
      </c>
      <c r="E258" s="773" t="s">
        <v>196</v>
      </c>
      <c r="F258" s="385" t="s">
        <v>134</v>
      </c>
      <c r="G258" s="775" t="s">
        <v>60</v>
      </c>
      <c r="H258" s="132"/>
    </row>
    <row r="259" spans="1:8" ht="42.75" hidden="1" customHeight="1">
      <c r="A259" s="149"/>
      <c r="B259" s="150"/>
      <c r="C259" s="338"/>
      <c r="D259" s="127" t="s">
        <v>208</v>
      </c>
      <c r="E259" s="774"/>
      <c r="F259" s="382"/>
      <c r="G259" s="776"/>
      <c r="H259" s="132"/>
    </row>
    <row r="260" spans="1:8" ht="42.75" hidden="1" customHeight="1">
      <c r="A260" s="155" t="s">
        <v>210</v>
      </c>
      <c r="B260" s="147" t="s">
        <v>209</v>
      </c>
      <c r="C260" s="337">
        <v>2240</v>
      </c>
      <c r="D260" s="148">
        <v>0</v>
      </c>
      <c r="E260" s="773" t="s">
        <v>196</v>
      </c>
      <c r="F260" s="381" t="s">
        <v>134</v>
      </c>
      <c r="G260" s="775" t="s">
        <v>60</v>
      </c>
      <c r="H260" s="132"/>
    </row>
    <row r="261" spans="1:8" ht="42.75" hidden="1" customHeight="1">
      <c r="A261" s="151"/>
      <c r="B261" s="152"/>
      <c r="C261" s="153"/>
      <c r="D261" s="127" t="s">
        <v>213</v>
      </c>
      <c r="E261" s="774"/>
      <c r="F261" s="154"/>
      <c r="G261" s="776"/>
      <c r="H261" s="132"/>
    </row>
    <row r="262" spans="1:8" ht="42.75" hidden="1" customHeight="1">
      <c r="A262" s="144" t="s">
        <v>211</v>
      </c>
      <c r="B262" s="147" t="s">
        <v>212</v>
      </c>
      <c r="C262" s="384">
        <v>2240</v>
      </c>
      <c r="D262" s="148">
        <v>0</v>
      </c>
      <c r="E262" s="383" t="s">
        <v>196</v>
      </c>
      <c r="F262" s="385" t="s">
        <v>134</v>
      </c>
      <c r="G262" s="775" t="s">
        <v>60</v>
      </c>
      <c r="H262" s="132"/>
    </row>
    <row r="263" spans="1:8" ht="25.5" hidden="1" customHeight="1">
      <c r="A263" s="144"/>
      <c r="B263" s="145"/>
      <c r="C263" s="384"/>
      <c r="D263" s="127" t="s">
        <v>217</v>
      </c>
      <c r="E263" s="385"/>
      <c r="F263" s="385"/>
      <c r="G263" s="776"/>
      <c r="H263" s="132"/>
    </row>
    <row r="264" spans="1:8" ht="25.5" hidden="1" customHeight="1">
      <c r="A264" s="891" t="s">
        <v>161</v>
      </c>
      <c r="B264" s="638" t="s">
        <v>165</v>
      </c>
      <c r="C264" s="354">
        <v>2240</v>
      </c>
      <c r="D264" s="110">
        <v>0</v>
      </c>
      <c r="E264" s="708" t="s">
        <v>164</v>
      </c>
      <c r="F264" s="709" t="s">
        <v>133</v>
      </c>
      <c r="G264" s="893" t="s">
        <v>60</v>
      </c>
    </row>
    <row r="265" spans="1:8" ht="30.75" hidden="1" customHeight="1">
      <c r="A265" s="892"/>
      <c r="B265" s="639"/>
      <c r="C265" s="362"/>
      <c r="D265" s="72" t="s">
        <v>163</v>
      </c>
      <c r="E265" s="731"/>
      <c r="F265" s="731"/>
      <c r="G265" s="894"/>
    </row>
    <row r="266" spans="1:8" ht="25.5" hidden="1" customHeight="1">
      <c r="A266" s="891" t="s">
        <v>162</v>
      </c>
      <c r="B266" s="638" t="s">
        <v>168</v>
      </c>
      <c r="C266" s="354">
        <v>2240</v>
      </c>
      <c r="D266" s="110">
        <v>0</v>
      </c>
      <c r="E266" s="708" t="s">
        <v>164</v>
      </c>
      <c r="F266" s="709" t="s">
        <v>133</v>
      </c>
      <c r="G266" s="893" t="s">
        <v>60</v>
      </c>
    </row>
    <row r="267" spans="1:8" ht="7.5" hidden="1" customHeight="1">
      <c r="A267" s="892"/>
      <c r="B267" s="639"/>
      <c r="C267" s="362"/>
      <c r="D267" s="72" t="s">
        <v>220</v>
      </c>
      <c r="E267" s="731"/>
      <c r="F267" s="731"/>
      <c r="G267" s="894"/>
    </row>
    <row r="268" spans="1:8" s="169" customFormat="1" ht="54.75" customHeight="1">
      <c r="A268" s="769" t="s">
        <v>486</v>
      </c>
      <c r="B268" s="630" t="s">
        <v>485</v>
      </c>
      <c r="C268" s="771">
        <v>2240</v>
      </c>
      <c r="D268" s="268">
        <v>0</v>
      </c>
      <c r="E268" s="765" t="s">
        <v>289</v>
      </c>
      <c r="F268" s="765" t="s">
        <v>32</v>
      </c>
      <c r="G268" s="777" t="s">
        <v>60</v>
      </c>
    </row>
    <row r="269" spans="1:8" s="169" customFormat="1" ht="55.5" customHeight="1">
      <c r="A269" s="770"/>
      <c r="B269" s="631"/>
      <c r="C269" s="772"/>
      <c r="D269" s="67" t="s">
        <v>449</v>
      </c>
      <c r="E269" s="766"/>
      <c r="F269" s="766"/>
      <c r="G269" s="777"/>
    </row>
    <row r="270" spans="1:8" ht="48" hidden="1" customHeight="1">
      <c r="A270" s="26" t="s">
        <v>37</v>
      </c>
      <c r="B270" s="17" t="s">
        <v>33</v>
      </c>
      <c r="C270" s="387">
        <v>2240</v>
      </c>
      <c r="D270" s="54">
        <v>0</v>
      </c>
      <c r="E270" s="24" t="s">
        <v>15</v>
      </c>
      <c r="F270" s="23" t="s">
        <v>32</v>
      </c>
      <c r="G270" s="19" t="s">
        <v>13</v>
      </c>
    </row>
    <row r="271" spans="1:8" ht="51.75" hidden="1" customHeight="1">
      <c r="A271" s="27"/>
      <c r="B271" s="18"/>
      <c r="C271" s="388"/>
      <c r="D271" s="20" t="s">
        <v>38</v>
      </c>
      <c r="E271" s="15"/>
      <c r="F271" s="31"/>
      <c r="G271" s="8"/>
    </row>
    <row r="272" spans="1:8" ht="48" hidden="1" customHeight="1">
      <c r="A272" s="26" t="s">
        <v>39</v>
      </c>
      <c r="B272" s="17" t="s">
        <v>33</v>
      </c>
      <c r="C272" s="174">
        <v>2240</v>
      </c>
      <c r="D272" s="54">
        <v>0</v>
      </c>
      <c r="E272" s="24" t="s">
        <v>15</v>
      </c>
      <c r="F272" s="23" t="s">
        <v>32</v>
      </c>
      <c r="G272" s="19" t="s">
        <v>13</v>
      </c>
    </row>
    <row r="273" spans="1:8" ht="54" hidden="1" customHeight="1">
      <c r="A273" s="27"/>
      <c r="B273" s="18"/>
      <c r="C273" s="388"/>
      <c r="D273" s="20" t="s">
        <v>40</v>
      </c>
      <c r="E273" s="15"/>
      <c r="F273" s="31"/>
      <c r="G273" s="8"/>
    </row>
    <row r="274" spans="1:8" ht="54" hidden="1" customHeight="1">
      <c r="A274" s="26" t="s">
        <v>51</v>
      </c>
      <c r="B274" s="17" t="s">
        <v>33</v>
      </c>
      <c r="C274" s="174">
        <v>2240</v>
      </c>
      <c r="D274" s="54">
        <v>0</v>
      </c>
      <c r="E274" s="24" t="s">
        <v>15</v>
      </c>
      <c r="F274" s="23" t="s">
        <v>32</v>
      </c>
      <c r="G274" s="19" t="s">
        <v>13</v>
      </c>
    </row>
    <row r="275" spans="1:8" ht="54" hidden="1" customHeight="1">
      <c r="A275" s="28"/>
      <c r="B275" s="25"/>
      <c r="C275" s="174"/>
      <c r="D275" s="20" t="s">
        <v>40</v>
      </c>
      <c r="E275" s="24"/>
      <c r="F275" s="23"/>
      <c r="G275" s="34"/>
    </row>
    <row r="276" spans="1:8" ht="55.5" hidden="1" customHeight="1">
      <c r="A276" s="26" t="s">
        <v>42</v>
      </c>
      <c r="B276" s="17" t="s">
        <v>41</v>
      </c>
      <c r="C276" s="387">
        <v>2240</v>
      </c>
      <c r="D276" s="54">
        <v>0</v>
      </c>
      <c r="E276" s="14" t="s">
        <v>15</v>
      </c>
      <c r="F276" s="343" t="s">
        <v>34</v>
      </c>
      <c r="G276" s="872" t="s">
        <v>60</v>
      </c>
    </row>
    <row r="277" spans="1:8" ht="22.5" hidden="1" customHeight="1">
      <c r="A277" s="27"/>
      <c r="B277" s="18"/>
      <c r="C277" s="109"/>
      <c r="D277" s="67" t="s">
        <v>43</v>
      </c>
      <c r="E277" s="15"/>
      <c r="F277" s="344"/>
      <c r="G277" s="873"/>
    </row>
    <row r="278" spans="1:8" s="300" customFormat="1" ht="73.5" customHeight="1">
      <c r="A278" s="651" t="s">
        <v>501</v>
      </c>
      <c r="B278" s="673" t="s">
        <v>450</v>
      </c>
      <c r="C278" s="686">
        <v>2240</v>
      </c>
      <c r="D278" s="303">
        <v>0</v>
      </c>
      <c r="E278" s="765" t="s">
        <v>289</v>
      </c>
      <c r="F278" s="606" t="s">
        <v>32</v>
      </c>
      <c r="G278" s="738" t="s">
        <v>60</v>
      </c>
    </row>
    <row r="279" spans="1:8" s="300" customFormat="1" ht="46.5" customHeight="1">
      <c r="A279" s="652"/>
      <c r="B279" s="674"/>
      <c r="C279" s="687"/>
      <c r="D279" s="127" t="s">
        <v>424</v>
      </c>
      <c r="E279" s="766"/>
      <c r="F279" s="607"/>
      <c r="G279" s="739"/>
    </row>
    <row r="280" spans="1:8" ht="47.25" hidden="1" customHeight="1">
      <c r="A280" s="53" t="s">
        <v>52</v>
      </c>
      <c r="B280" s="17" t="s">
        <v>206</v>
      </c>
      <c r="C280" s="387">
        <v>2240</v>
      </c>
      <c r="D280" s="54">
        <v>0</v>
      </c>
      <c r="E280" s="376" t="s">
        <v>185</v>
      </c>
      <c r="F280" s="606" t="s">
        <v>243</v>
      </c>
      <c r="G280" s="872" t="s">
        <v>60</v>
      </c>
    </row>
    <row r="281" spans="1:8" ht="26.25" hidden="1" customHeight="1">
      <c r="A281" s="60"/>
      <c r="B281" s="18"/>
      <c r="C281" s="109"/>
      <c r="D281" s="99" t="s">
        <v>160</v>
      </c>
      <c r="E281" s="350"/>
      <c r="F281" s="607"/>
      <c r="G281" s="873"/>
      <c r="H281" s="132"/>
    </row>
    <row r="282" spans="1:8" ht="67.5" customHeight="1">
      <c r="A282" s="887" t="s">
        <v>487</v>
      </c>
      <c r="B282" s="764" t="s">
        <v>488</v>
      </c>
      <c r="C282" s="174">
        <v>2240</v>
      </c>
      <c r="D282" s="234">
        <v>0</v>
      </c>
      <c r="E282" s="751" t="s">
        <v>31</v>
      </c>
      <c r="F282" s="632" t="s">
        <v>133</v>
      </c>
      <c r="G282" s="882" t="s">
        <v>60</v>
      </c>
    </row>
    <row r="283" spans="1:8" ht="33.75" customHeight="1">
      <c r="A283" s="888"/>
      <c r="B283" s="639"/>
      <c r="C283" s="277"/>
      <c r="D283" s="20" t="s">
        <v>417</v>
      </c>
      <c r="E283" s="703"/>
      <c r="F283" s="607"/>
      <c r="G283" s="882"/>
    </row>
    <row r="284" spans="1:8" ht="66.75" customHeight="1">
      <c r="A284" s="889" t="s">
        <v>489</v>
      </c>
      <c r="B284" s="17" t="s">
        <v>490</v>
      </c>
      <c r="C284" s="387">
        <v>2240</v>
      </c>
      <c r="D284" s="115">
        <v>0</v>
      </c>
      <c r="E284" s="341" t="s">
        <v>31</v>
      </c>
      <c r="F284" s="606" t="s">
        <v>32</v>
      </c>
      <c r="G284" s="872" t="s">
        <v>60</v>
      </c>
    </row>
    <row r="285" spans="1:8" ht="79.5" customHeight="1">
      <c r="A285" s="890"/>
      <c r="B285" s="18"/>
      <c r="C285" s="109"/>
      <c r="D285" s="64" t="s">
        <v>405</v>
      </c>
      <c r="E285" s="350"/>
      <c r="F285" s="607"/>
      <c r="G285" s="882"/>
    </row>
    <row r="286" spans="1:8" ht="102" customHeight="1">
      <c r="A286" s="669" t="s">
        <v>492</v>
      </c>
      <c r="B286" s="673" t="s">
        <v>491</v>
      </c>
      <c r="C286" s="686">
        <v>2240</v>
      </c>
      <c r="D286" s="116">
        <v>0</v>
      </c>
      <c r="E286" s="632" t="s">
        <v>437</v>
      </c>
      <c r="F286" s="688" t="s">
        <v>32</v>
      </c>
      <c r="G286" s="763" t="s">
        <v>65</v>
      </c>
    </row>
    <row r="287" spans="1:8" ht="97.5" customHeight="1">
      <c r="A287" s="670"/>
      <c r="B287" s="674"/>
      <c r="C287" s="687"/>
      <c r="D287" s="67" t="s">
        <v>406</v>
      </c>
      <c r="E287" s="607"/>
      <c r="F287" s="689"/>
      <c r="G287" s="747"/>
    </row>
    <row r="288" spans="1:8" ht="33.75" customHeight="1">
      <c r="A288" s="669" t="s">
        <v>494</v>
      </c>
      <c r="B288" s="673" t="s">
        <v>493</v>
      </c>
      <c r="C288" s="686">
        <v>2240</v>
      </c>
      <c r="D288" s="116">
        <v>0</v>
      </c>
      <c r="E288" s="632" t="s">
        <v>437</v>
      </c>
      <c r="F288" s="688" t="s">
        <v>32</v>
      </c>
      <c r="G288" s="763" t="s">
        <v>60</v>
      </c>
    </row>
    <row r="289" spans="1:8" ht="29.25" customHeight="1">
      <c r="A289" s="670"/>
      <c r="B289" s="674"/>
      <c r="C289" s="687"/>
      <c r="D289" s="67" t="s">
        <v>446</v>
      </c>
      <c r="E289" s="607"/>
      <c r="F289" s="689"/>
      <c r="G289" s="747"/>
    </row>
    <row r="290" spans="1:8" ht="29.25" hidden="1" customHeight="1">
      <c r="A290" s="104" t="s">
        <v>105</v>
      </c>
      <c r="B290" s="105" t="s">
        <v>106</v>
      </c>
      <c r="C290" s="635">
        <v>2240</v>
      </c>
      <c r="D290" s="84">
        <v>0</v>
      </c>
      <c r="E290" s="762" t="s">
        <v>125</v>
      </c>
      <c r="F290" s="688" t="s">
        <v>24</v>
      </c>
      <c r="G290" s="868" t="s">
        <v>60</v>
      </c>
    </row>
    <row r="291" spans="1:8" ht="29.25" hidden="1" customHeight="1">
      <c r="A291" s="85"/>
      <c r="B291" s="18"/>
      <c r="C291" s="636"/>
      <c r="D291" s="20" t="s">
        <v>107</v>
      </c>
      <c r="E291" s="691"/>
      <c r="F291" s="689"/>
      <c r="G291" s="869"/>
    </row>
    <row r="292" spans="1:8" ht="82.5" customHeight="1">
      <c r="A292" s="669" t="s">
        <v>502</v>
      </c>
      <c r="B292" s="673" t="s">
        <v>495</v>
      </c>
      <c r="C292" s="686">
        <v>2240</v>
      </c>
      <c r="D292" s="116">
        <v>0</v>
      </c>
      <c r="E292" s="632" t="s">
        <v>437</v>
      </c>
      <c r="F292" s="688" t="s">
        <v>32</v>
      </c>
      <c r="G292" s="763" t="s">
        <v>60</v>
      </c>
    </row>
    <row r="293" spans="1:8" ht="48.75" customHeight="1">
      <c r="A293" s="670"/>
      <c r="B293" s="674"/>
      <c r="C293" s="687"/>
      <c r="D293" s="67" t="s">
        <v>447</v>
      </c>
      <c r="E293" s="607"/>
      <c r="F293" s="689"/>
      <c r="G293" s="747"/>
    </row>
    <row r="294" spans="1:8" ht="63" customHeight="1">
      <c r="A294" s="669" t="s">
        <v>503</v>
      </c>
      <c r="B294" s="673" t="s">
        <v>495</v>
      </c>
      <c r="C294" s="686">
        <v>2240</v>
      </c>
      <c r="D294" s="204">
        <v>0</v>
      </c>
      <c r="E294" s="632" t="s">
        <v>437</v>
      </c>
      <c r="F294" s="688" t="s">
        <v>32</v>
      </c>
      <c r="G294" s="763" t="s">
        <v>60</v>
      </c>
    </row>
    <row r="295" spans="1:8" ht="29.25" customHeight="1">
      <c r="A295" s="670"/>
      <c r="B295" s="674"/>
      <c r="C295" s="687"/>
      <c r="D295" s="67" t="s">
        <v>411</v>
      </c>
      <c r="E295" s="607"/>
      <c r="F295" s="689"/>
      <c r="G295" s="747"/>
    </row>
    <row r="296" spans="1:8" ht="44.25" customHeight="1">
      <c r="A296" s="669" t="s">
        <v>504</v>
      </c>
      <c r="B296" s="673" t="s">
        <v>496</v>
      </c>
      <c r="C296" s="686">
        <v>2240</v>
      </c>
      <c r="D296" s="190">
        <v>0</v>
      </c>
      <c r="E296" s="632" t="s">
        <v>289</v>
      </c>
      <c r="F296" s="688" t="s">
        <v>32</v>
      </c>
      <c r="G296" s="734" t="s">
        <v>60</v>
      </c>
      <c r="H296" s="132"/>
    </row>
    <row r="297" spans="1:8" ht="36.75" customHeight="1">
      <c r="A297" s="670"/>
      <c r="B297" s="674"/>
      <c r="C297" s="687"/>
      <c r="D297" s="215" t="s">
        <v>400</v>
      </c>
      <c r="E297" s="607"/>
      <c r="F297" s="689"/>
      <c r="G297" s="735"/>
    </row>
    <row r="298" spans="1:8" ht="39" hidden="1" customHeight="1">
      <c r="A298" s="43" t="s">
        <v>205</v>
      </c>
      <c r="B298" s="17" t="s">
        <v>313</v>
      </c>
      <c r="C298" s="387">
        <v>2240</v>
      </c>
      <c r="D298" s="182">
        <v>0</v>
      </c>
      <c r="E298" s="349" t="s">
        <v>216</v>
      </c>
      <c r="F298" s="343" t="s">
        <v>134</v>
      </c>
      <c r="G298" s="872" t="s">
        <v>60</v>
      </c>
    </row>
    <row r="299" spans="1:8" ht="39" hidden="1" customHeight="1">
      <c r="A299" s="31"/>
      <c r="B299" s="18"/>
      <c r="C299" s="109"/>
      <c r="D299" s="146" t="s">
        <v>253</v>
      </c>
      <c r="E299" s="350"/>
      <c r="F299" s="344"/>
      <c r="G299" s="873"/>
      <c r="H299" s="132"/>
    </row>
    <row r="300" spans="1:8" ht="29.25" hidden="1" customHeight="1">
      <c r="A300" s="334" t="s">
        <v>260</v>
      </c>
      <c r="B300" s="175" t="s">
        <v>259</v>
      </c>
      <c r="C300" s="387">
        <v>2240</v>
      </c>
      <c r="D300" s="190">
        <v>0</v>
      </c>
      <c r="E300" s="702" t="s">
        <v>216</v>
      </c>
      <c r="F300" s="374" t="s">
        <v>243</v>
      </c>
      <c r="G300" s="872" t="s">
        <v>60</v>
      </c>
      <c r="H300" s="132"/>
    </row>
    <row r="301" spans="1:8" ht="29.25" hidden="1" customHeight="1">
      <c r="A301" s="335"/>
      <c r="B301" s="18"/>
      <c r="C301" s="109"/>
      <c r="D301" s="181" t="s">
        <v>252</v>
      </c>
      <c r="E301" s="703"/>
      <c r="F301" s="374"/>
      <c r="G301" s="873"/>
      <c r="H301" s="132"/>
    </row>
    <row r="302" spans="1:8" ht="29.25" hidden="1" customHeight="1">
      <c r="A302" s="173" t="s">
        <v>271</v>
      </c>
      <c r="B302" s="186" t="s">
        <v>272</v>
      </c>
      <c r="C302" s="174">
        <v>2240</v>
      </c>
      <c r="D302" s="191">
        <v>0</v>
      </c>
      <c r="E302" s="762" t="s">
        <v>216</v>
      </c>
      <c r="F302" s="374" t="s">
        <v>243</v>
      </c>
      <c r="G302" s="872" t="s">
        <v>60</v>
      </c>
      <c r="H302" s="132"/>
    </row>
    <row r="303" spans="1:8" ht="29.25" hidden="1" customHeight="1">
      <c r="A303" s="335"/>
      <c r="B303" s="18"/>
      <c r="C303" s="109"/>
      <c r="D303" s="176" t="s">
        <v>251</v>
      </c>
      <c r="E303" s="691"/>
      <c r="F303" s="344"/>
      <c r="G303" s="873"/>
      <c r="H303" s="132"/>
    </row>
    <row r="304" spans="1:8" ht="52.5" hidden="1" customHeight="1">
      <c r="A304" s="669" t="s">
        <v>505</v>
      </c>
      <c r="B304" s="630" t="s">
        <v>497</v>
      </c>
      <c r="C304" s="686">
        <v>2240</v>
      </c>
      <c r="D304" s="204">
        <v>0</v>
      </c>
      <c r="E304" s="632" t="s">
        <v>437</v>
      </c>
      <c r="F304" s="688" t="s">
        <v>134</v>
      </c>
      <c r="G304" s="753" t="s">
        <v>60</v>
      </c>
      <c r="H304" s="132"/>
    </row>
    <row r="305" spans="1:8" ht="29.25" hidden="1" customHeight="1">
      <c r="A305" s="670"/>
      <c r="B305" s="674"/>
      <c r="C305" s="687"/>
      <c r="D305" s="181" t="s">
        <v>448</v>
      </c>
      <c r="E305" s="607"/>
      <c r="F305" s="689"/>
      <c r="G305" s="735"/>
      <c r="H305" s="132"/>
    </row>
    <row r="306" spans="1:8" ht="29.25" hidden="1" customHeight="1">
      <c r="A306" s="669" t="s">
        <v>506</v>
      </c>
      <c r="B306" s="630" t="s">
        <v>498</v>
      </c>
      <c r="C306" s="686">
        <v>2240</v>
      </c>
      <c r="D306" s="191">
        <v>0</v>
      </c>
      <c r="E306" s="632" t="s">
        <v>289</v>
      </c>
      <c r="F306" s="688" t="s">
        <v>119</v>
      </c>
      <c r="G306" s="753" t="s">
        <v>60</v>
      </c>
      <c r="H306" s="132"/>
    </row>
    <row r="307" spans="1:8" ht="49.5" hidden="1" customHeight="1">
      <c r="A307" s="670"/>
      <c r="B307" s="674"/>
      <c r="C307" s="687"/>
      <c r="D307" s="181" t="s">
        <v>415</v>
      </c>
      <c r="E307" s="607"/>
      <c r="F307" s="689"/>
      <c r="G307" s="735"/>
      <c r="H307" s="132"/>
    </row>
    <row r="308" spans="1:8" ht="43.5" hidden="1" customHeight="1">
      <c r="A308" s="173" t="s">
        <v>414</v>
      </c>
      <c r="B308" s="175" t="s">
        <v>305</v>
      </c>
      <c r="C308" s="174">
        <v>2240</v>
      </c>
      <c r="D308" s="191">
        <v>0</v>
      </c>
      <c r="E308" s="690" t="s">
        <v>15</v>
      </c>
      <c r="F308" s="374" t="s">
        <v>300</v>
      </c>
      <c r="G308" s="882" t="s">
        <v>60</v>
      </c>
      <c r="H308" s="132"/>
    </row>
    <row r="309" spans="1:8" ht="47.25" hidden="1" customHeight="1">
      <c r="A309" s="335"/>
      <c r="B309" s="18"/>
      <c r="C309" s="109"/>
      <c r="D309" s="181" t="s">
        <v>306</v>
      </c>
      <c r="E309" s="691"/>
      <c r="F309" s="344"/>
      <c r="G309" s="873"/>
      <c r="H309" s="132"/>
    </row>
    <row r="310" spans="1:8" ht="29.25" hidden="1" customHeight="1">
      <c r="A310" s="173" t="s">
        <v>307</v>
      </c>
      <c r="B310" s="193" t="s">
        <v>312</v>
      </c>
      <c r="C310" s="174">
        <v>2240</v>
      </c>
      <c r="D310" s="191">
        <v>0</v>
      </c>
      <c r="E310" s="690" t="s">
        <v>89</v>
      </c>
      <c r="F310" s="374" t="s">
        <v>300</v>
      </c>
      <c r="G310" s="882" t="s">
        <v>65</v>
      </c>
      <c r="H310" s="132"/>
    </row>
    <row r="311" spans="1:8" ht="45" hidden="1" customHeight="1">
      <c r="A311" s="335"/>
      <c r="B311" s="18"/>
      <c r="C311" s="109"/>
      <c r="D311" s="181" t="s">
        <v>388</v>
      </c>
      <c r="E311" s="691"/>
      <c r="F311" s="344"/>
      <c r="G311" s="873"/>
      <c r="H311" s="132"/>
    </row>
    <row r="312" spans="1:8" ht="45" hidden="1" customHeight="1">
      <c r="A312" s="173" t="s">
        <v>307</v>
      </c>
      <c r="B312" s="193" t="s">
        <v>312</v>
      </c>
      <c r="C312" s="174">
        <v>2240</v>
      </c>
      <c r="D312" s="191">
        <v>0</v>
      </c>
      <c r="E312" s="690" t="s">
        <v>89</v>
      </c>
      <c r="F312" s="374" t="s">
        <v>365</v>
      </c>
      <c r="G312" s="882" t="s">
        <v>395</v>
      </c>
      <c r="H312" s="132"/>
    </row>
    <row r="313" spans="1:8" ht="45" hidden="1" customHeight="1">
      <c r="A313" s="335"/>
      <c r="B313" s="18"/>
      <c r="C313" s="109"/>
      <c r="D313" s="215" t="s">
        <v>376</v>
      </c>
      <c r="E313" s="691"/>
      <c r="F313" s="344"/>
      <c r="G313" s="873"/>
      <c r="H313" s="132"/>
    </row>
    <row r="314" spans="1:8" ht="45" hidden="1" customHeight="1">
      <c r="A314" s="669" t="s">
        <v>507</v>
      </c>
      <c r="B314" s="671" t="s">
        <v>499</v>
      </c>
      <c r="C314" s="686">
        <v>2240</v>
      </c>
      <c r="D314" s="191">
        <v>0</v>
      </c>
      <c r="E314" s="690" t="s">
        <v>289</v>
      </c>
      <c r="F314" s="688" t="s">
        <v>133</v>
      </c>
      <c r="G314" s="753" t="s">
        <v>65</v>
      </c>
      <c r="H314" s="132"/>
    </row>
    <row r="315" spans="1:8" ht="45" hidden="1" customHeight="1">
      <c r="A315" s="670"/>
      <c r="B315" s="672"/>
      <c r="C315" s="687"/>
      <c r="D315" s="181" t="s">
        <v>412</v>
      </c>
      <c r="E315" s="691"/>
      <c r="F315" s="689"/>
      <c r="G315" s="735"/>
      <c r="H315" s="132"/>
    </row>
    <row r="316" spans="1:8" s="300" customFormat="1" ht="45" hidden="1" customHeight="1">
      <c r="A316" s="885" t="s">
        <v>508</v>
      </c>
      <c r="B316" s="304" t="s">
        <v>500</v>
      </c>
      <c r="C316" s="286">
        <v>2240</v>
      </c>
      <c r="D316" s="305">
        <v>0</v>
      </c>
      <c r="E316" s="760" t="s">
        <v>15</v>
      </c>
      <c r="F316" s="374" t="s">
        <v>134</v>
      </c>
      <c r="G316" s="830" t="s">
        <v>65</v>
      </c>
      <c r="H316" s="299"/>
    </row>
    <row r="317" spans="1:8" s="300" customFormat="1" ht="45" hidden="1" customHeight="1">
      <c r="A317" s="886"/>
      <c r="B317" s="22"/>
      <c r="C317" s="276"/>
      <c r="D317" s="306" t="s">
        <v>399</v>
      </c>
      <c r="E317" s="761"/>
      <c r="F317" s="344"/>
      <c r="G317" s="793"/>
      <c r="H317" s="299"/>
    </row>
    <row r="318" spans="1:8" ht="45" hidden="1" customHeight="1">
      <c r="A318" s="883" t="s">
        <v>510</v>
      </c>
      <c r="B318" s="692" t="s">
        <v>509</v>
      </c>
      <c r="C318" s="174">
        <v>2240</v>
      </c>
      <c r="D318" s="191">
        <v>0</v>
      </c>
      <c r="E318" s="690" t="s">
        <v>15</v>
      </c>
      <c r="F318" s="374" t="s">
        <v>119</v>
      </c>
      <c r="G318" s="882" t="s">
        <v>65</v>
      </c>
      <c r="H318" s="132"/>
    </row>
    <row r="319" spans="1:8" ht="45" hidden="1" customHeight="1">
      <c r="A319" s="884"/>
      <c r="B319" s="693"/>
      <c r="C319" s="109"/>
      <c r="D319" s="181" t="s">
        <v>418</v>
      </c>
      <c r="E319" s="691"/>
      <c r="F319" s="344"/>
      <c r="G319" s="873"/>
      <c r="H319" s="132"/>
    </row>
    <row r="320" spans="1:8" ht="45" hidden="1" customHeight="1">
      <c r="A320" s="173" t="s">
        <v>309</v>
      </c>
      <c r="B320" s="175" t="s">
        <v>310</v>
      </c>
      <c r="C320" s="174">
        <v>2240</v>
      </c>
      <c r="D320" s="191">
        <v>0</v>
      </c>
      <c r="E320" s="690" t="s">
        <v>289</v>
      </c>
      <c r="F320" s="374" t="s">
        <v>300</v>
      </c>
      <c r="G320" s="882" t="s">
        <v>65</v>
      </c>
      <c r="H320" s="132"/>
    </row>
    <row r="321" spans="1:12" ht="45" hidden="1" customHeight="1">
      <c r="A321" s="335"/>
      <c r="B321" s="18"/>
      <c r="C321" s="109"/>
      <c r="D321" s="181" t="s">
        <v>308</v>
      </c>
      <c r="E321" s="691"/>
      <c r="F321" s="344"/>
      <c r="G321" s="873"/>
      <c r="H321" s="132"/>
    </row>
    <row r="322" spans="1:12" ht="55.5" customHeight="1">
      <c r="A322" s="878" t="s">
        <v>512</v>
      </c>
      <c r="B322" s="694" t="s">
        <v>511</v>
      </c>
      <c r="C322" s="308">
        <v>2240</v>
      </c>
      <c r="D322" s="309">
        <v>0</v>
      </c>
      <c r="E322" s="756" t="s">
        <v>15</v>
      </c>
      <c r="F322" s="298" t="s">
        <v>119</v>
      </c>
      <c r="G322" s="880" t="s">
        <v>65</v>
      </c>
      <c r="H322" s="132"/>
    </row>
    <row r="323" spans="1:12" ht="45" customHeight="1">
      <c r="A323" s="879"/>
      <c r="B323" s="695"/>
      <c r="C323" s="310"/>
      <c r="D323" s="311" t="s">
        <v>311</v>
      </c>
      <c r="E323" s="757"/>
      <c r="F323" s="391"/>
      <c r="G323" s="881"/>
      <c r="H323" s="132"/>
    </row>
    <row r="324" spans="1:12" ht="45" hidden="1" customHeight="1">
      <c r="A324" s="669" t="s">
        <v>513</v>
      </c>
      <c r="B324" s="671" t="s">
        <v>514</v>
      </c>
      <c r="C324" s="686">
        <v>2240</v>
      </c>
      <c r="D324" s="191">
        <v>0</v>
      </c>
      <c r="E324" s="690" t="s">
        <v>289</v>
      </c>
      <c r="F324" s="688" t="s">
        <v>119</v>
      </c>
      <c r="G324" s="753" t="s">
        <v>60</v>
      </c>
      <c r="H324" s="132"/>
    </row>
    <row r="325" spans="1:12" ht="45" hidden="1" customHeight="1">
      <c r="A325" s="670"/>
      <c r="B325" s="672"/>
      <c r="C325" s="687"/>
      <c r="D325" s="181" t="s">
        <v>413</v>
      </c>
      <c r="E325" s="691"/>
      <c r="F325" s="689"/>
      <c r="G325" s="735"/>
      <c r="H325" s="132"/>
    </row>
    <row r="326" spans="1:12" ht="42.75" hidden="1" customHeight="1">
      <c r="A326" s="669" t="s">
        <v>516</v>
      </c>
      <c r="B326" s="671" t="s">
        <v>515</v>
      </c>
      <c r="C326" s="686">
        <v>2240</v>
      </c>
      <c r="D326" s="191">
        <v>0</v>
      </c>
      <c r="E326" s="632" t="s">
        <v>437</v>
      </c>
      <c r="F326" s="688" t="s">
        <v>133</v>
      </c>
      <c r="G326" s="753" t="s">
        <v>65</v>
      </c>
      <c r="H326" s="132"/>
    </row>
    <row r="327" spans="1:12" ht="51.75" hidden="1" customHeight="1">
      <c r="A327" s="670"/>
      <c r="B327" s="672"/>
      <c r="C327" s="687"/>
      <c r="D327" s="183" t="s">
        <v>416</v>
      </c>
      <c r="E327" s="607"/>
      <c r="F327" s="689"/>
      <c r="G327" s="735"/>
      <c r="H327" s="132"/>
    </row>
    <row r="328" spans="1:12" ht="41.25" hidden="1" customHeight="1">
      <c r="A328" s="859" t="s">
        <v>147</v>
      </c>
      <c r="B328" s="119" t="s">
        <v>148</v>
      </c>
      <c r="C328" s="732">
        <v>2240</v>
      </c>
      <c r="D328" s="58">
        <v>0</v>
      </c>
      <c r="E328" s="754" t="s">
        <v>135</v>
      </c>
      <c r="F328" s="708" t="s">
        <v>133</v>
      </c>
      <c r="G328" s="227" t="s">
        <v>132</v>
      </c>
    </row>
    <row r="329" spans="1:12" ht="20.25" hidden="1" customHeight="1">
      <c r="A329" s="860"/>
      <c r="B329" s="112"/>
      <c r="C329" s="733"/>
      <c r="D329" s="72" t="s">
        <v>149</v>
      </c>
      <c r="E329" s="755"/>
      <c r="F329" s="731"/>
      <c r="G329" s="356"/>
    </row>
    <row r="330" spans="1:12" ht="55.5" hidden="1" customHeight="1">
      <c r="A330" s="859" t="s">
        <v>150</v>
      </c>
      <c r="B330" s="119" t="s">
        <v>136</v>
      </c>
      <c r="C330" s="635">
        <v>2240</v>
      </c>
      <c r="D330" s="58">
        <v>0</v>
      </c>
      <c r="E330" s="688" t="s">
        <v>135</v>
      </c>
      <c r="F330" s="708" t="s">
        <v>133</v>
      </c>
      <c r="G330" s="227" t="s">
        <v>132</v>
      </c>
    </row>
    <row r="331" spans="1:12" ht="29.25" hidden="1" customHeight="1">
      <c r="A331" s="860"/>
      <c r="B331" s="112"/>
      <c r="C331" s="636"/>
      <c r="D331" s="72" t="s">
        <v>151</v>
      </c>
      <c r="E331" s="689"/>
      <c r="F331" s="731"/>
      <c r="G331" s="356"/>
      <c r="I331" s="132"/>
      <c r="K331" s="132"/>
    </row>
    <row r="332" spans="1:12" ht="27" customHeight="1">
      <c r="A332" s="32" t="s">
        <v>17</v>
      </c>
      <c r="B332" s="13"/>
      <c r="C332" s="11"/>
      <c r="D332" s="103">
        <f>D194+D200+D202+D204+D206+D208+D222+D224+D226+D228+D230+D232+D234+D268+D278+D282+D284+D286+D288+D292+D294+D322</f>
        <v>10821000</v>
      </c>
      <c r="E332" s="11"/>
      <c r="F332" s="11"/>
      <c r="G332" s="11"/>
      <c r="H332" s="79"/>
      <c r="I332" s="73"/>
      <c r="K332" s="125"/>
      <c r="L332" s="113"/>
    </row>
    <row r="333" spans="1:12" ht="27" hidden="1" customHeight="1">
      <c r="A333" s="106" t="s">
        <v>108</v>
      </c>
      <c r="B333" s="107" t="s">
        <v>109</v>
      </c>
      <c r="C333" s="354">
        <v>2282</v>
      </c>
      <c r="D333" s="98">
        <v>0</v>
      </c>
      <c r="E333" s="762" t="s">
        <v>199</v>
      </c>
      <c r="F333" s="688" t="s">
        <v>134</v>
      </c>
      <c r="G333" s="868" t="s">
        <v>65</v>
      </c>
      <c r="H333" s="79"/>
      <c r="I333" s="73"/>
      <c r="K333" s="125"/>
      <c r="L333" s="192"/>
    </row>
    <row r="334" spans="1:12" ht="61.5" hidden="1" customHeight="1">
      <c r="A334" s="106"/>
      <c r="B334" s="108"/>
      <c r="C334" s="362"/>
      <c r="D334" s="20" t="s">
        <v>110</v>
      </c>
      <c r="E334" s="691"/>
      <c r="F334" s="689"/>
      <c r="G334" s="869"/>
      <c r="H334" s="135"/>
      <c r="I334" s="73"/>
      <c r="K334" s="140"/>
      <c r="L334" s="113"/>
    </row>
    <row r="335" spans="1:12" ht="39.75" hidden="1" customHeight="1">
      <c r="A335" s="134" t="s">
        <v>201</v>
      </c>
      <c r="B335" s="13"/>
      <c r="C335" s="11"/>
      <c r="D335" s="278">
        <f>D333</f>
        <v>0</v>
      </c>
      <c r="E335" s="11"/>
      <c r="F335" s="11"/>
      <c r="G335" s="11"/>
      <c r="H335" s="79"/>
      <c r="I335" s="73"/>
      <c r="K335" s="125"/>
      <c r="L335" s="113"/>
    </row>
    <row r="336" spans="1:12" ht="62.25" hidden="1" customHeight="1">
      <c r="A336" s="859" t="s">
        <v>111</v>
      </c>
      <c r="B336" s="748" t="s">
        <v>44</v>
      </c>
      <c r="C336" s="702">
        <v>3110</v>
      </c>
      <c r="D336" s="54">
        <f>6453000-6453000</f>
        <v>0</v>
      </c>
      <c r="E336" s="606" t="s">
        <v>121</v>
      </c>
      <c r="F336" s="606" t="s">
        <v>134</v>
      </c>
      <c r="G336" s="792" t="s">
        <v>175</v>
      </c>
      <c r="H336" s="79"/>
      <c r="I336" s="73"/>
    </row>
    <row r="337" spans="1:9" ht="111.75" hidden="1" customHeight="1">
      <c r="A337" s="860"/>
      <c r="B337" s="749"/>
      <c r="C337" s="751"/>
      <c r="D337" s="68" t="s">
        <v>172</v>
      </c>
      <c r="E337" s="632"/>
      <c r="F337" s="632"/>
      <c r="G337" s="830"/>
      <c r="H337" s="79"/>
      <c r="I337" s="73"/>
    </row>
    <row r="338" spans="1:9" ht="28.5" hidden="1" customHeight="1">
      <c r="A338" s="53" t="s">
        <v>112</v>
      </c>
      <c r="B338" s="749"/>
      <c r="C338" s="751"/>
      <c r="D338" s="54">
        <f>3988108.95-3988108.95</f>
        <v>0</v>
      </c>
      <c r="E338" s="632"/>
      <c r="F338" s="632"/>
      <c r="G338" s="792" t="s">
        <v>65</v>
      </c>
    </row>
    <row r="339" spans="1:9" ht="15.75" hidden="1" customHeight="1">
      <c r="A339" s="55"/>
      <c r="B339" s="749"/>
      <c r="C339" s="751"/>
      <c r="D339" s="68" t="s">
        <v>172</v>
      </c>
      <c r="E339" s="632"/>
      <c r="F339" s="632"/>
      <c r="G339" s="830"/>
    </row>
    <row r="340" spans="1:9" ht="31.5" hidden="1" customHeight="1">
      <c r="A340" s="53" t="s">
        <v>179</v>
      </c>
      <c r="B340" s="749"/>
      <c r="C340" s="751"/>
      <c r="D340" s="54">
        <v>0</v>
      </c>
      <c r="E340" s="632"/>
      <c r="F340" s="632"/>
      <c r="G340" s="830"/>
    </row>
    <row r="341" spans="1:9" ht="35.25" hidden="1" customHeight="1">
      <c r="A341" s="126"/>
      <c r="B341" s="749"/>
      <c r="C341" s="751"/>
      <c r="D341" s="68" t="s">
        <v>180</v>
      </c>
      <c r="E341" s="632"/>
      <c r="F341" s="632"/>
      <c r="G341" s="830"/>
    </row>
    <row r="342" spans="1:9" ht="30" hidden="1" customHeight="1">
      <c r="A342" s="332" t="s">
        <v>113</v>
      </c>
      <c r="B342" s="749"/>
      <c r="C342" s="751"/>
      <c r="D342" s="54">
        <f>4434672-4434672</f>
        <v>0</v>
      </c>
      <c r="E342" s="632"/>
      <c r="F342" s="632"/>
      <c r="G342" s="830"/>
    </row>
    <row r="343" spans="1:9" ht="25.5" hidden="1" customHeight="1">
      <c r="A343" s="333"/>
      <c r="B343" s="749"/>
      <c r="C343" s="751"/>
      <c r="D343" s="68" t="s">
        <v>172</v>
      </c>
      <c r="E343" s="632"/>
      <c r="F343" s="632"/>
      <c r="G343" s="830"/>
    </row>
    <row r="344" spans="1:9" ht="36.75" hidden="1" customHeight="1">
      <c r="A344" s="53" t="s">
        <v>186</v>
      </c>
      <c r="B344" s="749"/>
      <c r="C344" s="751"/>
      <c r="D344" s="54">
        <v>0</v>
      </c>
      <c r="E344" s="632"/>
      <c r="F344" s="632"/>
      <c r="G344" s="830"/>
    </row>
    <row r="345" spans="1:9" ht="36.75" hidden="1" customHeight="1">
      <c r="A345" s="56"/>
      <c r="B345" s="749"/>
      <c r="C345" s="751"/>
      <c r="D345" s="129" t="s">
        <v>181</v>
      </c>
      <c r="E345" s="632"/>
      <c r="F345" s="632"/>
      <c r="G345" s="830"/>
    </row>
    <row r="346" spans="1:9" ht="26.25" hidden="1" customHeight="1">
      <c r="A346" s="332" t="s">
        <v>114</v>
      </c>
      <c r="B346" s="749"/>
      <c r="C346" s="751"/>
      <c r="D346" s="54">
        <f>13601246.4-13601246.4</f>
        <v>0</v>
      </c>
      <c r="E346" s="632"/>
      <c r="F346" s="632"/>
      <c r="G346" s="830"/>
    </row>
    <row r="347" spans="1:9" ht="33.75" hidden="1" customHeight="1">
      <c r="A347" s="333"/>
      <c r="B347" s="749"/>
      <c r="C347" s="751"/>
      <c r="D347" s="68" t="s">
        <v>172</v>
      </c>
      <c r="E347" s="632"/>
      <c r="F347" s="632"/>
      <c r="G347" s="830"/>
    </row>
    <row r="348" spans="1:9" ht="33.75" hidden="1" customHeight="1">
      <c r="A348" s="53" t="s">
        <v>187</v>
      </c>
      <c r="B348" s="749"/>
      <c r="C348" s="751"/>
      <c r="D348" s="54">
        <v>0</v>
      </c>
      <c r="E348" s="632"/>
      <c r="F348" s="632"/>
      <c r="G348" s="830"/>
    </row>
    <row r="349" spans="1:9" ht="33.75" hidden="1" customHeight="1">
      <c r="A349" s="333"/>
      <c r="B349" s="749"/>
      <c r="C349" s="751"/>
      <c r="D349" s="129" t="s">
        <v>182</v>
      </c>
      <c r="E349" s="632"/>
      <c r="F349" s="632"/>
      <c r="G349" s="793"/>
    </row>
    <row r="350" spans="1:9" ht="48" hidden="1" customHeight="1">
      <c r="A350" s="332" t="s">
        <v>115</v>
      </c>
      <c r="B350" s="749"/>
      <c r="C350" s="751"/>
      <c r="D350" s="54">
        <f>4019652-4019652</f>
        <v>0</v>
      </c>
      <c r="E350" s="632"/>
      <c r="F350" s="632"/>
      <c r="G350" s="792" t="s">
        <v>175</v>
      </c>
    </row>
    <row r="351" spans="1:9" ht="101.25" hidden="1" customHeight="1">
      <c r="A351" s="333"/>
      <c r="B351" s="750"/>
      <c r="C351" s="703"/>
      <c r="D351" s="68" t="s">
        <v>172</v>
      </c>
      <c r="E351" s="607"/>
      <c r="F351" s="607"/>
      <c r="G351" s="830"/>
      <c r="H351" s="16">
        <f>D336+D338+D342+D346+D350</f>
        <v>0</v>
      </c>
    </row>
    <row r="352" spans="1:9" ht="43.5" hidden="1" customHeight="1">
      <c r="A352" s="56" t="s">
        <v>273</v>
      </c>
      <c r="B352" s="638" t="s">
        <v>274</v>
      </c>
      <c r="C352" s="69">
        <v>3110</v>
      </c>
      <c r="D352" s="54">
        <v>0</v>
      </c>
      <c r="E352" s="374" t="s">
        <v>15</v>
      </c>
      <c r="F352" s="708" t="s">
        <v>119</v>
      </c>
      <c r="G352" s="872" t="s">
        <v>60</v>
      </c>
    </row>
    <row r="353" spans="1:10" ht="61.5" hidden="1" customHeight="1">
      <c r="A353" s="333"/>
      <c r="B353" s="639"/>
      <c r="C353" s="69"/>
      <c r="D353" s="67" t="s">
        <v>85</v>
      </c>
      <c r="E353" s="374" t="s">
        <v>122</v>
      </c>
      <c r="F353" s="731"/>
      <c r="G353" s="873"/>
    </row>
    <row r="354" spans="1:10" ht="75.75" hidden="1" customHeight="1">
      <c r="A354" s="53" t="s">
        <v>47</v>
      </c>
      <c r="B354" s="638" t="s">
        <v>46</v>
      </c>
      <c r="C354" s="744">
        <v>3110</v>
      </c>
      <c r="D354" s="54">
        <f>6750000-6750000</f>
        <v>0</v>
      </c>
      <c r="E354" s="708" t="s">
        <v>123</v>
      </c>
      <c r="F354" s="708" t="s">
        <v>119</v>
      </c>
      <c r="G354" s="872" t="s">
        <v>176</v>
      </c>
    </row>
    <row r="355" spans="1:10" ht="97.5" hidden="1" customHeight="1">
      <c r="A355" s="60"/>
      <c r="B355" s="639"/>
      <c r="C355" s="745"/>
      <c r="D355" s="67" t="s">
        <v>172</v>
      </c>
      <c r="E355" s="731"/>
      <c r="F355" s="731"/>
      <c r="G355" s="873"/>
    </row>
    <row r="356" spans="1:10" ht="78.75" hidden="1" customHeight="1">
      <c r="A356" s="56" t="s">
        <v>48</v>
      </c>
      <c r="B356" s="638" t="s">
        <v>49</v>
      </c>
      <c r="C356" s="69">
        <v>3110</v>
      </c>
      <c r="D356" s="54">
        <f>3960000-3960000</f>
        <v>0</v>
      </c>
      <c r="E356" s="358" t="s">
        <v>15</v>
      </c>
      <c r="F356" s="358" t="s">
        <v>34</v>
      </c>
      <c r="G356" s="872" t="s">
        <v>176</v>
      </c>
    </row>
    <row r="357" spans="1:10" ht="93.75" hidden="1" customHeight="1">
      <c r="A357" s="333"/>
      <c r="B357" s="639"/>
      <c r="C357" s="69"/>
      <c r="D357" s="67" t="s">
        <v>173</v>
      </c>
      <c r="E357" s="363" t="s">
        <v>122</v>
      </c>
      <c r="F357" s="363"/>
      <c r="G357" s="873"/>
    </row>
    <row r="358" spans="1:10" ht="27" hidden="1" customHeight="1">
      <c r="A358" s="56" t="s">
        <v>56</v>
      </c>
      <c r="B358" s="638" t="s">
        <v>50</v>
      </c>
      <c r="C358" s="371">
        <v>3110</v>
      </c>
      <c r="D358" s="210">
        <f>6128320.65+2659727.35-8788048</f>
        <v>0</v>
      </c>
      <c r="E358" s="358" t="s">
        <v>15</v>
      </c>
      <c r="F358" s="358" t="s">
        <v>119</v>
      </c>
      <c r="G358" s="872" t="s">
        <v>65</v>
      </c>
    </row>
    <row r="359" spans="1:10" ht="60" hidden="1" customHeight="1">
      <c r="A359" s="333"/>
      <c r="B359" s="639"/>
      <c r="C359" s="372"/>
      <c r="D359" s="67" t="s">
        <v>375</v>
      </c>
      <c r="E359" s="358" t="s">
        <v>122</v>
      </c>
      <c r="F359" s="358"/>
      <c r="G359" s="873"/>
      <c r="H359" s="132"/>
    </row>
    <row r="360" spans="1:10" ht="34.5" hidden="1" customHeight="1">
      <c r="A360" s="56" t="s">
        <v>45</v>
      </c>
      <c r="B360" s="638" t="s">
        <v>58</v>
      </c>
      <c r="C360" s="69">
        <v>3110</v>
      </c>
      <c r="D360" s="115">
        <v>0</v>
      </c>
      <c r="E360" s="357" t="s">
        <v>289</v>
      </c>
      <c r="F360" s="357" t="s">
        <v>34</v>
      </c>
      <c r="G360" s="872" t="s">
        <v>65</v>
      </c>
      <c r="J360" s="132"/>
    </row>
    <row r="361" spans="1:10" ht="43.5" hidden="1" customHeight="1">
      <c r="A361" s="333"/>
      <c r="B361" s="639"/>
      <c r="C361" s="372"/>
      <c r="D361" s="67" t="s">
        <v>359</v>
      </c>
      <c r="E361" s="363"/>
      <c r="F361" s="363"/>
      <c r="G361" s="873"/>
      <c r="H361" s="132"/>
    </row>
    <row r="362" spans="1:10" ht="33.75" hidden="1" customHeight="1">
      <c r="A362" s="56" t="s">
        <v>238</v>
      </c>
      <c r="B362" s="638" t="s">
        <v>236</v>
      </c>
      <c r="C362" s="69">
        <v>3110</v>
      </c>
      <c r="D362" s="110">
        <v>0</v>
      </c>
      <c r="E362" s="358" t="s">
        <v>15</v>
      </c>
      <c r="F362" s="358" t="s">
        <v>120</v>
      </c>
      <c r="G362" s="377" t="s">
        <v>231</v>
      </c>
      <c r="H362" s="132"/>
    </row>
    <row r="363" spans="1:10" ht="43.5" hidden="1" customHeight="1">
      <c r="A363" s="56"/>
      <c r="B363" s="639"/>
      <c r="C363" s="69"/>
      <c r="D363" s="67" t="s">
        <v>237</v>
      </c>
      <c r="E363" s="358"/>
      <c r="F363" s="358"/>
      <c r="G363" s="377"/>
      <c r="H363" s="132"/>
    </row>
    <row r="364" spans="1:10" ht="26.25" hidden="1" customHeight="1">
      <c r="A364" s="876" t="s">
        <v>142</v>
      </c>
      <c r="B364" s="638" t="s">
        <v>131</v>
      </c>
      <c r="C364" s="69">
        <v>3110</v>
      </c>
      <c r="D364" s="115">
        <v>0</v>
      </c>
      <c r="E364" s="357" t="s">
        <v>15</v>
      </c>
      <c r="F364" s="357" t="s">
        <v>32</v>
      </c>
      <c r="G364" s="872" t="s">
        <v>60</v>
      </c>
    </row>
    <row r="365" spans="1:10" ht="39" hidden="1" customHeight="1">
      <c r="A365" s="877"/>
      <c r="B365" s="639"/>
      <c r="C365" s="372"/>
      <c r="D365" s="67" t="s">
        <v>268</v>
      </c>
      <c r="E365" s="363"/>
      <c r="F365" s="363"/>
      <c r="G365" s="873"/>
    </row>
    <row r="366" spans="1:10" ht="26.25" hidden="1" customHeight="1">
      <c r="A366" s="874" t="s">
        <v>270</v>
      </c>
      <c r="B366" s="157" t="s">
        <v>269</v>
      </c>
      <c r="C366" s="616">
        <v>3110</v>
      </c>
      <c r="D366" s="158">
        <v>0</v>
      </c>
      <c r="E366" s="616" t="s">
        <v>289</v>
      </c>
      <c r="F366" s="345" t="s">
        <v>300</v>
      </c>
      <c r="G366" s="345" t="s">
        <v>60</v>
      </c>
    </row>
    <row r="367" spans="1:10" ht="44.25" hidden="1" customHeight="1">
      <c r="A367" s="875"/>
      <c r="B367" s="370"/>
      <c r="C367" s="617"/>
      <c r="D367" s="184" t="s">
        <v>358</v>
      </c>
      <c r="E367" s="617"/>
      <c r="F367" s="185"/>
      <c r="G367" s="161"/>
    </row>
    <row r="368" spans="1:10" ht="52.5" hidden="1" customHeight="1">
      <c r="A368" s="874" t="s">
        <v>518</v>
      </c>
      <c r="B368" s="742" t="s">
        <v>517</v>
      </c>
      <c r="C368" s="616">
        <v>3110</v>
      </c>
      <c r="D368" s="158">
        <v>0</v>
      </c>
      <c r="E368" s="616" t="s">
        <v>391</v>
      </c>
      <c r="F368" s="616" t="s">
        <v>34</v>
      </c>
      <c r="G368" s="345" t="s">
        <v>60</v>
      </c>
    </row>
    <row r="369" spans="1:12" ht="44.25" hidden="1" customHeight="1">
      <c r="A369" s="875"/>
      <c r="B369" s="743"/>
      <c r="C369" s="617"/>
      <c r="D369" s="184" t="s">
        <v>421</v>
      </c>
      <c r="E369" s="617"/>
      <c r="F369" s="617"/>
      <c r="G369" s="161"/>
      <c r="H369" s="132"/>
    </row>
    <row r="370" spans="1:12" ht="34.5" hidden="1" customHeight="1">
      <c r="A370" s="332" t="s">
        <v>117</v>
      </c>
      <c r="B370" s="638" t="s">
        <v>116</v>
      </c>
      <c r="C370" s="57">
        <v>3110</v>
      </c>
      <c r="D370" s="210">
        <v>0</v>
      </c>
      <c r="E370" s="688" t="s">
        <v>216</v>
      </c>
      <c r="F370" s="358" t="s">
        <v>365</v>
      </c>
      <c r="G370" s="872" t="s">
        <v>60</v>
      </c>
    </row>
    <row r="371" spans="1:12" ht="42" hidden="1" customHeight="1">
      <c r="A371" s="333"/>
      <c r="B371" s="639"/>
      <c r="C371" s="57"/>
      <c r="D371" s="20" t="s">
        <v>364</v>
      </c>
      <c r="E371" s="689"/>
      <c r="F371" s="358"/>
      <c r="G371" s="873"/>
    </row>
    <row r="372" spans="1:12" ht="42" hidden="1" customHeight="1">
      <c r="A372" s="209" t="s">
        <v>342</v>
      </c>
      <c r="B372" s="88" t="s">
        <v>301</v>
      </c>
      <c r="C372" s="396">
        <v>3110</v>
      </c>
      <c r="D372" s="200">
        <v>0</v>
      </c>
      <c r="E372" s="736" t="s">
        <v>216</v>
      </c>
      <c r="F372" s="688" t="s">
        <v>365</v>
      </c>
      <c r="G372" s="792" t="s">
        <v>65</v>
      </c>
    </row>
    <row r="373" spans="1:12" ht="42" hidden="1" customHeight="1">
      <c r="A373" s="208"/>
      <c r="B373" s="22"/>
      <c r="C373" s="47"/>
      <c r="D373" s="189" t="s">
        <v>302</v>
      </c>
      <c r="E373" s="737"/>
      <c r="F373" s="689"/>
      <c r="G373" s="793"/>
    </row>
    <row r="374" spans="1:12" ht="42" hidden="1" customHeight="1">
      <c r="A374" s="56" t="s">
        <v>367</v>
      </c>
      <c r="B374" s="88" t="s">
        <v>366</v>
      </c>
      <c r="C374" s="57">
        <v>3110</v>
      </c>
      <c r="D374" s="211">
        <v>0</v>
      </c>
      <c r="E374" s="736" t="s">
        <v>216</v>
      </c>
      <c r="F374" s="358" t="s">
        <v>365</v>
      </c>
      <c r="G374" s="792" t="s">
        <v>60</v>
      </c>
    </row>
    <row r="375" spans="1:12" ht="42" hidden="1" customHeight="1">
      <c r="A375" s="56"/>
      <c r="B375" s="380"/>
      <c r="C375" s="57"/>
      <c r="D375" s="189" t="s">
        <v>368</v>
      </c>
      <c r="E375" s="737"/>
      <c r="F375" s="358"/>
      <c r="G375" s="793"/>
    </row>
    <row r="376" spans="1:12" ht="52.5" hidden="1" customHeight="1">
      <c r="A376" s="53" t="s">
        <v>170</v>
      </c>
      <c r="B376" s="380" t="s">
        <v>169</v>
      </c>
      <c r="C376" s="364">
        <v>3110</v>
      </c>
      <c r="D376" s="54">
        <v>0</v>
      </c>
      <c r="E376" s="356" t="s">
        <v>199</v>
      </c>
      <c r="F376" s="358" t="s">
        <v>133</v>
      </c>
      <c r="G376" s="872" t="s">
        <v>60</v>
      </c>
    </row>
    <row r="377" spans="1:12" ht="42" hidden="1" customHeight="1">
      <c r="A377" s="60"/>
      <c r="B377" s="380"/>
      <c r="C377" s="57"/>
      <c r="D377" s="20" t="s">
        <v>171</v>
      </c>
      <c r="E377" s="356"/>
      <c r="F377" s="358"/>
      <c r="G377" s="873"/>
    </row>
    <row r="378" spans="1:12" ht="70.5" hidden="1" customHeight="1">
      <c r="A378" s="859" t="s">
        <v>57</v>
      </c>
      <c r="B378" s="17" t="s">
        <v>44</v>
      </c>
      <c r="C378" s="635">
        <v>3110</v>
      </c>
      <c r="D378" s="58">
        <f>12915000-12915000</f>
        <v>0</v>
      </c>
      <c r="E378" s="688" t="s">
        <v>121</v>
      </c>
      <c r="F378" s="708" t="s">
        <v>34</v>
      </c>
      <c r="G378" s="688" t="s">
        <v>176</v>
      </c>
    </row>
    <row r="379" spans="1:12" ht="107.25" hidden="1" customHeight="1">
      <c r="A379" s="860"/>
      <c r="B379" s="59"/>
      <c r="C379" s="636"/>
      <c r="D379" s="72" t="s">
        <v>174</v>
      </c>
      <c r="E379" s="689"/>
      <c r="F379" s="731"/>
      <c r="G379" s="689"/>
    </row>
    <row r="380" spans="1:12" ht="40.5" hidden="1" customHeight="1">
      <c r="A380" s="859" t="s">
        <v>154</v>
      </c>
      <c r="B380" s="122" t="s">
        <v>155</v>
      </c>
      <c r="C380" s="635">
        <v>3110</v>
      </c>
      <c r="D380" s="58">
        <v>0</v>
      </c>
      <c r="E380" s="688" t="s">
        <v>135</v>
      </c>
      <c r="F380" s="708" t="s">
        <v>134</v>
      </c>
      <c r="G380" s="339" t="s">
        <v>132</v>
      </c>
      <c r="L380" s="114"/>
    </row>
    <row r="381" spans="1:12" ht="24" hidden="1" customHeight="1">
      <c r="A381" s="860"/>
      <c r="B381" s="18"/>
      <c r="C381" s="636"/>
      <c r="D381" s="72" t="s">
        <v>137</v>
      </c>
      <c r="E381" s="689"/>
      <c r="F381" s="731"/>
      <c r="G381" s="340"/>
    </row>
    <row r="382" spans="1:12" ht="40.5" hidden="1" customHeight="1">
      <c r="A382" s="859" t="s">
        <v>363</v>
      </c>
      <c r="B382" s="700" t="s">
        <v>153</v>
      </c>
      <c r="C382" s="635">
        <v>3110</v>
      </c>
      <c r="D382" s="187">
        <v>0</v>
      </c>
      <c r="E382" s="688" t="s">
        <v>135</v>
      </c>
      <c r="F382" s="708" t="s">
        <v>120</v>
      </c>
      <c r="G382" s="339" t="s">
        <v>132</v>
      </c>
      <c r="L382" s="114"/>
    </row>
    <row r="383" spans="1:12" ht="40.5" hidden="1" customHeight="1">
      <c r="A383" s="860"/>
      <c r="B383" s="701"/>
      <c r="C383" s="636"/>
      <c r="D383" s="72" t="s">
        <v>292</v>
      </c>
      <c r="E383" s="689"/>
      <c r="F383" s="731"/>
      <c r="G383" s="340"/>
    </row>
    <row r="384" spans="1:12" ht="40.5" hidden="1" customHeight="1">
      <c r="A384" s="859" t="s">
        <v>156</v>
      </c>
      <c r="B384" s="638" t="s">
        <v>116</v>
      </c>
      <c r="C384" s="635">
        <v>3110</v>
      </c>
      <c r="D384" s="58">
        <v>0</v>
      </c>
      <c r="E384" s="688" t="s">
        <v>138</v>
      </c>
      <c r="F384" s="708" t="s">
        <v>134</v>
      </c>
      <c r="G384" s="339" t="s">
        <v>132</v>
      </c>
      <c r="L384" s="114"/>
    </row>
    <row r="385" spans="1:13" ht="40.5" hidden="1" customHeight="1">
      <c r="A385" s="860"/>
      <c r="B385" s="639"/>
      <c r="C385" s="636"/>
      <c r="D385" s="72" t="s">
        <v>167</v>
      </c>
      <c r="E385" s="689"/>
      <c r="F385" s="731"/>
      <c r="G385" s="8"/>
    </row>
    <row r="386" spans="1:13" ht="27.75" hidden="1" customHeight="1">
      <c r="A386" s="13" t="s">
        <v>16</v>
      </c>
      <c r="B386" s="12"/>
      <c r="C386" s="11"/>
      <c r="D386" s="103">
        <f>D340+D344+D348+D352+D358+D360+D362+D364+D366+D368+D370+D376+D380+D382+D384+D372+D374</f>
        <v>0</v>
      </c>
      <c r="E386" s="11"/>
      <c r="F386" s="11"/>
      <c r="G386" s="11"/>
      <c r="H386" s="79"/>
      <c r="I386" s="73"/>
      <c r="J386" s="16"/>
      <c r="K386" s="166"/>
      <c r="L386" s="120"/>
      <c r="M386" s="121"/>
    </row>
    <row r="387" spans="1:13" ht="85.5" hidden="1" customHeight="1">
      <c r="A387" s="14" t="s">
        <v>74</v>
      </c>
      <c r="B387" s="21" t="s">
        <v>88</v>
      </c>
      <c r="C387" s="732">
        <v>3122</v>
      </c>
      <c r="D387" s="86">
        <f>1300000-1300000</f>
        <v>0</v>
      </c>
      <c r="E387" s="688" t="s">
        <v>82</v>
      </c>
      <c r="F387" s="702" t="s">
        <v>32</v>
      </c>
      <c r="G387" s="606" t="s">
        <v>175</v>
      </c>
      <c r="J387" s="133"/>
      <c r="K387" s="16"/>
    </row>
    <row r="388" spans="1:13" ht="95.25" hidden="1" customHeight="1">
      <c r="A388" s="15"/>
      <c r="B388" s="52"/>
      <c r="C388" s="733"/>
      <c r="D388" s="78" t="s">
        <v>177</v>
      </c>
      <c r="E388" s="689"/>
      <c r="F388" s="703"/>
      <c r="G388" s="607"/>
    </row>
    <row r="389" spans="1:13" ht="88.5" hidden="1" customHeight="1">
      <c r="A389" s="24" t="s">
        <v>73</v>
      </c>
      <c r="B389" s="21" t="s">
        <v>90</v>
      </c>
      <c r="C389" s="57">
        <v>3122</v>
      </c>
      <c r="D389" s="86">
        <f>20650000-20650000</f>
        <v>0</v>
      </c>
      <c r="E389" s="688" t="s">
        <v>15</v>
      </c>
      <c r="F389" s="373" t="s">
        <v>32</v>
      </c>
      <c r="G389" s="688" t="s">
        <v>175</v>
      </c>
    </row>
    <row r="390" spans="1:13" ht="82.5" hidden="1" customHeight="1">
      <c r="A390" s="77"/>
      <c r="B390" s="25"/>
      <c r="C390" s="57"/>
      <c r="D390" s="4" t="s">
        <v>177</v>
      </c>
      <c r="E390" s="689"/>
      <c r="F390" s="373"/>
      <c r="G390" s="689"/>
    </row>
    <row r="391" spans="1:13" ht="65.25" hidden="1" customHeight="1">
      <c r="A391" s="14" t="s">
        <v>75</v>
      </c>
      <c r="B391" s="21" t="s">
        <v>83</v>
      </c>
      <c r="C391" s="714">
        <v>3122</v>
      </c>
      <c r="D391" s="86">
        <f>2590000-150000-2440000</f>
        <v>0</v>
      </c>
      <c r="E391" s="688" t="s">
        <v>15</v>
      </c>
      <c r="F391" s="688" t="s">
        <v>32</v>
      </c>
      <c r="G391" s="688" t="s">
        <v>295</v>
      </c>
      <c r="K391" s="133"/>
      <c r="L391" s="16"/>
    </row>
    <row r="392" spans="1:13" ht="27.75" hidden="1" customHeight="1">
      <c r="A392" s="15"/>
      <c r="B392" s="51"/>
      <c r="C392" s="715"/>
      <c r="D392" s="78" t="s">
        <v>294</v>
      </c>
      <c r="E392" s="689"/>
      <c r="F392" s="689"/>
      <c r="G392" s="689"/>
    </row>
    <row r="393" spans="1:13" ht="93.75" hidden="1" customHeight="1">
      <c r="A393" s="53" t="s">
        <v>76</v>
      </c>
      <c r="B393" s="21" t="s">
        <v>84</v>
      </c>
      <c r="C393" s="714">
        <v>3122</v>
      </c>
      <c r="D393" s="86">
        <f>850000-850000</f>
        <v>0</v>
      </c>
      <c r="E393" s="688" t="s">
        <v>82</v>
      </c>
      <c r="F393" s="688" t="s">
        <v>32</v>
      </c>
      <c r="G393" s="688" t="s">
        <v>178</v>
      </c>
    </row>
    <row r="394" spans="1:13" ht="81" hidden="1" customHeight="1">
      <c r="A394" s="60"/>
      <c r="B394" s="22"/>
      <c r="C394" s="715"/>
      <c r="D394" s="78" t="s">
        <v>177</v>
      </c>
      <c r="E394" s="689"/>
      <c r="F394" s="689"/>
      <c r="G394" s="689"/>
    </row>
    <row r="395" spans="1:13" ht="63.75" hidden="1" customHeight="1">
      <c r="A395" s="53" t="s">
        <v>78</v>
      </c>
      <c r="B395" s="21" t="s">
        <v>124</v>
      </c>
      <c r="C395" s="714">
        <v>3122</v>
      </c>
      <c r="D395" s="86">
        <f>27000-27000</f>
        <v>0</v>
      </c>
      <c r="E395" s="688" t="s">
        <v>89</v>
      </c>
      <c r="F395" s="688" t="s">
        <v>32</v>
      </c>
      <c r="G395" s="688" t="s">
        <v>297</v>
      </c>
    </row>
    <row r="396" spans="1:13" ht="27" hidden="1" customHeight="1">
      <c r="A396" s="60"/>
      <c r="B396" s="51"/>
      <c r="C396" s="715"/>
      <c r="D396" s="78" t="s">
        <v>296</v>
      </c>
      <c r="E396" s="689"/>
      <c r="F396" s="689"/>
      <c r="G396" s="689"/>
    </row>
    <row r="397" spans="1:13" ht="75" hidden="1" customHeight="1">
      <c r="A397" s="53" t="s">
        <v>77</v>
      </c>
      <c r="B397" s="21" t="s">
        <v>79</v>
      </c>
      <c r="C397" s="714">
        <v>3122</v>
      </c>
      <c r="D397" s="86">
        <f>67500-67500</f>
        <v>0</v>
      </c>
      <c r="E397" s="688" t="s">
        <v>89</v>
      </c>
      <c r="F397" s="688" t="s">
        <v>32</v>
      </c>
      <c r="G397" s="688" t="s">
        <v>297</v>
      </c>
    </row>
    <row r="398" spans="1:13" ht="26.25" hidden="1" customHeight="1">
      <c r="A398" s="85"/>
      <c r="B398" s="51"/>
      <c r="C398" s="715"/>
      <c r="D398" s="78" t="s">
        <v>298</v>
      </c>
      <c r="E398" s="689"/>
      <c r="F398" s="689"/>
      <c r="G398" s="689"/>
    </row>
    <row r="399" spans="1:13" ht="55.5" hidden="1" customHeight="1">
      <c r="A399" s="53" t="s">
        <v>80</v>
      </c>
      <c r="B399" s="21" t="s">
        <v>81</v>
      </c>
      <c r="C399" s="714">
        <v>3122</v>
      </c>
      <c r="D399" s="86">
        <f>15500-15500</f>
        <v>0</v>
      </c>
      <c r="E399" s="688" t="s">
        <v>185</v>
      </c>
      <c r="F399" s="688" t="s">
        <v>133</v>
      </c>
      <c r="G399" s="688" t="s">
        <v>297</v>
      </c>
    </row>
    <row r="400" spans="1:13" ht="30.75" hidden="1" customHeight="1">
      <c r="A400" s="85"/>
      <c r="B400" s="51"/>
      <c r="C400" s="715"/>
      <c r="D400" s="78" t="s">
        <v>299</v>
      </c>
      <c r="E400" s="689"/>
      <c r="F400" s="689"/>
      <c r="G400" s="689"/>
    </row>
    <row r="401" spans="1:12" ht="35.25" hidden="1" customHeight="1">
      <c r="A401" s="10" t="s">
        <v>64</v>
      </c>
      <c r="B401" s="50"/>
      <c r="C401" s="49"/>
      <c r="D401" s="42">
        <f>D387+D389+D391+D393+D395+D397+D399</f>
        <v>0</v>
      </c>
      <c r="E401" s="49"/>
      <c r="F401" s="49"/>
      <c r="G401" s="49"/>
      <c r="H401" s="188"/>
      <c r="I401" s="73"/>
      <c r="K401" s="16"/>
    </row>
    <row r="402" spans="1:12" ht="60" hidden="1" customHeight="1">
      <c r="A402" s="864" t="s">
        <v>520</v>
      </c>
      <c r="B402" s="673" t="s">
        <v>519</v>
      </c>
      <c r="C402" s="866">
        <v>3132</v>
      </c>
      <c r="D402" s="86">
        <v>0</v>
      </c>
      <c r="E402" s="616" t="s">
        <v>391</v>
      </c>
      <c r="F402" s="870" t="s">
        <v>34</v>
      </c>
      <c r="G402" s="688" t="s">
        <v>396</v>
      </c>
      <c r="H402" s="81"/>
      <c r="I402" s="73"/>
      <c r="K402" s="16"/>
    </row>
    <row r="403" spans="1:12" ht="35.25" hidden="1" customHeight="1">
      <c r="A403" s="865"/>
      <c r="B403" s="674"/>
      <c r="C403" s="867"/>
      <c r="D403" s="78" t="s">
        <v>420</v>
      </c>
      <c r="E403" s="617"/>
      <c r="F403" s="871"/>
      <c r="G403" s="689"/>
      <c r="H403" s="143"/>
      <c r="I403" s="73"/>
      <c r="K403" s="16"/>
    </row>
    <row r="404" spans="1:12" ht="35.25" hidden="1" customHeight="1">
      <c r="A404" s="139" t="s">
        <v>419</v>
      </c>
      <c r="B404" s="136"/>
      <c r="C404" s="137"/>
      <c r="D404" s="138">
        <f>D402</f>
        <v>0</v>
      </c>
      <c r="E404" s="137"/>
      <c r="F404" s="137"/>
      <c r="G404" s="137"/>
      <c r="H404" s="81"/>
      <c r="I404" s="73"/>
      <c r="K404" s="16"/>
    </row>
    <row r="405" spans="1:12" ht="50.25" customHeight="1">
      <c r="A405" s="724" t="s">
        <v>611</v>
      </c>
      <c r="B405" s="724"/>
      <c r="C405" s="724"/>
      <c r="D405" s="724"/>
      <c r="E405" s="724"/>
      <c r="F405" s="724"/>
      <c r="G405" s="724"/>
    </row>
    <row r="406" spans="1:12" ht="27" customHeight="1">
      <c r="A406" s="861" t="s">
        <v>610</v>
      </c>
      <c r="B406" s="360"/>
      <c r="C406" s="2" t="s">
        <v>0</v>
      </c>
      <c r="D406" s="862" t="s">
        <v>19</v>
      </c>
      <c r="E406" s="862"/>
      <c r="F406" s="862"/>
      <c r="G406" s="862"/>
    </row>
    <row r="407" spans="1:12" ht="25.5" customHeight="1">
      <c r="A407" s="861"/>
      <c r="B407" s="360"/>
      <c r="C407" s="1" t="s">
        <v>1</v>
      </c>
      <c r="D407" s="863" t="s">
        <v>2</v>
      </c>
      <c r="E407" s="863"/>
      <c r="F407" s="863"/>
      <c r="G407" s="863"/>
    </row>
    <row r="408" spans="1:12" ht="15.75">
      <c r="A408" s="3"/>
      <c r="B408" s="3"/>
      <c r="C408" s="360" t="s">
        <v>3</v>
      </c>
      <c r="D408" s="3"/>
    </row>
    <row r="409" spans="1:12" ht="30" hidden="1" customHeight="1">
      <c r="A409" s="861"/>
      <c r="B409" s="360"/>
      <c r="C409" s="2"/>
      <c r="D409" s="862"/>
      <c r="E409" s="862"/>
      <c r="F409" s="862"/>
      <c r="G409" s="862"/>
    </row>
    <row r="410" spans="1:12" ht="12.75" hidden="1" customHeight="1">
      <c r="A410" s="861"/>
      <c r="B410" s="360"/>
      <c r="C410" s="1"/>
      <c r="D410" s="863"/>
      <c r="E410" s="863"/>
      <c r="F410" s="863"/>
      <c r="G410" s="863"/>
    </row>
    <row r="411" spans="1:12" ht="12.75" hidden="1" customHeight="1">
      <c r="A411" s="360"/>
      <c r="B411" s="360"/>
      <c r="C411" s="1"/>
      <c r="D411" s="361"/>
      <c r="E411" s="361"/>
      <c r="F411" s="361"/>
      <c r="G411" s="361"/>
    </row>
    <row r="412" spans="1:12" ht="21.75" hidden="1" customHeight="1">
      <c r="A412" s="861"/>
      <c r="B412" s="360"/>
      <c r="C412" s="2"/>
      <c r="D412" s="862"/>
      <c r="E412" s="862"/>
      <c r="F412" s="862"/>
      <c r="G412" s="862"/>
      <c r="H412" s="132">
        <v>66282560</v>
      </c>
    </row>
    <row r="413" spans="1:12" ht="12.75" customHeight="1">
      <c r="A413" s="861"/>
      <c r="B413" s="360"/>
      <c r="C413" s="1"/>
      <c r="D413" s="863"/>
      <c r="E413" s="863"/>
      <c r="F413" s="863"/>
      <c r="G413" s="863"/>
    </row>
    <row r="414" spans="1:12" ht="12.75" customHeight="1">
      <c r="A414" s="360"/>
      <c r="B414" s="360"/>
      <c r="C414" s="1"/>
      <c r="D414" s="361"/>
      <c r="E414" s="361"/>
      <c r="F414" s="361"/>
      <c r="G414" s="361"/>
    </row>
    <row r="415" spans="1:12" ht="23.25">
      <c r="D415" s="16">
        <f>D20+D29+D57+D62+D185+D332+D335+D386+D401+D404</f>
        <v>41562400</v>
      </c>
      <c r="H415" s="73"/>
      <c r="K415" s="113"/>
      <c r="L415" s="123"/>
    </row>
  </sheetData>
  <mergeCells count="601"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G8:G13"/>
    <mergeCell ref="A10:A11"/>
    <mergeCell ref="G23:G24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G30:G37"/>
    <mergeCell ref="A32:A33"/>
    <mergeCell ref="A34:A35"/>
    <mergeCell ref="A36:A37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52:A53"/>
    <mergeCell ref="E52:E53"/>
    <mergeCell ref="A46:A47"/>
    <mergeCell ref="B46:B53"/>
    <mergeCell ref="E46:E47"/>
    <mergeCell ref="A48:A49"/>
    <mergeCell ref="C48:C49"/>
    <mergeCell ref="E48:E49"/>
    <mergeCell ref="G58:G59"/>
    <mergeCell ref="A60:A61"/>
    <mergeCell ref="B60:B61"/>
    <mergeCell ref="E60:E61"/>
    <mergeCell ref="F60:F61"/>
    <mergeCell ref="G60:G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A129:A130"/>
    <mergeCell ref="E129:E130"/>
    <mergeCell ref="F129:F130"/>
    <mergeCell ref="G129:G130"/>
    <mergeCell ref="E131:E132"/>
    <mergeCell ref="F131:F132"/>
    <mergeCell ref="G131:G132"/>
    <mergeCell ref="E125:E126"/>
    <mergeCell ref="F125:F126"/>
    <mergeCell ref="G125:G126"/>
    <mergeCell ref="E127:E128"/>
    <mergeCell ref="F127:F128"/>
    <mergeCell ref="G127:G128"/>
    <mergeCell ref="A125:A126"/>
    <mergeCell ref="E137:E138"/>
    <mergeCell ref="F137:F138"/>
    <mergeCell ref="E139:E140"/>
    <mergeCell ref="G139:G140"/>
    <mergeCell ref="E141:E142"/>
    <mergeCell ref="G141:G142"/>
    <mergeCell ref="E133:E134"/>
    <mergeCell ref="F133:F134"/>
    <mergeCell ref="G133:G134"/>
    <mergeCell ref="E135:E136"/>
    <mergeCell ref="F135:F136"/>
    <mergeCell ref="G135:G136"/>
    <mergeCell ref="A149:A150"/>
    <mergeCell ref="G149:G150"/>
    <mergeCell ref="A151:A152"/>
    <mergeCell ref="G151:G152"/>
    <mergeCell ref="E153:E154"/>
    <mergeCell ref="F153:F154"/>
    <mergeCell ref="G153:G154"/>
    <mergeCell ref="E143:E144"/>
    <mergeCell ref="G143:G144"/>
    <mergeCell ref="A145:A146"/>
    <mergeCell ref="G145:G146"/>
    <mergeCell ref="A147:A148"/>
    <mergeCell ref="G147:G148"/>
    <mergeCell ref="B145:B146"/>
    <mergeCell ref="E145:E146"/>
    <mergeCell ref="E147:E148"/>
    <mergeCell ref="A159:A160"/>
    <mergeCell ref="B159:B160"/>
    <mergeCell ref="E159:E160"/>
    <mergeCell ref="G159:G160"/>
    <mergeCell ref="E161:E162"/>
    <mergeCell ref="G161:G162"/>
    <mergeCell ref="E155:E156"/>
    <mergeCell ref="G155:G156"/>
    <mergeCell ref="A157:A158"/>
    <mergeCell ref="B157:B158"/>
    <mergeCell ref="C157:C158"/>
    <mergeCell ref="E157:E158"/>
    <mergeCell ref="F157:F158"/>
    <mergeCell ref="G157:G158"/>
    <mergeCell ref="A165:A166"/>
    <mergeCell ref="B165:B166"/>
    <mergeCell ref="C165:C166"/>
    <mergeCell ref="E165:E166"/>
    <mergeCell ref="F165:F166"/>
    <mergeCell ref="G165:G166"/>
    <mergeCell ref="A163:A164"/>
    <mergeCell ref="B163:B164"/>
    <mergeCell ref="C163:C164"/>
    <mergeCell ref="E163:E164"/>
    <mergeCell ref="F163:F164"/>
    <mergeCell ref="G163:G164"/>
    <mergeCell ref="E175:E176"/>
    <mergeCell ref="G175:G176"/>
    <mergeCell ref="E177:E178"/>
    <mergeCell ref="G177:G178"/>
    <mergeCell ref="E179:E180"/>
    <mergeCell ref="G179:G180"/>
    <mergeCell ref="E167:E168"/>
    <mergeCell ref="G167:G168"/>
    <mergeCell ref="G169:G170"/>
    <mergeCell ref="G171:G172"/>
    <mergeCell ref="E173:E174"/>
    <mergeCell ref="G173:G174"/>
    <mergeCell ref="E181:E182"/>
    <mergeCell ref="F181:F182"/>
    <mergeCell ref="G181:G182"/>
    <mergeCell ref="J181:J182"/>
    <mergeCell ref="A183:A184"/>
    <mergeCell ref="B183:B184"/>
    <mergeCell ref="C183:C184"/>
    <mergeCell ref="E183:E184"/>
    <mergeCell ref="F183:F184"/>
    <mergeCell ref="A186:A187"/>
    <mergeCell ref="C190:C191"/>
    <mergeCell ref="E190:E191"/>
    <mergeCell ref="F190:F191"/>
    <mergeCell ref="G190:G191"/>
    <mergeCell ref="A194:A195"/>
    <mergeCell ref="C194:C195"/>
    <mergeCell ref="E194:E195"/>
    <mergeCell ref="F194:F195"/>
    <mergeCell ref="G194:G195"/>
    <mergeCell ref="A208:A209"/>
    <mergeCell ref="C208:C209"/>
    <mergeCell ref="E208:E209"/>
    <mergeCell ref="F208:F209"/>
    <mergeCell ref="E196:E197"/>
    <mergeCell ref="F196:F197"/>
    <mergeCell ref="G196:G197"/>
    <mergeCell ref="B198:B199"/>
    <mergeCell ref="E198:E199"/>
    <mergeCell ref="G198:G199"/>
    <mergeCell ref="A200:A201"/>
    <mergeCell ref="G200:G201"/>
    <mergeCell ref="A202:A203"/>
    <mergeCell ref="G202:G203"/>
    <mergeCell ref="A206:A207"/>
    <mergeCell ref="E206:E207"/>
    <mergeCell ref="E200:E201"/>
    <mergeCell ref="A204:A205"/>
    <mergeCell ref="B204:B205"/>
    <mergeCell ref="E204:E205"/>
    <mergeCell ref="B206:B207"/>
    <mergeCell ref="A222:A223"/>
    <mergeCell ref="B222:B223"/>
    <mergeCell ref="C222:C223"/>
    <mergeCell ref="E222:E223"/>
    <mergeCell ref="F222:F223"/>
    <mergeCell ref="G222:G223"/>
    <mergeCell ref="E216:E217"/>
    <mergeCell ref="A218:A219"/>
    <mergeCell ref="E218:E219"/>
    <mergeCell ref="A220:A221"/>
    <mergeCell ref="E220:E221"/>
    <mergeCell ref="A226:A227"/>
    <mergeCell ref="F226:F227"/>
    <mergeCell ref="G226:G227"/>
    <mergeCell ref="A228:A229"/>
    <mergeCell ref="G228:G229"/>
    <mergeCell ref="A224:A225"/>
    <mergeCell ref="B224:B225"/>
    <mergeCell ref="C224:C225"/>
    <mergeCell ref="E224:E225"/>
    <mergeCell ref="F224:F225"/>
    <mergeCell ref="G224:G225"/>
    <mergeCell ref="F228:F229"/>
    <mergeCell ref="F234:F235"/>
    <mergeCell ref="G234:G235"/>
    <mergeCell ref="F236:F237"/>
    <mergeCell ref="G236:G237"/>
    <mergeCell ref="F238:F239"/>
    <mergeCell ref="G238:G239"/>
    <mergeCell ref="A230:A231"/>
    <mergeCell ref="G230:G231"/>
    <mergeCell ref="A232:A233"/>
    <mergeCell ref="F232:F233"/>
    <mergeCell ref="G232:G233"/>
    <mergeCell ref="B230:B231"/>
    <mergeCell ref="A234:A235"/>
    <mergeCell ref="A248:A249"/>
    <mergeCell ref="E248:E249"/>
    <mergeCell ref="F248:F249"/>
    <mergeCell ref="G248:G249"/>
    <mergeCell ref="G240:G241"/>
    <mergeCell ref="G242:G243"/>
    <mergeCell ref="E244:E245"/>
    <mergeCell ref="G244:G245"/>
    <mergeCell ref="E246:E247"/>
    <mergeCell ref="G246:G247"/>
    <mergeCell ref="A240:A241"/>
    <mergeCell ref="F240:F241"/>
    <mergeCell ref="G252:G253"/>
    <mergeCell ref="A254:A255"/>
    <mergeCell ref="B254:B255"/>
    <mergeCell ref="C254:C255"/>
    <mergeCell ref="E254:E255"/>
    <mergeCell ref="F254:F255"/>
    <mergeCell ref="G254:G255"/>
    <mergeCell ref="B250:B251"/>
    <mergeCell ref="C250:C251"/>
    <mergeCell ref="E250:E251"/>
    <mergeCell ref="F250:F251"/>
    <mergeCell ref="G250:G251"/>
    <mergeCell ref="B252:B253"/>
    <mergeCell ref="C252:C253"/>
    <mergeCell ref="E252:E253"/>
    <mergeCell ref="F252:F253"/>
    <mergeCell ref="A250:A251"/>
    <mergeCell ref="E256:E257"/>
    <mergeCell ref="G256:G257"/>
    <mergeCell ref="E258:E259"/>
    <mergeCell ref="G258:G259"/>
    <mergeCell ref="G260:G261"/>
    <mergeCell ref="G262:G263"/>
    <mergeCell ref="A256:A257"/>
    <mergeCell ref="B256:B257"/>
    <mergeCell ref="C256:C257"/>
    <mergeCell ref="F256:F257"/>
    <mergeCell ref="E260:E261"/>
    <mergeCell ref="A264:A265"/>
    <mergeCell ref="B264:B265"/>
    <mergeCell ref="E264:E265"/>
    <mergeCell ref="F264:F265"/>
    <mergeCell ref="G264:G265"/>
    <mergeCell ref="A266:A267"/>
    <mergeCell ref="B266:B267"/>
    <mergeCell ref="E266:E267"/>
    <mergeCell ref="F266:F267"/>
    <mergeCell ref="G266:G267"/>
    <mergeCell ref="G276:G277"/>
    <mergeCell ref="A268:A269"/>
    <mergeCell ref="B268:B269"/>
    <mergeCell ref="C268:C269"/>
    <mergeCell ref="E268:E269"/>
    <mergeCell ref="F268:F269"/>
    <mergeCell ref="G268:G269"/>
    <mergeCell ref="A278:A279"/>
    <mergeCell ref="B278:B279"/>
    <mergeCell ref="C278:C279"/>
    <mergeCell ref="F286:F287"/>
    <mergeCell ref="G286:G287"/>
    <mergeCell ref="A282:A283"/>
    <mergeCell ref="F282:F283"/>
    <mergeCell ref="G282:G283"/>
    <mergeCell ref="A284:A285"/>
    <mergeCell ref="F284:F285"/>
    <mergeCell ref="G284:G285"/>
    <mergeCell ref="F278:F279"/>
    <mergeCell ref="G278:G279"/>
    <mergeCell ref="F280:F281"/>
    <mergeCell ref="G280:G281"/>
    <mergeCell ref="E278:E279"/>
    <mergeCell ref="B282:B283"/>
    <mergeCell ref="E282:E283"/>
    <mergeCell ref="A286:A287"/>
    <mergeCell ref="B286:B287"/>
    <mergeCell ref="C286:C287"/>
    <mergeCell ref="E286:E287"/>
    <mergeCell ref="F292:F293"/>
    <mergeCell ref="G292:G293"/>
    <mergeCell ref="C288:C289"/>
    <mergeCell ref="E288:E289"/>
    <mergeCell ref="F288:F289"/>
    <mergeCell ref="G288:G289"/>
    <mergeCell ref="C290:C291"/>
    <mergeCell ref="E290:E291"/>
    <mergeCell ref="F290:F291"/>
    <mergeCell ref="G290:G291"/>
    <mergeCell ref="G296:G297"/>
    <mergeCell ref="G298:G299"/>
    <mergeCell ref="E300:E301"/>
    <mergeCell ref="G300:G301"/>
    <mergeCell ref="E302:E303"/>
    <mergeCell ref="F296:F297"/>
    <mergeCell ref="A294:A295"/>
    <mergeCell ref="B294:B295"/>
    <mergeCell ref="C294:C295"/>
    <mergeCell ref="E294:E295"/>
    <mergeCell ref="F294:F295"/>
    <mergeCell ref="G294:G295"/>
    <mergeCell ref="G302:G303"/>
    <mergeCell ref="A304:A305"/>
    <mergeCell ref="B304:B305"/>
    <mergeCell ref="C304:C305"/>
    <mergeCell ref="E304:E305"/>
    <mergeCell ref="F304:F305"/>
    <mergeCell ref="G304:G305"/>
    <mergeCell ref="A306:A307"/>
    <mergeCell ref="B306:B307"/>
    <mergeCell ref="C306:C307"/>
    <mergeCell ref="F306:F307"/>
    <mergeCell ref="E312:E313"/>
    <mergeCell ref="G312:G313"/>
    <mergeCell ref="B314:B315"/>
    <mergeCell ref="C314:C315"/>
    <mergeCell ref="F314:F315"/>
    <mergeCell ref="E306:E307"/>
    <mergeCell ref="G306:G307"/>
    <mergeCell ref="E308:E309"/>
    <mergeCell ref="G308:G309"/>
    <mergeCell ref="E310:E311"/>
    <mergeCell ref="G310:G311"/>
    <mergeCell ref="E318:E319"/>
    <mergeCell ref="G318:G319"/>
    <mergeCell ref="E320:E321"/>
    <mergeCell ref="G320:G321"/>
    <mergeCell ref="A318:A319"/>
    <mergeCell ref="B318:B319"/>
    <mergeCell ref="A314:A315"/>
    <mergeCell ref="E314:E315"/>
    <mergeCell ref="G314:G315"/>
    <mergeCell ref="A316:A317"/>
    <mergeCell ref="E316:E317"/>
    <mergeCell ref="G316:G317"/>
    <mergeCell ref="A324:A325"/>
    <mergeCell ref="B324:B325"/>
    <mergeCell ref="C324:C325"/>
    <mergeCell ref="E324:E325"/>
    <mergeCell ref="F324:F325"/>
    <mergeCell ref="B326:B327"/>
    <mergeCell ref="G324:G325"/>
    <mergeCell ref="A322:A323"/>
    <mergeCell ref="B322:B323"/>
    <mergeCell ref="E322:E323"/>
    <mergeCell ref="G322:G323"/>
    <mergeCell ref="G326:G327"/>
    <mergeCell ref="A326:A327"/>
    <mergeCell ref="C326:C327"/>
    <mergeCell ref="E326:E327"/>
    <mergeCell ref="F326:F327"/>
    <mergeCell ref="F352:F353"/>
    <mergeCell ref="G352:G353"/>
    <mergeCell ref="A366:A367"/>
    <mergeCell ref="C366:C367"/>
    <mergeCell ref="E366:E367"/>
    <mergeCell ref="B368:B369"/>
    <mergeCell ref="E368:E369"/>
    <mergeCell ref="B360:B361"/>
    <mergeCell ref="B362:B363"/>
    <mergeCell ref="A364:A365"/>
    <mergeCell ref="C354:C355"/>
    <mergeCell ref="E354:E355"/>
    <mergeCell ref="F354:F355"/>
    <mergeCell ref="G360:G361"/>
    <mergeCell ref="B364:B365"/>
    <mergeCell ref="G364:G365"/>
    <mergeCell ref="B354:B355"/>
    <mergeCell ref="G354:G355"/>
    <mergeCell ref="B356:B357"/>
    <mergeCell ref="G356:G357"/>
    <mergeCell ref="B358:B359"/>
    <mergeCell ref="G358:G359"/>
    <mergeCell ref="B352:B353"/>
    <mergeCell ref="G374:G375"/>
    <mergeCell ref="G376:G377"/>
    <mergeCell ref="E370:E371"/>
    <mergeCell ref="G370:G371"/>
    <mergeCell ref="E372:E373"/>
    <mergeCell ref="G372:G373"/>
    <mergeCell ref="A368:A369"/>
    <mergeCell ref="C368:C369"/>
    <mergeCell ref="F368:F369"/>
    <mergeCell ref="B370:B371"/>
    <mergeCell ref="F372:F373"/>
    <mergeCell ref="E374:E375"/>
    <mergeCell ref="A382:A383"/>
    <mergeCell ref="B382:B383"/>
    <mergeCell ref="C382:C383"/>
    <mergeCell ref="E382:E383"/>
    <mergeCell ref="F382:F383"/>
    <mergeCell ref="A378:A379"/>
    <mergeCell ref="C378:C379"/>
    <mergeCell ref="E378:E379"/>
    <mergeCell ref="F378:F379"/>
    <mergeCell ref="A380:A381"/>
    <mergeCell ref="C380:C381"/>
    <mergeCell ref="E380:E381"/>
    <mergeCell ref="F380:F381"/>
    <mergeCell ref="C391:C392"/>
    <mergeCell ref="E391:E392"/>
    <mergeCell ref="F391:F392"/>
    <mergeCell ref="G391:G392"/>
    <mergeCell ref="C393:C394"/>
    <mergeCell ref="E393:E394"/>
    <mergeCell ref="F393:F394"/>
    <mergeCell ref="G393:G394"/>
    <mergeCell ref="E387:E388"/>
    <mergeCell ref="G387:G388"/>
    <mergeCell ref="E389:E390"/>
    <mergeCell ref="G389:G390"/>
    <mergeCell ref="A406:A407"/>
    <mergeCell ref="D406:G406"/>
    <mergeCell ref="A409:A410"/>
    <mergeCell ref="D409:G409"/>
    <mergeCell ref="C395:C396"/>
    <mergeCell ref="E395:E396"/>
    <mergeCell ref="F395:F396"/>
    <mergeCell ref="G395:G396"/>
    <mergeCell ref="C397:C398"/>
    <mergeCell ref="E397:E398"/>
    <mergeCell ref="F397:F398"/>
    <mergeCell ref="G397:G398"/>
    <mergeCell ref="E402:E403"/>
    <mergeCell ref="F402:F403"/>
    <mergeCell ref="G402:G403"/>
    <mergeCell ref="A405:G405"/>
    <mergeCell ref="C212:C213"/>
    <mergeCell ref="E212:E213"/>
    <mergeCell ref="F212:F213"/>
    <mergeCell ref="G214:G215"/>
    <mergeCell ref="C216:C217"/>
    <mergeCell ref="F216:F217"/>
    <mergeCell ref="B226:B227"/>
    <mergeCell ref="C226:C227"/>
    <mergeCell ref="E226:E227"/>
    <mergeCell ref="A288:A289"/>
    <mergeCell ref="B288:B289"/>
    <mergeCell ref="A296:A297"/>
    <mergeCell ref="B296:B297"/>
    <mergeCell ref="C296:C297"/>
    <mergeCell ref="E296:E297"/>
    <mergeCell ref="A292:A293"/>
    <mergeCell ref="B292:B293"/>
    <mergeCell ref="C292:C293"/>
    <mergeCell ref="E292:E293"/>
    <mergeCell ref="A330:A331"/>
    <mergeCell ref="C330:C331"/>
    <mergeCell ref="E330:E331"/>
    <mergeCell ref="F330:F331"/>
    <mergeCell ref="E333:E334"/>
    <mergeCell ref="F333:F334"/>
    <mergeCell ref="G333:G334"/>
    <mergeCell ref="A336:A337"/>
    <mergeCell ref="B336:B351"/>
    <mergeCell ref="C336:C351"/>
    <mergeCell ref="E336:E351"/>
    <mergeCell ref="F336:F351"/>
    <mergeCell ref="G336:G337"/>
    <mergeCell ref="G338:G349"/>
    <mergeCell ref="G350:G351"/>
    <mergeCell ref="A328:A329"/>
    <mergeCell ref="C328:C329"/>
    <mergeCell ref="E328:E329"/>
    <mergeCell ref="F328:F329"/>
    <mergeCell ref="A412:A413"/>
    <mergeCell ref="D412:G412"/>
    <mergeCell ref="D413:G413"/>
    <mergeCell ref="G378:G379"/>
    <mergeCell ref="A384:A385"/>
    <mergeCell ref="B384:B385"/>
    <mergeCell ref="C384:C385"/>
    <mergeCell ref="E384:E385"/>
    <mergeCell ref="F384:F385"/>
    <mergeCell ref="C387:C388"/>
    <mergeCell ref="F387:F388"/>
    <mergeCell ref="C399:C400"/>
    <mergeCell ref="E399:E400"/>
    <mergeCell ref="F399:F400"/>
    <mergeCell ref="G399:G400"/>
    <mergeCell ref="D410:G410"/>
    <mergeCell ref="D407:G407"/>
    <mergeCell ref="A402:A403"/>
    <mergeCell ref="B402:B403"/>
    <mergeCell ref="C402:C40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8" sqref="F2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заг</vt:lpstr>
      <vt:lpstr>УО Охрімчук</vt:lpstr>
      <vt:lpstr>УО Жаркова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2023-01-16T13:32:45Z</cp:lastPrinted>
  <dcterms:created xsi:type="dcterms:W3CDTF">2016-01-19T07:58:56Z</dcterms:created>
  <dcterms:modified xsi:type="dcterms:W3CDTF">2023-01-16T13:34:31Z</dcterms:modified>
</cp:coreProperties>
</file>