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 публікацію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  <definedName name="_xlnm.Print_Area" localSheetId="0">заг!$A$1:$G$418</definedName>
  </definedNames>
  <calcPr calcId="162913"/>
  <fileRecoveryPr autoRecover="0"/>
</workbook>
</file>

<file path=xl/calcChain.xml><?xml version="1.0" encoding="utf-8"?>
<calcChain xmlns="http://schemas.openxmlformats.org/spreadsheetml/2006/main">
  <c r="D238" i="6" l="1"/>
  <c r="D236" i="6"/>
  <c r="D125" i="6" l="1"/>
  <c r="D206" i="6" l="1"/>
  <c r="D312" i="6"/>
  <c r="D246" i="6"/>
  <c r="D242" i="6"/>
  <c r="D212" i="6" l="1"/>
  <c r="D346" i="6" s="1"/>
  <c r="D12" i="6" l="1"/>
  <c r="D10" i="6"/>
  <c r="D8" i="6"/>
  <c r="D23" i="6" l="1"/>
  <c r="D21" i="6"/>
  <c r="D83" i="6" l="1"/>
  <c r="D85" i="6" l="1"/>
  <c r="D153" i="6" l="1"/>
  <c r="D191" i="6" s="1"/>
  <c r="D62" i="6" l="1"/>
  <c r="D418" i="6" l="1"/>
  <c r="D413" i="6"/>
  <c r="D411" i="6"/>
  <c r="D409" i="6"/>
  <c r="D407" i="6"/>
  <c r="D405" i="6"/>
  <c r="D403" i="6"/>
  <c r="D401" i="6"/>
  <c r="D392" i="6"/>
  <c r="D372" i="6"/>
  <c r="D400" i="6" s="1"/>
  <c r="D370" i="6"/>
  <c r="D368" i="6"/>
  <c r="D364" i="6"/>
  <c r="D360" i="6"/>
  <c r="D356" i="6"/>
  <c r="D352" i="6"/>
  <c r="D350" i="6"/>
  <c r="D349" i="6"/>
  <c r="D264" i="6"/>
  <c r="D143" i="6"/>
  <c r="D113" i="6"/>
  <c r="D97" i="6"/>
  <c r="D57" i="6"/>
  <c r="D54" i="6"/>
  <c r="D29" i="6"/>
  <c r="D20" i="6"/>
  <c r="D415" i="6" l="1"/>
</calcChain>
</file>

<file path=xl/sharedStrings.xml><?xml version="1.0" encoding="utf-8"?>
<sst xmlns="http://schemas.openxmlformats.org/spreadsheetml/2006/main" count="1160" uniqueCount="624">
  <si>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</si>
  <si>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</si>
  <si>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</si>
  <si>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</si>
  <si>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</si>
  <si>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</si>
  <si>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</si>
  <si>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</si>
  <si>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</si>
  <si>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</si>
  <si>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</si>
  <si>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</si>
  <si>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</si>
  <si>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</si>
  <si>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</si>
  <si>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</si>
  <si>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</si>
  <si>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</si>
  <si>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</si>
  <si>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</si>
  <si>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</si>
  <si>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</si>
  <si>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</si>
  <si>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</si>
  <si>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</si>
  <si>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</si>
  <si>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</si>
  <si>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</si>
  <si>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</si>
  <si>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</si>
  <si>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</si>
  <si>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</si>
  <si>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</si>
  <si>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</si>
  <si>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</si>
  <si>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</si>
  <si>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</si>
  <si>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</si>
  <si>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</si>
  <si>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</si>
  <si>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</si>
  <si>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</si>
  <si>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</si>
  <si>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</si>
  <si>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</si>
  <si>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</si>
  <si>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</si>
  <si>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</si>
  <si>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</si>
  <si>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</si>
  <si>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</si>
  <si>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</si>
  <si>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</si>
  <si>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</si>
  <si>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</si>
  <si>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</si>
  <si>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</si>
  <si>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</si>
  <si>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</si>
  <si>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</si>
  <si>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</si>
  <si>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</si>
  <si>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</si>
  <si>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</si>
  <si>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</si>
  <si>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</si>
  <si>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</si>
  <si>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</si>
  <si>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</si>
  <si>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</si>
  <si>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</si>
  <si>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</si>
  <si>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</si>
  <si>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</si>
  <si>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</si>
  <si>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</si>
  <si>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</si>
  <si>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</si>
  <si>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</si>
  <si>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</si>
  <si>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</si>
  <si>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</si>
  <si>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</si>
  <si>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</si>
  <si>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</si>
  <si>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</si>
  <si>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</si>
  <si>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</si>
  <si>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t>Крісло офісне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</si>
  <si>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</si>
  <si>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</si>
  <si>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</si>
  <si>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</si>
  <si>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</si>
  <si>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</si>
  <si>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</si>
  <si>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</si>
  <si>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</si>
  <si>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</si>
  <si>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</si>
  <si>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</si>
  <si>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</si>
  <si>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</si>
  <si>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</si>
  <si>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</si>
  <si>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</si>
  <si>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</si>
  <si>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</si>
  <si>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</si>
  <si>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</si>
  <si>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</si>
  <si>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</si>
  <si>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</si>
  <si>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</si>
  <si>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</si>
  <si>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</si>
  <si>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</si>
  <si>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</si>
  <si>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</si>
  <si>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</si>
  <si>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</si>
  <si>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</si>
  <si>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</si>
  <si>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</si>
  <si>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</si>
  <si>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</si>
  <si>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</si>
  <si>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</si>
  <si>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</si>
  <si>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</si>
  <si>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</si>
  <si>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</si>
  <si>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</si>
  <si>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</si>
  <si>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</si>
  <si>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</si>
  <si>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</si>
  <si>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</si>
  <si>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</si>
  <si>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</si>
  <si>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</si>
  <si>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</si>
  <si>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</si>
  <si>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</si>
  <si>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</si>
  <si>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</si>
  <si>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</si>
  <si>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</si>
  <si>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</si>
  <si>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</si>
  <si>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</si>
  <si>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</si>
  <si>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</si>
  <si>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</si>
  <si>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</si>
  <si>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</si>
  <si>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</si>
  <si>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</si>
  <si>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</si>
  <si>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</si>
  <si>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</si>
  <si>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</si>
  <si>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</si>
  <si>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</si>
  <si>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</si>
  <si>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</si>
  <si>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</si>
  <si>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</si>
  <si>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</si>
  <si>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</si>
  <si>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</si>
  <si>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</si>
  <si>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</si>
  <si>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</si>
  <si>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</si>
  <si>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</si>
  <si>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r>
      <t xml:space="preserve">Код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</si>
  <si>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електронні поштові</t>
  </si>
  <si>
    <r>
      <t xml:space="preserve">Код 021: 2015 35820000-8 </t>
    </r>
    <r>
      <rPr>
        <sz val="10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</si>
  <si>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</si>
  <si>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</si>
  <si>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</si>
  <si>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</si>
  <si>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</si>
  <si>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</si>
  <si>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</si>
  <si>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</si>
  <si>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</si>
  <si>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</si>
  <si>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</si>
  <si>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</si>
  <si>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</si>
  <si>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</si>
  <si>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</si>
  <si>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</si>
  <si>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</si>
  <si>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</si>
  <si>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</si>
  <si>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</si>
  <si>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</si>
  <si>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</si>
  <si>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</si>
  <si>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</si>
  <si>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</si>
  <si>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</si>
  <si>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</si>
  <si>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</si>
  <si>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</si>
  <si>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</si>
  <si>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</si>
  <si>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</si>
  <si>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</si>
  <si>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</si>
  <si>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</si>
  <si>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</si>
  <si>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</si>
  <si>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</si>
  <si>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</si>
  <si>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</si>
  <si>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</si>
  <si>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</si>
  <si>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</si>
  <si>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</si>
  <si>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</si>
  <si>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</si>
  <si>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</si>
  <si>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</si>
  <si>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</si>
  <si>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</si>
  <si>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</si>
  <si>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</si>
  <si>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</si>
  <si>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</si>
  <si>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</si>
  <si>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</si>
  <si>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</si>
  <si>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</si>
  <si>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</si>
  <si>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</si>
  <si>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</si>
  <si>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</si>
  <si>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</si>
  <si>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</si>
  <si>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</si>
  <si>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</si>
  <si>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</si>
  <si>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</si>
  <si>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</si>
  <si>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</si>
  <si>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</si>
  <si>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</si>
  <si>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</si>
  <si>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</si>
  <si>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</si>
  <si>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</si>
  <si>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</si>
  <si>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</si>
  <si>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</si>
  <si>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</si>
  <si>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</si>
  <si>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</si>
  <si>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</si>
  <si>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</si>
  <si>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(сто дев'яносто три  тисяч шістсот сімдесят чотири гривні 00 коп.)                                                           .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</si>
  <si>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</si>
  <si>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</si>
  <si>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</si>
  <si>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</si>
  <si>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</si>
  <si>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</si>
  <si>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</si>
  <si>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</si>
  <si>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</si>
  <si>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</si>
  <si>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</si>
  <si>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</si>
  <si>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</si>
  <si>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</si>
  <si>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</si>
  <si>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</si>
  <si>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</si>
  <si>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</si>
  <si>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</si>
  <si>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</si>
  <si>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</si>
  <si>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</si>
  <si>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</si>
  <si>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</si>
  <si>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</si>
  <si>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</si>
  <si>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</si>
  <si>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t xml:space="preserve">грн (сорок дев'ять  тисяч шістдесят вісім гривень 00 коп.)                            </t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</si>
  <si>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</si>
  <si>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</si>
  <si>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</si>
  <si>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</si>
  <si>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</si>
  <si>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</si>
  <si>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</si>
  <si>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</si>
  <si>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</si>
  <si>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</si>
  <si>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</si>
  <si>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</si>
  <si>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</si>
  <si>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</si>
  <si>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Протипожежне, рятувальне та захисне обладнання (вогнегасники  з розтрубом та кріпленням та підставки під вогнезасники)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</si>
  <si>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</si>
  <si>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</si>
  <si>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</si>
  <si>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</si>
  <si>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</si>
  <si>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</si>
  <si>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</si>
  <si>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Папка А4 швидкзшивач пластикова (з металевими пружинами);папка на зав'язках</t>
  </si>
  <si>
    <r>
      <t>Код 021: 2015 22850000-3</t>
    </r>
    <r>
      <rPr>
        <sz val="10"/>
        <color indexed="8"/>
        <rFont val="Times New Roman"/>
        <family val="1"/>
        <charset val="204"/>
      </rPr>
      <t xml:space="preserve"> Швидкозшивачі та супутнє приладдя</t>
    </r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</si>
  <si>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</si>
  <si>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</si>
  <si>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</si>
  <si>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</si>
  <si>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</si>
  <si>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(п'ятнадцять тисяч сімсот тридцять чотири  гривні 00 коп.)                            </t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</si>
  <si>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</si>
  <si>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</si>
  <si>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</si>
  <si>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</si>
  <si>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</si>
  <si>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</si>
  <si>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</si>
  <si>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</si>
  <si>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</si>
  <si>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</si>
  <si>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</si>
  <si>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</si>
  <si>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</si>
  <si>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</si>
  <si>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</si>
  <si>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</si>
  <si>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</si>
  <si>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</si>
  <si>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</si>
  <si>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</si>
  <si>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</si>
  <si>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</si>
  <si>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</si>
  <si>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</si>
  <si>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</si>
  <si>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</si>
  <si>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</si>
  <si>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</si>
  <si>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</si>
  <si>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</si>
  <si>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</si>
  <si>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</si>
  <si>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</si>
  <si>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</si>
  <si>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</si>
  <si>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</si>
  <si>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</si>
  <si>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</si>
  <si>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</si>
  <si>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</si>
  <si>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</si>
  <si>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</si>
  <si>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</si>
  <si>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</si>
  <si>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</si>
  <si>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</si>
  <si>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</si>
  <si>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</si>
  <si>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</si>
  <si>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</si>
  <si>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</si>
  <si>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</si>
  <si>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</si>
  <si>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</si>
  <si>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одна тисяча двісті гривень 00 коп.)                             </t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</si>
  <si>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</si>
  <si>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</si>
  <si>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</si>
  <si>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</si>
  <si>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</si>
  <si>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</si>
  <si>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</si>
  <si>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</si>
  <si>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</si>
  <si>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</si>
  <si>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 xml:space="preserve">грн. (сто п'ятдесят тисяч гривень 00 коп.)                            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</si>
  <si>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</si>
  <si>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</si>
  <si>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</si>
  <si>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</si>
  <si>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</si>
  <si>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</si>
  <si>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</si>
  <si>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</si>
  <si>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</si>
  <si>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</si>
  <si>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</si>
  <si>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</si>
  <si>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</si>
  <si>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</si>
  <si>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</si>
  <si>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</si>
  <si>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</si>
  <si>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</si>
  <si>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</si>
  <si>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</si>
  <si>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</si>
  <si>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</si>
  <si>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</si>
  <si>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грн. (дев'ять тисяч  гривень 00 коп)</t>
  </si>
  <si>
    <t>грн. (шістсот гривень 00 коп)</t>
  </si>
  <si>
    <t>грн. (одна тисяча п'ятсот гривень 00 коп)</t>
  </si>
  <si>
    <t>гривень (сто сімдесят п'ять тисяч сто дев'яносто  гривень 40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</si>
  <si>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</si>
  <si>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</si>
  <si>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</si>
  <si>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</si>
  <si>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</si>
  <si>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</si>
  <si>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митного забезпечення: Уніфіковані дата-штампи (ДК 021:2015 - 30190000-7 -Офісне устаткування та приладдя різне) (Придбання митного забезпечення: Уніфіковані дата-штампи: ДК 021:2015 - 30192153-8 Штампи)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</si>
  <si>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</si>
  <si>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t xml:space="preserve">Забезпечення з'язку між Держмитслужбою  та міністерствами і відомствами, з використанням Національної системи конфеденційного зв'язку (ДК 021:2015 - 72310000-1 - Послуги з обробки даних) (Забезпечення з'язку між Держмитслужбою  та міністерствами і відомствами, з використанням Національної системи конфеденційного зв'язку: ДК 021:2015 - 72310000-1 - Послуги з обробки даних) 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</si>
  <si>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</si>
  <si>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</si>
  <si>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</si>
  <si>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</si>
  <si>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>Підключення ДМСУ до системи електронної пошти НБ України (ДК 021:2015  64210000-1 -Послуги телефонного зв'язку та передачі данних) (Підключення ДМСУ до системи електронної пошти НБ України: 64210000-1 -Послуги телефонного зв'язку та передачі данних)</t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</si>
  <si>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</si>
  <si>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</si>
  <si>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</si>
  <si>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  72410000-7 -</t>
    </r>
    <r>
      <rPr>
        <sz val="10"/>
        <color indexed="8"/>
        <rFont val="Times New Roman"/>
        <family val="1"/>
        <charset val="204"/>
      </rPr>
      <t>Послуги провайдерів (72410000-7 -Послуги провайдерів)</t>
    </r>
  </si>
  <si>
    <t>Послуги з реєстрації та гарантійної підтримки автономної системи (AS) та  IP адрес v4 (ДК 021:2015   72410000-7 -Послуги провайдерів) (Послуги з реєстрації та гарантійної підтримки автономної системи (AS) та  IP адрес v4: ДК 021:2015 72410000-7 -Послуги провайдерів)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</si>
  <si>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</si>
  <si>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</si>
  <si>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</si>
  <si>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</si>
  <si>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</si>
  <si>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</si>
  <si>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</si>
  <si>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</si>
  <si>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</si>
  <si>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</si>
  <si>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</si>
  <si>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</si>
  <si>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</si>
  <si>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</si>
  <si>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</si>
  <si>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</si>
  <si>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</si>
  <si>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</si>
  <si>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</si>
  <si>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</si>
  <si>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</si>
  <si>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</si>
  <si>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021:2015 - 48516000-8 Пакети програмного забезпечення для обміну інформацією)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</si>
  <si>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</si>
  <si>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</si>
  <si>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</si>
  <si>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</si>
  <si>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</si>
  <si>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</si>
  <si>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</si>
  <si>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</si>
  <si>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</si>
  <si>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</si>
  <si>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</si>
  <si>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</si>
  <si>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</si>
  <si>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</si>
  <si>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</si>
  <si>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</si>
  <si>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</si>
  <si>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</si>
  <si>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</si>
  <si>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</si>
  <si>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</si>
  <si>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</si>
  <si>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</si>
  <si>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</si>
  <si>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</si>
  <si>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</si>
  <si>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</si>
  <si>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</si>
  <si>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</si>
  <si>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</si>
  <si>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</si>
  <si>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</si>
  <si>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</si>
  <si>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</si>
  <si>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</si>
  <si>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</si>
  <si>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</si>
  <si>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</si>
  <si>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</si>
  <si>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</si>
  <si>
    <t>грудень2022 рік</t>
  </si>
  <si>
    <t>грудень</t>
  </si>
  <si>
    <t>гривень (один мільйон двісті чорок дві тисячі  гривень триста гривень 00 коп)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</si>
  <si>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</si>
  <si>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</si>
  <si>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>грн. (вісім мільойонів мільйони тринадцять тисяч дев'ятсот гривень 00 коп)</t>
  </si>
  <si>
    <t xml:space="preserve">грн. (шість тисяч восімсот гривень 00 коп.)                             </t>
  </si>
  <si>
    <t>Придбання води( код ДК 021:2015 15981000-8 Мінеральна вода)</t>
  </si>
  <si>
    <t xml:space="preserve"> грн. (п'ятсот сімдесят вісім  тисяч сто  гривні 00 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</si>
  <si>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2023 рік) п 1178</t>
    </r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</si>
  <si>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</si>
  <si>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</si>
  <si>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</si>
  <si>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t xml:space="preserve">грн. (сто двадцять чотири  тисячі   дев'ятсот гривнві 
00 коп)                         </t>
  </si>
  <si>
    <t>Особисте митне забезпечення:  тип 1 (особиста номерна печатка);  тип 2 (штамп "Під митним контролем"); тип 3 (пуансони) (ДК 021:2015 - 19510000 -4 Гумові вироби) (особисте митне забезпечення:  тип 1 (особиста номерна печатка);  тип 2 (штамп "Під митним контролем"); тип 3 (пуансони) ДК 021:2015 -  19512000-8-Вироби з невулканізованої гуми)</t>
  </si>
  <si>
    <t xml:space="preserve">грн (п'ять мільйонів шістсот 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</si>
  <si>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</si>
  <si>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</si>
  <si>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 xml:space="preserve">грн. (десять мільйонів чотириста сорок одна тисяча сто  гривень 00 коп)                         </t>
  </si>
  <si>
    <t>загальний фонд КПКВ 3506010  пп5 (3) п13 п.1178</t>
  </si>
  <si>
    <t xml:space="preserve">загальний фонд КПКВ 3506010 пп.5 (3 ) п.13 п.1178 </t>
  </si>
  <si>
    <t>Фарба спеціальна флуоресцентна(червона) (Код ДК 021:2015  44810000-Фарби)</t>
  </si>
  <si>
    <t xml:space="preserve">грн (сімдесять вісім тисяч   гривні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</si>
  <si>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</si>
  <si>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</si>
  <si>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Папір офісний  А 4,А3(Код ДК 021:2015  30197630-1-Папір для друку)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</si>
  <si>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</si>
  <si>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</si>
  <si>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</si>
  <si>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22820000-4 Бланки</t>
    </r>
    <r>
      <rPr>
        <sz val="10"/>
        <color indexed="8"/>
        <rFont val="Times New Roman"/>
        <family val="1"/>
        <charset val="204"/>
      </rPr>
      <t>( 22820000-4 Бланки)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</si>
  <si>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</si>
  <si>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</si>
  <si>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
</t>
    </r>
  </si>
  <si>
    <r>
      <t>Код ДК 021:2015  44800000-8 -</t>
    </r>
    <r>
      <rPr>
        <sz val="10"/>
        <color indexed="8"/>
        <rFont val="Times New Roman"/>
        <family val="1"/>
        <charset val="204"/>
      </rPr>
      <t>Фарби, лаки, друкарська фарба та мастики (44810000-Фарби)</t>
    </r>
  </si>
  <si>
    <r>
      <t xml:space="preserve">Код ДК 021:2015 15981000-8 </t>
    </r>
    <r>
      <rPr>
        <sz val="10"/>
        <color indexed="8"/>
        <rFont val="Times New Roman"/>
        <family val="1"/>
        <charset val="204"/>
      </rPr>
      <t>Мінеральна вода (15981000-8 Мінеральна вода)</t>
    </r>
  </si>
  <si>
    <t xml:space="preserve">грн. (вісім  мільйонів двісті дев'яносто вісім тисяч гривень 00 коп.)                             </t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</si>
  <si>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</si>
  <si>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</si>
  <si>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</si>
  <si>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</si>
  <si>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50410000-2 -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вимірювальних, випробувальних і контрольних приладів (50413000-3 послуги з ремонту і технічного обслуговування контрольних приладів)</t>
    </r>
  </si>
  <si>
    <t>Послуги з технічної діагностики, технічного обслуговування та повірка вагових комплексів для зважування транспортних засобів(50413000-3 послуги з ремонту і технічного обслуговування контрольних приладів)</t>
  </si>
  <si>
    <r>
      <t>Код ДК 021:2015   50710000-5 -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будівель(50710000-5 Послуги з ремонту і технічного обслуговування електричного і механічного устаткування будівель)</t>
    </r>
  </si>
  <si>
    <t>Послуги з технічної діагностики та технічного обслуговування стаціонарних скануючих систем для огляду багажу та поштових відправлень (транспортерні та прямопоказуючі) (50710000-5 Послуги з ремонту і технічного обслуговування електричного і механічного устаткування будівель)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</si>
  <si>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</si>
  <si>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</si>
  <si>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</si>
  <si>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загальний фонд КПКВ 3506010 (відповідно до постанови КМУ від 12.10.2022 №1178)</t>
  </si>
  <si>
    <t>гривень(чотириста дев'яносто шість тисяч п'ятсот  гривень 00коп)</t>
  </si>
  <si>
    <t xml:space="preserve">грн. (п'ядесят чотири тисяч  гривень 00 коп.)                            </t>
  </si>
  <si>
    <t xml:space="preserve">грн. (чотири тисячі триста гривень 00 коп.)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</si>
  <si>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</si>
  <si>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</si>
  <si>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</si>
  <si>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 двісті п'ятдесят одна тисяч  гривень 00 коп.)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</si>
  <si>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</si>
  <si>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</si>
  <si>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</si>
  <si>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грн. (сто десять тисяч триста гривень 00 коп.)                            </t>
  </si>
  <si>
    <t>Придбання конвертів (ДК 021:2015 - 30190000-7 -Офісне устаткування та приладдя різне) (Придбання конвертів: ДК 021:2015 -  30199230-1- Конверти)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</si>
  <si>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(30199230-1- Конверти)</t>
    </r>
  </si>
  <si>
    <t>Уніфікована митна квітанція МД-1,  Бланки EUR, MED; бланки сертифікатів загальної фінансової гарантії та звільнення від гарантії (ДК 021:2015 - 22820000-4 Бланки) (Уніфікована митна квітанція МД-1, Бланки EUR, MED ДК 021:2015 - 22820000-4 Бланки)</t>
  </si>
  <si>
    <t xml:space="preserve">грн (один мільйон чотириста тридцять дві  тисячі вісімсот  гривень 00 коп.)                            </t>
  </si>
  <si>
    <t xml:space="preserve">грн (сімдесят дві тисячі   гривень 00 коп.)                            </t>
  </si>
  <si>
    <t>Бланки для листування,бланки міжнародного листування; Бланки особових справ;вкладиш до трудової книжки (ДК 021:2015 - 22820000-4 Бланки)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</si>
  <si>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</si>
  <si>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</si>
  <si>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</si>
  <si>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</si>
  <si>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</si>
  <si>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</si>
  <si>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t>Протипожежне, рятувальне та захисне обладнання (вогнегасники  з розтрубом та кріпленням та підставки під вогнезасники, рукав пожежний)</t>
  </si>
  <si>
    <t xml:space="preserve">грн (двісті двадцять тисяч 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</si>
  <si>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 сегрегатори) (30190000-7 -Офісне устаткування та приладдя різне) </t>
  </si>
  <si>
    <t xml:space="preserve">грн. (п'ятсот вісімдесят тисяч   гривень 00 коп.)                            </t>
  </si>
  <si>
    <t xml:space="preserve">грн (шістсот п'ядесят одна   тисяча сто гривень 00 коп.)                            </t>
  </si>
  <si>
    <t xml:space="preserve">грн (п'ядесят одна тисяча шістсот гривень 00 коп.)                            </t>
  </si>
  <si>
    <t xml:space="preserve">грн. (вісімсот тридцять сім  тисяч дев'ятсот  гривень 00 коп.)                            </t>
  </si>
  <si>
    <t xml:space="preserve">грн. (один мільйон тридцять три тисяч шістсот гривень 00 коп.)                             </t>
  </si>
  <si>
    <t xml:space="preserve">грн. (сімсот двадцять п'ять тисяч дев'ятсот  гривень 00коп.)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</si>
  <si>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</si>
  <si>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</si>
  <si>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</si>
  <si>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</si>
  <si>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</si>
  <si>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 xml:space="preserve"> грн (шість  мільйон сто шістдесят п'ять тисяч  двадцять вісім гривень 00 коп)</t>
  </si>
  <si>
    <t xml:space="preserve"> гривень (один міьйон двісті шістдесят шість тисяч чотириста вісімдесят сім гривень 00 коп)</t>
  </si>
  <si>
    <t xml:space="preserve"> гривень (дев'ятсот двадцять три тисячі чотириста вісімдесят п'ять гривень 00 коп)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</si>
  <si>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</si>
  <si>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Код ДК 021:2015  45200000-9 -Роботи,пов'язані з об'єктами завершеного чи не завершеного будівництва та об'єктами цивільного будівництва (Works for complete or part consttuction and civil cngineering work)</t>
  </si>
  <si>
    <t>відкриті торги (з урахуванням особливостей)</t>
  </si>
  <si>
    <t>Джерело вінансівання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</si>
  <si>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</si>
  <si>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грудень 2022 рік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</si>
  <si>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</si>
  <si>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</si>
  <si>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>РІЧНИЙ ПЛАН ЗАКУПІВЕЛЬ Держмитслужби (апарат)  зі змінами</t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</si>
  <si>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</si>
  <si>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(сім тисяч гривень 00 коп.)                             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</si>
  <si>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</si>
  <si>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 xml:space="preserve">грн. (один мільйон триста п'ядесят тисяч  гривень 00 коп.)                             </t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</si>
  <si>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</si>
  <si>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</si>
  <si>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грн.(два мільйони п'ятдесят чотири тисячі триста п'ятдесят чотири  гривні 80 коп.)                                    </t>
  </si>
  <si>
    <t xml:space="preserve">грн.(п'ятдесят вісім тисяч шістсот сорок п'ять  гривень 20 коп.)                      </t>
  </si>
  <si>
    <t xml:space="preserve">грн.(п'ятсот тридцять одна тисяча сто тридцять п'ять гривень 40 коп.)                             </t>
  </si>
  <si>
    <t xml:space="preserve">грн.(чорок тисяч шістдесят чотири гривні 60 коп.)     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</si>
  <si>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</si>
  <si>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</si>
  <si>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</si>
  <si>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</si>
  <si>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</si>
  <si>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</si>
  <si>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</si>
  <si>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Клавіатура, мишки (30237460-1 Комп'ютерні клавіатури; 30237410-6 Комп'ютерні мишки )</t>
  </si>
  <si>
    <t>Код 021: 2015 30230000-0 (Комп'ютерне обладнання)</t>
  </si>
  <si>
    <t xml:space="preserve">грн. (сто двадцять вісім тисяч вісімсот двадцять п'ять гривень 00 коп.)                            </t>
  </si>
  <si>
    <t xml:space="preserve">грн. (чотирнадцять тисяч п'ятсот сімдесят п'ять гривень 00 коп.)                            </t>
  </si>
  <si>
    <r>
      <t>загальний фонд КПКВ 3506010 оплата кредитоської заборгованості за  договорами 2022 ріку(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</si>
  <si>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</si>
  <si>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</si>
  <si>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 xml:space="preserve">грн.(чотирнадцять мільйонів триста тридцять чотири  тисяіч шістсот тридцять дві  гривні 24 коп.)                           </t>
  </si>
  <si>
    <t>грн.(два мільйони сімсот сімдесят чотири тисячі двісті шістдесят сім  гривень 76 коп.)                           осн.канал.-2 206 501,51 грн;                           рез. канал-567 766,25 грн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</si>
  <si>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(38580000-4 Скануюча система мобільного типу з функцією портального сканування)</t>
    </r>
  </si>
  <si>
    <t>Скануючі системи мобільного типу (ДК 021:2015  38580000-4 -Рентгенологічне та радіологічне обладнання немедичного призначення) (Скануючі системи мобільного типу: ДК 021:2015 - 38580000-4 Скануюча система мобільного типу з функцією портального сканування)</t>
  </si>
  <si>
    <t xml:space="preserve">гривень (двісті сімдесят мільйонів гривень 00 коп.)                                                                  </t>
  </si>
  <si>
    <t>Лютий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</si>
</sst>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9">
    <xf numFmtId="0" fontId="0" fillId="0" borderId="0" xfId="0"/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6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7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28" fillId="0" borderId="0" xfId="0" applyFont="1"/>
    <xf numFmtId="0" fontId="29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1" fillId="0" borderId="0" xfId="0" applyFont="1"/>
    <xf numFmtId="0" fontId="32" fillId="0" borderId="0" xfId="0" applyFont="1"/>
    <xf numFmtId="0" fontId="17" fillId="6" borderId="1" xfId="0" applyFont="1" applyFill="1" applyBorder="1" applyAlignment="1">
      <alignment vertical="top" wrapText="1"/>
    </xf>
    <xf numFmtId="0" fontId="33" fillId="0" borderId="0" xfId="0" applyFont="1"/>
    <xf numFmtId="0" fontId="3" fillId="0" borderId="3" xfId="0" applyFont="1" applyBorder="1" applyAlignment="1">
      <alignment horizontal="left" vertical="top" wrapText="1"/>
    </xf>
    <xf numFmtId="0" fontId="18" fillId="0" borderId="2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24" fillId="4" borderId="5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4" fontId="16" fillId="0" borderId="20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37" fillId="0" borderId="3" xfId="0" applyFont="1" applyFill="1" applyBorder="1" applyAlignment="1">
      <alignment horizontal="center" vertical="top" wrapText="1"/>
    </xf>
    <xf numFmtId="0" fontId="38" fillId="0" borderId="3" xfId="0" applyFont="1" applyFill="1" applyBorder="1" applyAlignment="1">
      <alignment horizontal="center" vertical="center" wrapText="1"/>
    </xf>
    <xf numFmtId="0" fontId="39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0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6" fillId="0" borderId="10" xfId="0" applyFont="1" applyFill="1" applyBorder="1" applyAlignment="1">
      <alignment vertical="top" wrapText="1"/>
    </xf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2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34" fillId="6" borderId="2" xfId="0" applyFont="1" applyFill="1" applyBorder="1" applyAlignment="1">
      <alignment horizontal="center" vertical="top" wrapText="1"/>
    </xf>
    <xf numFmtId="4" fontId="43" fillId="6" borderId="4" xfId="0" applyNumberFormat="1" applyFont="1" applyFill="1" applyBorder="1" applyAlignment="1">
      <alignment horizontal="center" vertical="top" wrapText="1"/>
    </xf>
    <xf numFmtId="0" fontId="34" fillId="6" borderId="4" xfId="0" applyFont="1" applyFill="1" applyBorder="1" applyAlignment="1">
      <alignment horizontal="center" vertical="top" wrapText="1"/>
    </xf>
    <xf numFmtId="0" fontId="30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0" fillId="6" borderId="10" xfId="0" applyNumberFormat="1" applyFont="1" applyFill="1" applyBorder="1" applyAlignment="1">
      <alignment horizontal="center" vertical="top" wrapText="1"/>
    </xf>
    <xf numFmtId="0" fontId="44" fillId="0" borderId="0" xfId="0" applyFont="1"/>
    <xf numFmtId="0" fontId="30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46" fillId="0" borderId="2" xfId="0" applyNumberFormat="1" applyFont="1" applyFill="1" applyBorder="1" applyAlignment="1">
      <alignment horizontal="center" vertical="top" wrapText="1"/>
    </xf>
    <xf numFmtId="4" fontId="40" fillId="0" borderId="2" xfId="0" applyNumberFormat="1" applyFont="1" applyFill="1" applyBorder="1" applyAlignment="1">
      <alignment horizontal="center" vertical="top" wrapText="1"/>
    </xf>
    <xf numFmtId="4" fontId="40" fillId="6" borderId="3" xfId="0" applyNumberFormat="1" applyFont="1" applyFill="1" applyBorder="1" applyAlignment="1">
      <alignment horizontal="center" vertical="top" wrapText="1"/>
    </xf>
    <xf numFmtId="4" fontId="40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4" fontId="50" fillId="4" borderId="4" xfId="0" applyNumberFormat="1" applyFont="1" applyFill="1" applyBorder="1" applyAlignment="1">
      <alignment horizontal="center" vertical="top" wrapText="1"/>
    </xf>
    <xf numFmtId="2" fontId="46" fillId="4" borderId="4" xfId="0" applyNumberFormat="1" applyFont="1" applyFill="1" applyBorder="1" applyAlignment="1">
      <alignment horizontal="center" vertical="top" wrapText="1"/>
    </xf>
    <xf numFmtId="4" fontId="46" fillId="6" borderId="2" xfId="0" applyNumberFormat="1" applyFont="1" applyFill="1" applyBorder="1" applyAlignment="1">
      <alignment horizontal="center" vertical="top" wrapText="1"/>
    </xf>
    <xf numFmtId="4" fontId="43" fillId="0" borderId="4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3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48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" fontId="52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5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5" fillId="9" borderId="28" xfId="0" applyNumberFormat="1" applyFont="1" applyFill="1" applyBorder="1" applyAlignment="1">
      <alignment vertical="center" wrapText="1"/>
    </xf>
    <xf numFmtId="4" fontId="40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0" fillId="0" borderId="10" xfId="0" applyNumberFormat="1" applyFont="1" applyFill="1" applyBorder="1" applyAlignment="1">
      <alignment horizontal="center" vertical="top" wrapText="1"/>
    </xf>
    <xf numFmtId="0" fontId="34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0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4" fillId="8" borderId="2" xfId="0" applyFont="1" applyFill="1" applyBorder="1" applyAlignment="1">
      <alignment horizontal="center" vertical="top" wrapText="1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4" fontId="40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37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36" fillId="6" borderId="1" xfId="0" applyFont="1" applyFill="1" applyBorder="1" applyAlignment="1">
      <alignment horizontal="center" vertical="center" wrapText="1"/>
    </xf>
    <xf numFmtId="0" fontId="37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36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9" fontId="56" fillId="4" borderId="8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0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5" fillId="0" borderId="39" xfId="0" applyNumberFormat="1" applyFont="1" applyBorder="1" applyAlignment="1">
      <alignment horizontal="center" vertical="center" wrapText="1"/>
    </xf>
    <xf numFmtId="0" fontId="30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1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49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1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4" fillId="0" borderId="36" xfId="0" applyFont="1" applyFill="1" applyBorder="1" applyAlignment="1">
      <alignment horizontal="center" vertical="center" wrapText="1"/>
    </xf>
    <xf numFmtId="0" fontId="54" fillId="0" borderId="36" xfId="0" applyFont="1" applyBorder="1" applyAlignment="1">
      <alignment horizontal="center" vertical="center" wrapText="1"/>
    </xf>
    <xf numFmtId="0" fontId="3" fillId="4" borderId="48" xfId="0" applyFont="1" applyFill="1" applyBorder="1" applyAlignment="1">
      <alignment vertical="center" wrapText="1"/>
    </xf>
    <xf numFmtId="0" fontId="3" fillId="4" borderId="49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6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5" borderId="27" xfId="0" applyFont="1" applyFill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5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0" fillId="4" borderId="24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3" fillId="4" borderId="27" xfId="0" applyFont="1" applyFill="1" applyBorder="1" applyAlignment="1">
      <alignment horizontal="left" vertical="center" wrapText="1"/>
    </xf>
    <xf numFmtId="0" fontId="30" fillId="0" borderId="14" xfId="0" applyFont="1" applyFill="1" applyBorder="1" applyAlignment="1">
      <alignment vertical="top" wrapText="1"/>
    </xf>
    <xf numFmtId="0" fontId="5" fillId="4" borderId="27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21" fillId="2" borderId="38" xfId="0" applyFont="1" applyFill="1" applyBorder="1" applyAlignment="1">
      <alignment vertical="top" wrapText="1"/>
    </xf>
    <xf numFmtId="0" fontId="5" fillId="2" borderId="51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left" vertical="center" wrapText="1"/>
    </xf>
    <xf numFmtId="0" fontId="57" fillId="0" borderId="36" xfId="0" applyFont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35" fillId="6" borderId="2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3" fillId="0" borderId="39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11" fillId="0" borderId="39" xfId="0" applyNumberFormat="1" applyFont="1" applyBorder="1" applyAlignment="1">
      <alignment horizontal="center" vertical="center" wrapText="1"/>
    </xf>
    <xf numFmtId="49" fontId="11" fillId="0" borderId="25" xfId="0" applyNumberFormat="1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top" wrapText="1"/>
    </xf>
    <xf numFmtId="0" fontId="11" fillId="0" borderId="21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11" fillId="0" borderId="39" xfId="0" applyNumberFormat="1" applyFont="1" applyBorder="1" applyAlignment="1">
      <alignment horizontal="center" vertical="top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6" borderId="14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5" fillId="6" borderId="1" xfId="0" applyFont="1" applyFill="1" applyBorder="1" applyAlignment="1">
      <alignment horizontal="center" vertical="center" wrapText="1"/>
    </xf>
    <xf numFmtId="0" fontId="35" fillId="6" borderId="3" xfId="0" applyFont="1" applyFill="1" applyBorder="1" applyAlignment="1">
      <alignment horizontal="center" vertical="center" wrapText="1"/>
    </xf>
    <xf numFmtId="0" fontId="30" fillId="6" borderId="14" xfId="0" applyFont="1" applyFill="1" applyBorder="1" applyAlignment="1">
      <alignment horizontal="left" vertical="top" wrapText="1"/>
    </xf>
    <xf numFmtId="0" fontId="30" fillId="6" borderId="24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left" wrapText="1"/>
    </xf>
    <xf numFmtId="0" fontId="11" fillId="0" borderId="14" xfId="0" applyNumberFormat="1" applyFont="1" applyFill="1" applyBorder="1" applyAlignment="1">
      <alignment horizontal="left" vertical="center" wrapText="1"/>
    </xf>
    <xf numFmtId="0" fontId="11" fillId="0" borderId="24" xfId="0" applyNumberFormat="1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53" fillId="0" borderId="27" xfId="0" applyFont="1" applyFill="1" applyBorder="1" applyAlignment="1">
      <alignment horizontal="left" vertical="top" wrapText="1"/>
    </xf>
    <xf numFmtId="0" fontId="30" fillId="0" borderId="14" xfId="0" applyFont="1" applyFill="1" applyBorder="1" applyAlignment="1">
      <alignment horizontal="left" vertical="top" wrapText="1"/>
    </xf>
    <xf numFmtId="0" fontId="30" fillId="0" borderId="24" xfId="0" applyFont="1" applyFill="1" applyBorder="1" applyAlignment="1">
      <alignment horizontal="left" vertical="top" wrapText="1"/>
    </xf>
    <xf numFmtId="0" fontId="30" fillId="6" borderId="14" xfId="0" applyFont="1" applyFill="1" applyBorder="1" applyAlignment="1">
      <alignment horizontal="left" vertical="center" wrapText="1"/>
    </xf>
    <xf numFmtId="0" fontId="30" fillId="6" borderId="24" xfId="0" applyFont="1" applyFill="1" applyBorder="1" applyAlignment="1">
      <alignment horizontal="left" vertical="center" wrapText="1"/>
    </xf>
    <xf numFmtId="0" fontId="30" fillId="6" borderId="48" xfId="0" applyFont="1" applyFill="1" applyBorder="1" applyAlignment="1">
      <alignment horizontal="left" wrapText="1"/>
    </xf>
    <xf numFmtId="0" fontId="30" fillId="6" borderId="49" xfId="0" applyFont="1" applyFill="1" applyBorder="1" applyAlignment="1">
      <alignment horizontal="left" wrapText="1"/>
    </xf>
    <xf numFmtId="0" fontId="3" fillId="6" borderId="27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41" fillId="0" borderId="27" xfId="0" applyFont="1" applyBorder="1" applyAlignment="1">
      <alignment horizontal="left" wrapText="1"/>
    </xf>
    <xf numFmtId="0" fontId="41" fillId="0" borderId="24" xfId="0" applyFont="1" applyBorder="1" applyAlignment="1">
      <alignment horizontal="left" wrapText="1"/>
    </xf>
    <xf numFmtId="49" fontId="3" fillId="6" borderId="39" xfId="0" applyNumberFormat="1" applyFont="1" applyFill="1" applyBorder="1" applyAlignment="1">
      <alignment horizontal="center" vertical="center" wrapText="1"/>
    </xf>
    <xf numFmtId="49" fontId="36" fillId="6" borderId="26" xfId="0" applyNumberFormat="1" applyFont="1" applyFill="1" applyBorder="1" applyAlignment="1">
      <alignment horizontal="center" vertical="center" wrapText="1"/>
    </xf>
    <xf numFmtId="49" fontId="36" fillId="6" borderId="25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8"/>
  <sheetViews>
    <sheetView tabSelected="1" view="pageBreakPreview" topLeftCell="A310" zoomScaleSheetLayoutView="100" workbookViewId="0">
      <selection activeCell="L416" sqref="L416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7.7109375" customWidth="1"/>
    <col min="8" max="8" width="22" bestFit="1" customWidth="1"/>
  </cols>
  <sheetData>
    <row r="1" spans="1:7" ht="20.25">
      <c r="A1" s="452" t="s">
        <v>593</v>
      </c>
      <c r="B1" s="453"/>
      <c r="C1" s="453"/>
      <c r="D1" s="453"/>
      <c r="E1" s="453"/>
      <c r="F1" s="453"/>
      <c r="G1" s="454"/>
    </row>
    <row r="2" spans="1:7" ht="20.25">
      <c r="A2" s="455" t="s">
        <v>496</v>
      </c>
      <c r="B2" s="456"/>
      <c r="C2" s="456"/>
      <c r="D2" s="456"/>
      <c r="E2" s="456"/>
      <c r="F2" s="456"/>
      <c r="G2" s="412">
        <v>6</v>
      </c>
    </row>
    <row r="3" spans="1:7" ht="18.75">
      <c r="A3" s="457" t="s">
        <v>409</v>
      </c>
      <c r="B3" s="458"/>
      <c r="C3" s="458"/>
      <c r="D3" s="458"/>
      <c r="E3" s="458"/>
      <c r="F3" s="458"/>
      <c r="G3" s="459"/>
    </row>
    <row r="4" spans="1:7" ht="18.75">
      <c r="A4" s="328"/>
      <c r="B4" s="458" t="s">
        <v>0</v>
      </c>
      <c r="C4" s="458"/>
      <c r="D4" s="458"/>
      <c r="E4" s="458"/>
      <c r="F4" s="329"/>
      <c r="G4" s="330"/>
    </row>
    <row r="5" spans="1:7" ht="15.75" thickBot="1">
      <c r="A5" s="460" t="s">
        <v>410</v>
      </c>
      <c r="B5" s="461"/>
      <c r="C5" s="461"/>
      <c r="D5" s="461"/>
      <c r="E5" s="461"/>
      <c r="F5" s="461"/>
      <c r="G5" s="462"/>
    </row>
    <row r="6" spans="1:7" ht="66" customHeight="1" thickBot="1">
      <c r="A6" s="408" t="s">
        <v>1</v>
      </c>
      <c r="B6" s="409" t="s">
        <v>523</v>
      </c>
      <c r="C6" s="409" t="s">
        <v>15</v>
      </c>
      <c r="D6" s="409" t="s">
        <v>2</v>
      </c>
      <c r="E6" s="409" t="s">
        <v>3</v>
      </c>
      <c r="F6" s="409" t="s">
        <v>4</v>
      </c>
      <c r="G6" s="410" t="s">
        <v>5</v>
      </c>
    </row>
    <row r="7" spans="1:7" ht="19.5" customHeight="1" thickBot="1">
      <c r="A7" s="206">
        <v>1</v>
      </c>
      <c r="B7" s="207">
        <v>2</v>
      </c>
      <c r="C7" s="207">
        <v>3</v>
      </c>
      <c r="D7" s="208">
        <v>4</v>
      </c>
      <c r="E7" s="207">
        <v>5</v>
      </c>
      <c r="F7" s="209">
        <v>6</v>
      </c>
      <c r="G7" s="208">
        <v>7</v>
      </c>
    </row>
    <row r="8" spans="1:7" ht="51.75" customHeight="1">
      <c r="A8" s="470" t="s">
        <v>580</v>
      </c>
      <c r="B8" s="47" t="s">
        <v>471</v>
      </c>
      <c r="C8" s="314">
        <v>2271</v>
      </c>
      <c r="D8" s="217">
        <f>4165028+2000000</f>
        <v>6165028</v>
      </c>
      <c r="E8" s="463" t="s">
        <v>181</v>
      </c>
      <c r="F8" s="463" t="s">
        <v>507</v>
      </c>
      <c r="G8" s="464" t="s">
        <v>516</v>
      </c>
    </row>
    <row r="9" spans="1:7" ht="35.25" customHeight="1">
      <c r="A9" s="471"/>
      <c r="B9" s="47"/>
      <c r="C9" s="48"/>
      <c r="D9" s="44" t="s">
        <v>582</v>
      </c>
      <c r="E9" s="463"/>
      <c r="F9" s="463"/>
      <c r="G9" s="464"/>
    </row>
    <row r="10" spans="1:7" ht="39" customHeight="1">
      <c r="A10" s="472" t="s">
        <v>474</v>
      </c>
      <c r="B10" s="47"/>
      <c r="C10" s="48"/>
      <c r="D10" s="45">
        <f>857506+408981</f>
        <v>1266487</v>
      </c>
      <c r="E10" s="463"/>
      <c r="F10" s="463"/>
      <c r="G10" s="464"/>
    </row>
    <row r="11" spans="1:7" ht="44.25" customHeight="1">
      <c r="A11" s="470"/>
      <c r="B11" s="47"/>
      <c r="C11" s="48"/>
      <c r="D11" s="44" t="s">
        <v>583</v>
      </c>
      <c r="E11" s="463"/>
      <c r="F11" s="463"/>
      <c r="G11" s="464"/>
    </row>
    <row r="12" spans="1:7" ht="39" customHeight="1">
      <c r="A12" s="470" t="s">
        <v>475</v>
      </c>
      <c r="B12" s="47"/>
      <c r="C12" s="48"/>
      <c r="D12" s="45">
        <f>514504+408981</f>
        <v>923485</v>
      </c>
      <c r="E12" s="463"/>
      <c r="F12" s="463"/>
      <c r="G12" s="464"/>
    </row>
    <row r="13" spans="1:7" ht="46.5" customHeight="1">
      <c r="A13" s="471"/>
      <c r="B13" s="28"/>
      <c r="C13" s="49"/>
      <c r="D13" s="44" t="s">
        <v>584</v>
      </c>
      <c r="E13" s="437"/>
      <c r="F13" s="437"/>
      <c r="G13" s="465"/>
    </row>
    <row r="14" spans="1:7" ht="53.25" hidden="1" customHeight="1">
      <c r="A14" s="472" t="s">
        <v>473</v>
      </c>
      <c r="B14" s="222" t="s">
        <v>471</v>
      </c>
      <c r="C14" s="223">
        <v>2271</v>
      </c>
      <c r="D14" s="224">
        <v>0</v>
      </c>
      <c r="E14" s="479" t="s">
        <v>114</v>
      </c>
      <c r="F14" s="483" t="s">
        <v>19</v>
      </c>
      <c r="G14" s="331" t="s">
        <v>58</v>
      </c>
    </row>
    <row r="15" spans="1:7" ht="39.75" hidden="1" customHeight="1">
      <c r="A15" s="471"/>
      <c r="B15" s="225"/>
      <c r="C15" s="226"/>
      <c r="D15" s="227" t="s">
        <v>393</v>
      </c>
      <c r="E15" s="483"/>
      <c r="F15" s="483"/>
      <c r="G15" s="332" t="s">
        <v>371</v>
      </c>
    </row>
    <row r="16" spans="1:7" ht="39.75" hidden="1" customHeight="1">
      <c r="A16" s="472" t="s">
        <v>474</v>
      </c>
      <c r="B16" s="225"/>
      <c r="C16" s="226"/>
      <c r="D16" s="224">
        <v>0</v>
      </c>
      <c r="E16" s="483"/>
      <c r="F16" s="483"/>
      <c r="G16" s="331" t="s">
        <v>58</v>
      </c>
    </row>
    <row r="17" spans="1:7" ht="39.75" hidden="1" customHeight="1">
      <c r="A17" s="470"/>
      <c r="B17" s="225"/>
      <c r="C17" s="226"/>
      <c r="D17" s="227" t="s">
        <v>394</v>
      </c>
      <c r="E17" s="483"/>
      <c r="F17" s="483"/>
      <c r="G17" s="332" t="s">
        <v>371</v>
      </c>
    </row>
    <row r="18" spans="1:7" ht="39.75" hidden="1" customHeight="1">
      <c r="A18" s="470" t="s">
        <v>476</v>
      </c>
      <c r="B18" s="225"/>
      <c r="C18" s="226"/>
      <c r="D18" s="224">
        <v>0</v>
      </c>
      <c r="E18" s="483"/>
      <c r="F18" s="483"/>
      <c r="G18" s="331" t="s">
        <v>58</v>
      </c>
    </row>
    <row r="19" spans="1:7" ht="37.5" hidden="1" customHeight="1">
      <c r="A19" s="471"/>
      <c r="B19" s="228"/>
      <c r="C19" s="229"/>
      <c r="D19" s="227" t="s">
        <v>394</v>
      </c>
      <c r="E19" s="480"/>
      <c r="F19" s="480"/>
      <c r="G19" s="332" t="s">
        <v>371</v>
      </c>
    </row>
    <row r="20" spans="1:7" ht="18.75">
      <c r="A20" s="333" t="s">
        <v>6</v>
      </c>
      <c r="B20" s="6"/>
      <c r="C20" s="4"/>
      <c r="D20" s="24">
        <f>D8+D10+D12+D14+D16+D18</f>
        <v>8355000</v>
      </c>
      <c r="E20" s="4"/>
      <c r="F20" s="4"/>
      <c r="G20" s="334"/>
    </row>
    <row r="21" spans="1:7" ht="57" customHeight="1">
      <c r="A21" s="472" t="s">
        <v>591</v>
      </c>
      <c r="B21" s="27" t="s">
        <v>472</v>
      </c>
      <c r="C21" s="484">
        <v>2272</v>
      </c>
      <c r="D21" s="151">
        <f>194410.56+95638.44</f>
        <v>290049</v>
      </c>
      <c r="E21" s="448" t="s">
        <v>181</v>
      </c>
      <c r="F21" s="436" t="s">
        <v>19</v>
      </c>
      <c r="G21" s="486" t="s">
        <v>517</v>
      </c>
    </row>
    <row r="22" spans="1:7" ht="27.75" customHeight="1">
      <c r="A22" s="471"/>
      <c r="B22" s="47"/>
      <c r="C22" s="485"/>
      <c r="D22" s="44" t="s">
        <v>505</v>
      </c>
      <c r="E22" s="449"/>
      <c r="F22" s="437"/>
      <c r="G22" s="465"/>
    </row>
    <row r="23" spans="1:7" ht="59.25" customHeight="1">
      <c r="A23" s="475" t="s">
        <v>592</v>
      </c>
      <c r="B23" s="473" t="s">
        <v>477</v>
      </c>
      <c r="C23" s="466">
        <v>2272</v>
      </c>
      <c r="D23" s="151">
        <f>192412.56+95638.44</f>
        <v>288051</v>
      </c>
      <c r="E23" s="448" t="s">
        <v>181</v>
      </c>
      <c r="F23" s="448" t="s">
        <v>19</v>
      </c>
      <c r="G23" s="468" t="s">
        <v>53</v>
      </c>
    </row>
    <row r="24" spans="1:7" ht="35.25" customHeight="1">
      <c r="A24" s="476"/>
      <c r="B24" s="474"/>
      <c r="C24" s="467"/>
      <c r="D24" s="230" t="s">
        <v>388</v>
      </c>
      <c r="E24" s="449"/>
      <c r="F24" s="449"/>
      <c r="G24" s="469"/>
    </row>
    <row r="25" spans="1:7" ht="48" hidden="1" customHeight="1">
      <c r="A25" s="475" t="s">
        <v>478</v>
      </c>
      <c r="B25" s="222" t="s">
        <v>472</v>
      </c>
      <c r="C25" s="477">
        <v>2272</v>
      </c>
      <c r="D25" s="224">
        <v>0</v>
      </c>
      <c r="E25" s="479" t="s">
        <v>114</v>
      </c>
      <c r="F25" s="479" t="s">
        <v>25</v>
      </c>
      <c r="G25" s="481" t="s">
        <v>390</v>
      </c>
    </row>
    <row r="26" spans="1:7" ht="48" hidden="1" customHeight="1">
      <c r="A26" s="476"/>
      <c r="B26" s="225"/>
      <c r="C26" s="478"/>
      <c r="D26" s="227" t="s">
        <v>389</v>
      </c>
      <c r="E26" s="480"/>
      <c r="F26" s="480"/>
      <c r="G26" s="482"/>
    </row>
    <row r="27" spans="1:7" ht="61.5" hidden="1" customHeight="1">
      <c r="A27" s="472" t="s">
        <v>480</v>
      </c>
      <c r="B27" s="222" t="s">
        <v>479</v>
      </c>
      <c r="C27" s="477">
        <v>2272</v>
      </c>
      <c r="D27" s="224">
        <v>0</v>
      </c>
      <c r="E27" s="479" t="s">
        <v>56</v>
      </c>
      <c r="F27" s="479" t="s">
        <v>25</v>
      </c>
      <c r="G27" s="481" t="s">
        <v>391</v>
      </c>
    </row>
    <row r="28" spans="1:7" ht="51" hidden="1" customHeight="1">
      <c r="A28" s="471"/>
      <c r="B28" s="228"/>
      <c r="C28" s="478"/>
      <c r="D28" s="227" t="s">
        <v>392</v>
      </c>
      <c r="E28" s="480"/>
      <c r="F28" s="480"/>
      <c r="G28" s="482"/>
    </row>
    <row r="29" spans="1:7" ht="29.25" customHeight="1">
      <c r="A29" s="335" t="s">
        <v>7</v>
      </c>
      <c r="B29" s="25"/>
      <c r="C29" s="25"/>
      <c r="D29" s="26">
        <f>D21+D23+D25+D27</f>
        <v>578100</v>
      </c>
      <c r="E29" s="25"/>
      <c r="F29" s="25"/>
      <c r="G29" s="336"/>
    </row>
    <row r="30" spans="1:7" ht="41.25" customHeight="1">
      <c r="A30" s="472" t="s">
        <v>500</v>
      </c>
      <c r="B30" s="497" t="s">
        <v>481</v>
      </c>
      <c r="C30" s="494">
        <v>2273</v>
      </c>
      <c r="D30" s="133">
        <v>8013900</v>
      </c>
      <c r="E30" s="436" t="s">
        <v>508</v>
      </c>
      <c r="F30" s="502" t="s">
        <v>497</v>
      </c>
      <c r="G30" s="486" t="s">
        <v>506</v>
      </c>
    </row>
    <row r="31" spans="1:7" ht="57.75" customHeight="1" thickBot="1">
      <c r="A31" s="471"/>
      <c r="B31" s="498"/>
      <c r="C31" s="500"/>
      <c r="D31" s="44" t="s">
        <v>502</v>
      </c>
      <c r="E31" s="463"/>
      <c r="F31" s="503"/>
      <c r="G31" s="464"/>
    </row>
    <row r="32" spans="1:7" ht="34.5" hidden="1" customHeight="1">
      <c r="A32" s="472" t="s">
        <v>483</v>
      </c>
      <c r="B32" s="498"/>
      <c r="C32" s="500"/>
      <c r="D32" s="131">
        <v>0</v>
      </c>
      <c r="E32" s="463"/>
      <c r="F32" s="503"/>
      <c r="G32" s="464"/>
    </row>
    <row r="33" spans="1:7" ht="36.75" hidden="1" customHeight="1">
      <c r="A33" s="470"/>
      <c r="B33" s="498"/>
      <c r="C33" s="500"/>
      <c r="D33" s="44" t="s">
        <v>414</v>
      </c>
      <c r="E33" s="463"/>
      <c r="F33" s="503"/>
      <c r="G33" s="464"/>
    </row>
    <row r="34" spans="1:7" ht="44.25" hidden="1" customHeight="1">
      <c r="A34" s="470" t="s">
        <v>484</v>
      </c>
      <c r="B34" s="498"/>
      <c r="C34" s="500"/>
      <c r="D34" s="100">
        <v>0</v>
      </c>
      <c r="E34" s="463"/>
      <c r="F34" s="503"/>
      <c r="G34" s="464"/>
    </row>
    <row r="35" spans="1:7" ht="43.5" hidden="1" customHeight="1">
      <c r="A35" s="471"/>
      <c r="B35" s="499"/>
      <c r="C35" s="495"/>
      <c r="D35" s="44" t="s">
        <v>415</v>
      </c>
      <c r="E35" s="463"/>
      <c r="F35" s="503"/>
      <c r="G35" s="464"/>
    </row>
    <row r="36" spans="1:7" ht="58.5" hidden="1" customHeight="1">
      <c r="A36" s="472" t="s">
        <v>486</v>
      </c>
      <c r="B36" s="277" t="s">
        <v>485</v>
      </c>
      <c r="C36" s="326">
        <v>2273</v>
      </c>
      <c r="D36" s="131">
        <v>0</v>
      </c>
      <c r="E36" s="463"/>
      <c r="F36" s="503"/>
      <c r="G36" s="464"/>
    </row>
    <row r="37" spans="1:7" ht="42" hidden="1" customHeight="1" thickBot="1">
      <c r="A37" s="648"/>
      <c r="B37" s="154"/>
      <c r="C37" s="235"/>
      <c r="D37" s="44" t="s">
        <v>416</v>
      </c>
      <c r="E37" s="501"/>
      <c r="F37" s="504"/>
      <c r="G37" s="505"/>
    </row>
    <row r="38" spans="1:7" ht="56.25" hidden="1" customHeight="1">
      <c r="A38" s="506" t="s">
        <v>482</v>
      </c>
      <c r="B38" s="487" t="s">
        <v>487</v>
      </c>
      <c r="C38" s="162">
        <v>2273</v>
      </c>
      <c r="D38" s="164">
        <v>0</v>
      </c>
      <c r="E38" s="490" t="s">
        <v>82</v>
      </c>
      <c r="F38" s="159" t="s">
        <v>498</v>
      </c>
      <c r="G38" s="234" t="s">
        <v>53</v>
      </c>
    </row>
    <row r="39" spans="1:7" ht="38.25" hidden="1" customHeight="1">
      <c r="A39" s="649"/>
      <c r="B39" s="488"/>
      <c r="C39" s="161"/>
      <c r="D39" s="156" t="s">
        <v>417</v>
      </c>
      <c r="E39" s="490"/>
      <c r="F39" s="158"/>
      <c r="G39" s="165" t="s">
        <v>369</v>
      </c>
    </row>
    <row r="40" spans="1:7" ht="54.75" hidden="1" customHeight="1">
      <c r="A40" s="506" t="s">
        <v>483</v>
      </c>
      <c r="B40" s="488"/>
      <c r="C40" s="160">
        <v>2273</v>
      </c>
      <c r="D40" s="157">
        <v>0</v>
      </c>
      <c r="E40" s="490"/>
      <c r="F40" s="155" t="s">
        <v>498</v>
      </c>
      <c r="G40" s="185" t="s">
        <v>53</v>
      </c>
    </row>
    <row r="41" spans="1:7" ht="36.75" hidden="1" customHeight="1">
      <c r="A41" s="650"/>
      <c r="B41" s="488"/>
      <c r="C41" s="161"/>
      <c r="D41" s="156" t="s">
        <v>418</v>
      </c>
      <c r="E41" s="490"/>
      <c r="F41" s="158"/>
      <c r="G41" s="165"/>
    </row>
    <row r="42" spans="1:7" ht="54" hidden="1" customHeight="1">
      <c r="A42" s="650" t="s">
        <v>484</v>
      </c>
      <c r="B42" s="488"/>
      <c r="C42" s="160"/>
      <c r="D42" s="157">
        <v>0</v>
      </c>
      <c r="E42" s="490"/>
      <c r="F42" s="155" t="s">
        <v>25</v>
      </c>
      <c r="G42" s="185" t="s">
        <v>53</v>
      </c>
    </row>
    <row r="43" spans="1:7" ht="31.5" hidden="1" customHeight="1">
      <c r="A43" s="649"/>
      <c r="B43" s="488"/>
      <c r="C43" s="161">
        <v>2273</v>
      </c>
      <c r="D43" s="156" t="s">
        <v>419</v>
      </c>
      <c r="E43" s="490"/>
      <c r="F43" s="158"/>
      <c r="G43" s="165"/>
    </row>
    <row r="44" spans="1:7" ht="65.25" hidden="1" customHeight="1">
      <c r="A44" s="506" t="s">
        <v>486</v>
      </c>
      <c r="B44" s="488"/>
      <c r="C44" s="162">
        <v>2273</v>
      </c>
      <c r="D44" s="164">
        <v>0</v>
      </c>
      <c r="E44" s="490"/>
      <c r="F44" s="159" t="s">
        <v>25</v>
      </c>
      <c r="G44" s="185" t="s">
        <v>53</v>
      </c>
    </row>
    <row r="45" spans="1:7" ht="33" hidden="1" customHeight="1" thickBot="1">
      <c r="A45" s="507"/>
      <c r="B45" s="489"/>
      <c r="C45" s="166"/>
      <c r="D45" s="167" t="s">
        <v>420</v>
      </c>
      <c r="E45" s="491"/>
      <c r="F45" s="168"/>
      <c r="G45" s="169"/>
    </row>
    <row r="46" spans="1:7" ht="40.5" hidden="1" customHeight="1">
      <c r="A46" s="508" t="s">
        <v>489</v>
      </c>
      <c r="B46" s="522" t="s">
        <v>488</v>
      </c>
      <c r="C46" s="163">
        <v>2273</v>
      </c>
      <c r="D46" s="202">
        <v>0</v>
      </c>
      <c r="E46" s="496" t="s">
        <v>114</v>
      </c>
      <c r="F46" s="269" t="s">
        <v>25</v>
      </c>
      <c r="G46" s="337" t="s">
        <v>53</v>
      </c>
    </row>
    <row r="47" spans="1:7" ht="48" hidden="1" customHeight="1" thickBot="1">
      <c r="A47" s="509"/>
      <c r="B47" s="523"/>
      <c r="C47" s="326"/>
      <c r="D47" s="203" t="s">
        <v>411</v>
      </c>
      <c r="E47" s="437"/>
      <c r="F47" s="269"/>
      <c r="G47" s="337"/>
    </row>
    <row r="48" spans="1:7" ht="44.25" hidden="1" customHeight="1">
      <c r="A48" s="492" t="s">
        <v>490</v>
      </c>
      <c r="B48" s="523"/>
      <c r="C48" s="494">
        <v>2273</v>
      </c>
      <c r="D48" s="204">
        <v>0</v>
      </c>
      <c r="E48" s="496" t="s">
        <v>114</v>
      </c>
      <c r="F48" s="436" t="s">
        <v>25</v>
      </c>
      <c r="G48" s="486" t="s">
        <v>53</v>
      </c>
    </row>
    <row r="49" spans="1:7" ht="35.25" hidden="1" customHeight="1" thickBot="1">
      <c r="A49" s="493"/>
      <c r="B49" s="523"/>
      <c r="C49" s="495"/>
      <c r="D49" s="203" t="s">
        <v>412</v>
      </c>
      <c r="E49" s="437"/>
      <c r="F49" s="437"/>
      <c r="G49" s="465"/>
    </row>
    <row r="50" spans="1:7" ht="38.25" hidden="1" customHeight="1">
      <c r="A50" s="655" t="s">
        <v>491</v>
      </c>
      <c r="B50" s="523"/>
      <c r="C50" s="326">
        <v>2273</v>
      </c>
      <c r="D50" s="205">
        <v>0</v>
      </c>
      <c r="E50" s="496" t="s">
        <v>114</v>
      </c>
      <c r="F50" s="269" t="s">
        <v>25</v>
      </c>
      <c r="G50" s="337" t="s">
        <v>53</v>
      </c>
    </row>
    <row r="51" spans="1:7" ht="34.5" hidden="1" customHeight="1">
      <c r="A51" s="656"/>
      <c r="B51" s="523"/>
      <c r="C51" s="326"/>
      <c r="D51" s="44" t="s">
        <v>413</v>
      </c>
      <c r="E51" s="437"/>
      <c r="F51" s="269"/>
      <c r="G51" s="337"/>
    </row>
    <row r="52" spans="1:7" ht="25.5" hidden="1" customHeight="1">
      <c r="A52" s="659" t="s">
        <v>395</v>
      </c>
      <c r="B52" s="523"/>
      <c r="C52" s="326">
        <v>2273</v>
      </c>
      <c r="D52" s="153">
        <v>0</v>
      </c>
      <c r="E52" s="463" t="s">
        <v>396</v>
      </c>
      <c r="F52" s="269" t="s">
        <v>25</v>
      </c>
      <c r="G52" s="337" t="s">
        <v>53</v>
      </c>
    </row>
    <row r="53" spans="1:7" ht="41.25" hidden="1" customHeight="1" thickBot="1">
      <c r="A53" s="659"/>
      <c r="B53" s="523"/>
      <c r="C53" s="326"/>
      <c r="D53" s="152" t="s">
        <v>398</v>
      </c>
      <c r="E53" s="463"/>
      <c r="F53" s="269"/>
      <c r="G53" s="337"/>
    </row>
    <row r="54" spans="1:7" ht="19.5" thickBot="1">
      <c r="A54" s="171" t="s">
        <v>8</v>
      </c>
      <c r="B54" s="172"/>
      <c r="C54" s="173"/>
      <c r="D54" s="192">
        <f>D30+D32+D34+D36+D38+D40+D42+D44+D46+D48+D50</f>
        <v>8013900</v>
      </c>
      <c r="E54" s="173"/>
      <c r="F54" s="173"/>
      <c r="G54" s="174"/>
    </row>
    <row r="55" spans="1:7" ht="43.5" customHeight="1">
      <c r="A55" s="657" t="s">
        <v>524</v>
      </c>
      <c r="B55" s="191" t="s">
        <v>492</v>
      </c>
      <c r="C55" s="514">
        <v>2274</v>
      </c>
      <c r="D55" s="194">
        <v>1242300</v>
      </c>
      <c r="E55" s="516" t="s">
        <v>514</v>
      </c>
      <c r="F55" s="518" t="s">
        <v>118</v>
      </c>
      <c r="G55" s="520" t="s">
        <v>58</v>
      </c>
    </row>
    <row r="56" spans="1:7" ht="66" customHeight="1">
      <c r="A56" s="441"/>
      <c r="B56" s="28"/>
      <c r="C56" s="515"/>
      <c r="D56" s="324" t="s">
        <v>499</v>
      </c>
      <c r="E56" s="517"/>
      <c r="F56" s="519"/>
      <c r="G56" s="521"/>
    </row>
    <row r="57" spans="1:7" ht="32.25" customHeight="1" thickBot="1">
      <c r="A57" s="195" t="s">
        <v>55</v>
      </c>
      <c r="B57" s="182"/>
      <c r="C57" s="183"/>
      <c r="D57" s="196">
        <f>D55</f>
        <v>1242300</v>
      </c>
      <c r="E57" s="183"/>
      <c r="F57" s="183"/>
      <c r="G57" s="184"/>
    </row>
    <row r="58" spans="1:7" ht="28.5" customHeight="1">
      <c r="A58" s="657" t="s">
        <v>594</v>
      </c>
      <c r="B58" s="442" t="s">
        <v>493</v>
      </c>
      <c r="C58" s="524">
        <v>2275</v>
      </c>
      <c r="D58" s="66">
        <v>124900</v>
      </c>
      <c r="E58" s="510" t="s">
        <v>513</v>
      </c>
      <c r="F58" s="512" t="s">
        <v>19</v>
      </c>
      <c r="G58" s="429" t="s">
        <v>53</v>
      </c>
    </row>
    <row r="59" spans="1:7" ht="54.75" customHeight="1" thickBot="1">
      <c r="A59" s="441"/>
      <c r="B59" s="443"/>
      <c r="C59" s="525"/>
      <c r="D59" s="39" t="s">
        <v>510</v>
      </c>
      <c r="E59" s="511"/>
      <c r="F59" s="513"/>
      <c r="G59" s="430"/>
    </row>
    <row r="60" spans="1:7" ht="27" customHeight="1">
      <c r="A60" s="440" t="s">
        <v>509</v>
      </c>
      <c r="B60" s="442" t="s">
        <v>525</v>
      </c>
      <c r="C60" s="65"/>
      <c r="D60" s="237">
        <v>10441100</v>
      </c>
      <c r="E60" s="510" t="s">
        <v>513</v>
      </c>
      <c r="F60" s="512" t="s">
        <v>19</v>
      </c>
      <c r="G60" s="429" t="s">
        <v>58</v>
      </c>
    </row>
    <row r="61" spans="1:7" ht="43.5" customHeight="1" thickBot="1">
      <c r="A61" s="658"/>
      <c r="B61" s="443"/>
      <c r="C61" s="67">
        <v>2275</v>
      </c>
      <c r="D61" s="39" t="s">
        <v>515</v>
      </c>
      <c r="E61" s="511"/>
      <c r="F61" s="513"/>
      <c r="G61" s="430"/>
    </row>
    <row r="62" spans="1:7" ht="26.25" thickBot="1">
      <c r="A62" s="176" t="s">
        <v>97</v>
      </c>
      <c r="B62" s="172"/>
      <c r="C62" s="173"/>
      <c r="D62" s="192">
        <f>D58+D60</f>
        <v>10566000</v>
      </c>
      <c r="E62" s="173"/>
      <c r="F62" s="173"/>
      <c r="G62" s="193"/>
    </row>
    <row r="63" spans="1:7" ht="51.75" hidden="1" customHeight="1">
      <c r="A63" s="654" t="s">
        <v>142</v>
      </c>
      <c r="B63" s="23" t="s">
        <v>18</v>
      </c>
      <c r="C63" s="528">
        <v>2210</v>
      </c>
      <c r="D63" s="51">
        <v>0</v>
      </c>
      <c r="E63" s="463" t="s">
        <v>11</v>
      </c>
      <c r="F63" s="530" t="s">
        <v>25</v>
      </c>
      <c r="G63" s="531" t="s">
        <v>53</v>
      </c>
    </row>
    <row r="64" spans="1:7" ht="28.5" hidden="1" customHeight="1">
      <c r="A64" s="537"/>
      <c r="B64" s="14"/>
      <c r="C64" s="529"/>
      <c r="D64" s="41" t="s">
        <v>255</v>
      </c>
      <c r="E64" s="437"/>
      <c r="F64" s="527"/>
      <c r="G64" s="439"/>
    </row>
    <row r="65" spans="1:7" ht="40.5" hidden="1" customHeight="1">
      <c r="A65" s="536" t="s">
        <v>131</v>
      </c>
      <c r="B65" s="13" t="s">
        <v>79</v>
      </c>
      <c r="C65" s="425">
        <v>2210</v>
      </c>
      <c r="D65" s="58">
        <v>0</v>
      </c>
      <c r="E65" s="463" t="s">
        <v>11</v>
      </c>
      <c r="F65" s="526" t="s">
        <v>25</v>
      </c>
      <c r="G65" s="438" t="s">
        <v>58</v>
      </c>
    </row>
    <row r="66" spans="1:7" ht="36.75" hidden="1" customHeight="1">
      <c r="A66" s="537"/>
      <c r="B66" s="14"/>
      <c r="C66" s="529"/>
      <c r="D66" s="12" t="s">
        <v>256</v>
      </c>
      <c r="E66" s="437"/>
      <c r="F66" s="527"/>
      <c r="G66" s="439"/>
    </row>
    <row r="67" spans="1:7" ht="24.75" hidden="1" customHeight="1">
      <c r="A67" s="338" t="s">
        <v>130</v>
      </c>
      <c r="B67" s="13" t="s">
        <v>79</v>
      </c>
      <c r="C67" s="314">
        <v>2210</v>
      </c>
      <c r="D67" s="58">
        <v>0</v>
      </c>
      <c r="E67" s="463" t="s">
        <v>11</v>
      </c>
      <c r="F67" s="526" t="s">
        <v>27</v>
      </c>
      <c r="G67" s="438" t="s">
        <v>58</v>
      </c>
    </row>
    <row r="68" spans="1:7" ht="30" hidden="1" customHeight="1">
      <c r="A68" s="338"/>
      <c r="B68" s="14"/>
      <c r="C68" s="314"/>
      <c r="D68" s="12" t="s">
        <v>257</v>
      </c>
      <c r="E68" s="437"/>
      <c r="F68" s="527"/>
      <c r="G68" s="439"/>
    </row>
    <row r="69" spans="1:7" ht="30.75" hidden="1" customHeight="1">
      <c r="A69" s="536" t="s">
        <v>124</v>
      </c>
      <c r="B69" s="55" t="s">
        <v>239</v>
      </c>
      <c r="C69" s="281">
        <v>2210</v>
      </c>
      <c r="D69" s="77">
        <v>0</v>
      </c>
      <c r="E69" s="463" t="s">
        <v>11</v>
      </c>
      <c r="F69" s="526" t="s">
        <v>25</v>
      </c>
      <c r="G69" s="438" t="s">
        <v>53</v>
      </c>
    </row>
    <row r="70" spans="1:7" ht="37.5" hidden="1" customHeight="1">
      <c r="A70" s="537"/>
      <c r="B70" s="14"/>
      <c r="C70" s="282"/>
      <c r="D70" s="20" t="s">
        <v>126</v>
      </c>
      <c r="E70" s="437"/>
      <c r="F70" s="527"/>
      <c r="G70" s="439"/>
    </row>
    <row r="71" spans="1:7" ht="26.25" hidden="1" customHeight="1">
      <c r="A71" s="339" t="s">
        <v>54</v>
      </c>
      <c r="B71" s="263" t="s">
        <v>52</v>
      </c>
      <c r="C71" s="265">
        <v>2210</v>
      </c>
      <c r="D71" s="53">
        <v>0</v>
      </c>
      <c r="E71" s="526" t="s">
        <v>11</v>
      </c>
      <c r="F71" s="283" t="s">
        <v>25</v>
      </c>
      <c r="G71" s="261" t="s">
        <v>53</v>
      </c>
    </row>
    <row r="72" spans="1:7" ht="27" hidden="1" customHeight="1">
      <c r="A72" s="340"/>
      <c r="B72" s="264"/>
      <c r="C72" s="266"/>
      <c r="D72" s="52" t="s">
        <v>242</v>
      </c>
      <c r="E72" s="527"/>
      <c r="F72" s="284"/>
      <c r="G72" s="262"/>
    </row>
    <row r="73" spans="1:7" ht="25.5" hidden="1" customHeight="1">
      <c r="A73" s="339" t="s">
        <v>175</v>
      </c>
      <c r="B73" s="60" t="s">
        <v>87</v>
      </c>
      <c r="C73" s="265">
        <v>2210</v>
      </c>
      <c r="D73" s="53">
        <v>0</v>
      </c>
      <c r="E73" s="526" t="s">
        <v>173</v>
      </c>
      <c r="F73" s="283" t="s">
        <v>119</v>
      </c>
      <c r="G73" s="261" t="s">
        <v>53</v>
      </c>
    </row>
    <row r="74" spans="1:7" ht="25.5" hidden="1" customHeight="1">
      <c r="A74" s="340"/>
      <c r="B74" s="264"/>
      <c r="C74" s="266"/>
      <c r="D74" s="52" t="s">
        <v>174</v>
      </c>
      <c r="E74" s="527"/>
      <c r="F74" s="284"/>
      <c r="G74" s="262"/>
    </row>
    <row r="75" spans="1:7" ht="25.5" hidden="1" customHeight="1">
      <c r="A75" s="339" t="s">
        <v>177</v>
      </c>
      <c r="B75" s="60" t="s">
        <v>176</v>
      </c>
      <c r="C75" s="265">
        <v>2210</v>
      </c>
      <c r="D75" s="53">
        <v>0</v>
      </c>
      <c r="E75" s="526" t="s">
        <v>181</v>
      </c>
      <c r="F75" s="283" t="s">
        <v>119</v>
      </c>
      <c r="G75" s="261" t="s">
        <v>53</v>
      </c>
    </row>
    <row r="76" spans="1:7" ht="25.5" hidden="1" customHeight="1">
      <c r="A76" s="340"/>
      <c r="B76" s="264"/>
      <c r="C76" s="266"/>
      <c r="D76" s="52" t="s">
        <v>268</v>
      </c>
      <c r="E76" s="527"/>
      <c r="F76" s="284"/>
      <c r="G76" s="262"/>
    </row>
    <row r="77" spans="1:7" ht="25.5" hidden="1" customHeight="1">
      <c r="A77" s="339"/>
      <c r="B77" s="60" t="s">
        <v>178</v>
      </c>
      <c r="C77" s="265">
        <v>2210</v>
      </c>
      <c r="D77" s="53">
        <v>0</v>
      </c>
      <c r="E77" s="526" t="s">
        <v>181</v>
      </c>
      <c r="F77" s="283" t="s">
        <v>119</v>
      </c>
      <c r="G77" s="261" t="s">
        <v>53</v>
      </c>
    </row>
    <row r="78" spans="1:7" ht="25.5" hidden="1" customHeight="1">
      <c r="A78" s="340"/>
      <c r="B78" s="264"/>
      <c r="C78" s="266"/>
      <c r="D78" s="52" t="s">
        <v>243</v>
      </c>
      <c r="E78" s="527"/>
      <c r="F78" s="284"/>
      <c r="G78" s="262"/>
    </row>
    <row r="79" spans="1:7" ht="25.5" hidden="1" customHeight="1">
      <c r="A79" s="339" t="s">
        <v>180</v>
      </c>
      <c r="B79" s="60" t="s">
        <v>179</v>
      </c>
      <c r="C79" s="265">
        <v>2210</v>
      </c>
      <c r="D79" s="53">
        <v>0</v>
      </c>
      <c r="E79" s="526" t="s">
        <v>182</v>
      </c>
      <c r="F79" s="283" t="s">
        <v>119</v>
      </c>
      <c r="G79" s="261" t="s">
        <v>53</v>
      </c>
    </row>
    <row r="80" spans="1:7" ht="25.5" hidden="1" customHeight="1">
      <c r="A80" s="340"/>
      <c r="B80" s="264"/>
      <c r="C80" s="266"/>
      <c r="D80" s="52" t="s">
        <v>183</v>
      </c>
      <c r="E80" s="527"/>
      <c r="F80" s="284"/>
      <c r="G80" s="262"/>
    </row>
    <row r="81" spans="1:7" ht="37.5" hidden="1" customHeight="1">
      <c r="A81" s="339" t="s">
        <v>180</v>
      </c>
      <c r="B81" s="60" t="s">
        <v>179</v>
      </c>
      <c r="C81" s="265">
        <v>2210</v>
      </c>
      <c r="D81" s="77">
        <v>0</v>
      </c>
      <c r="E81" s="526" t="s">
        <v>182</v>
      </c>
      <c r="F81" s="283" t="s">
        <v>119</v>
      </c>
      <c r="G81" s="261" t="s">
        <v>53</v>
      </c>
    </row>
    <row r="82" spans="1:7" ht="27" hidden="1" customHeight="1">
      <c r="A82" s="340"/>
      <c r="B82" s="264"/>
      <c r="C82" s="266"/>
      <c r="D82" s="52" t="s">
        <v>269</v>
      </c>
      <c r="E82" s="527"/>
      <c r="F82" s="284"/>
      <c r="G82" s="262"/>
    </row>
    <row r="83" spans="1:7" ht="58.5" customHeight="1">
      <c r="A83" s="338" t="s">
        <v>570</v>
      </c>
      <c r="B83" s="263" t="s">
        <v>567</v>
      </c>
      <c r="C83" s="40">
        <v>2210</v>
      </c>
      <c r="D83" s="133">
        <f>9800+3400+4200+12600+3400+49900+4600+9800+553400</f>
        <v>651100</v>
      </c>
      <c r="E83" s="510" t="s">
        <v>513</v>
      </c>
      <c r="F83" s="292" t="s">
        <v>577</v>
      </c>
      <c r="G83" s="261" t="s">
        <v>53</v>
      </c>
    </row>
    <row r="84" spans="1:7" ht="31.5" customHeight="1" thickBot="1">
      <c r="A84" s="341"/>
      <c r="B84" s="22"/>
      <c r="C84" s="21"/>
      <c r="D84" s="102" t="s">
        <v>572</v>
      </c>
      <c r="E84" s="511"/>
      <c r="F84" s="284"/>
      <c r="G84" s="342"/>
    </row>
    <row r="85" spans="1:7" ht="44.25" customHeight="1">
      <c r="A85" s="338" t="s">
        <v>568</v>
      </c>
      <c r="B85" s="87" t="s">
        <v>246</v>
      </c>
      <c r="C85" s="40">
        <v>2210</v>
      </c>
      <c r="D85" s="134">
        <f>216100+3900</f>
        <v>220000</v>
      </c>
      <c r="E85" s="510" t="s">
        <v>513</v>
      </c>
      <c r="F85" s="292" t="s">
        <v>119</v>
      </c>
      <c r="G85" s="318" t="s">
        <v>53</v>
      </c>
    </row>
    <row r="86" spans="1:7" ht="31.5" customHeight="1" thickBot="1">
      <c r="A86" s="341"/>
      <c r="B86" s="22"/>
      <c r="C86" s="21"/>
      <c r="D86" s="102" t="s">
        <v>569</v>
      </c>
      <c r="E86" s="511"/>
      <c r="F86" s="292"/>
      <c r="G86" s="342"/>
    </row>
    <row r="87" spans="1:7" ht="48.75" hidden="1" customHeight="1">
      <c r="A87" s="338" t="s">
        <v>306</v>
      </c>
      <c r="B87" s="87" t="s">
        <v>246</v>
      </c>
      <c r="C87" s="40">
        <v>2210</v>
      </c>
      <c r="D87" s="132">
        <v>0</v>
      </c>
      <c r="E87" s="526" t="s">
        <v>182</v>
      </c>
      <c r="F87" s="292" t="s">
        <v>278</v>
      </c>
      <c r="G87" s="532" t="s">
        <v>58</v>
      </c>
    </row>
    <row r="88" spans="1:7" ht="31.5" hidden="1" customHeight="1">
      <c r="A88" s="341"/>
      <c r="B88" s="22"/>
      <c r="C88" s="21"/>
      <c r="D88" s="102" t="s">
        <v>291</v>
      </c>
      <c r="E88" s="527"/>
      <c r="F88" s="292"/>
      <c r="G88" s="533"/>
    </row>
    <row r="89" spans="1:7" ht="27" hidden="1" customHeight="1">
      <c r="A89" s="536" t="s">
        <v>128</v>
      </c>
      <c r="B89" s="13" t="s">
        <v>80</v>
      </c>
      <c r="C89" s="425">
        <v>2210</v>
      </c>
      <c r="D89" s="77">
        <v>0</v>
      </c>
      <c r="E89" s="436" t="s">
        <v>11</v>
      </c>
      <c r="F89" s="526" t="s">
        <v>27</v>
      </c>
      <c r="G89" s="438" t="s">
        <v>58</v>
      </c>
    </row>
    <row r="90" spans="1:7" ht="45" hidden="1" customHeight="1">
      <c r="A90" s="537"/>
      <c r="B90" s="14"/>
      <c r="C90" s="529"/>
      <c r="D90" s="148" t="s">
        <v>244</v>
      </c>
      <c r="E90" s="437"/>
      <c r="F90" s="527"/>
      <c r="G90" s="439"/>
    </row>
    <row r="91" spans="1:7" ht="45" hidden="1" customHeight="1">
      <c r="A91" s="343" t="s">
        <v>207</v>
      </c>
      <c r="B91" s="99" t="s">
        <v>206</v>
      </c>
      <c r="C91" s="323">
        <v>2210</v>
      </c>
      <c r="D91" s="100">
        <v>0</v>
      </c>
      <c r="E91" s="448" t="s">
        <v>181</v>
      </c>
      <c r="F91" s="448" t="s">
        <v>109</v>
      </c>
      <c r="G91" s="319" t="s">
        <v>53</v>
      </c>
    </row>
    <row r="92" spans="1:7" ht="45" hidden="1" customHeight="1">
      <c r="A92" s="344"/>
      <c r="B92" s="101"/>
      <c r="C92" s="268"/>
      <c r="D92" s="102" t="s">
        <v>213</v>
      </c>
      <c r="E92" s="449"/>
      <c r="F92" s="449"/>
      <c r="G92" s="345"/>
    </row>
    <row r="93" spans="1:7" ht="48.75" hidden="1" customHeight="1">
      <c r="A93" s="339" t="s">
        <v>85</v>
      </c>
      <c r="B93" s="56" t="s">
        <v>84</v>
      </c>
      <c r="C93" s="436">
        <v>2210</v>
      </c>
      <c r="D93" s="77">
        <v>0</v>
      </c>
      <c r="E93" s="526" t="s">
        <v>181</v>
      </c>
      <c r="F93" s="526" t="s">
        <v>119</v>
      </c>
      <c r="G93" s="486" t="s">
        <v>53</v>
      </c>
    </row>
    <row r="94" spans="1:7" ht="37.5" hidden="1" customHeight="1">
      <c r="A94" s="346"/>
      <c r="B94" s="57"/>
      <c r="C94" s="437"/>
      <c r="D94" s="148" t="s">
        <v>258</v>
      </c>
      <c r="E94" s="527"/>
      <c r="F94" s="527"/>
      <c r="G94" s="465"/>
    </row>
    <row r="95" spans="1:7" ht="37.5" hidden="1" customHeight="1">
      <c r="A95" s="347" t="s">
        <v>297</v>
      </c>
      <c r="B95" s="59" t="s">
        <v>296</v>
      </c>
      <c r="C95" s="269"/>
      <c r="D95" s="327">
        <v>0</v>
      </c>
      <c r="E95" s="526" t="s">
        <v>181</v>
      </c>
      <c r="F95" s="292" t="s">
        <v>109</v>
      </c>
      <c r="G95" s="486" t="s">
        <v>53</v>
      </c>
    </row>
    <row r="96" spans="1:7" ht="37.5" hidden="1" customHeight="1">
      <c r="A96" s="347"/>
      <c r="B96" s="103"/>
      <c r="C96" s="269"/>
      <c r="D96" s="102" t="s">
        <v>260</v>
      </c>
      <c r="E96" s="527"/>
      <c r="F96" s="292"/>
      <c r="G96" s="465"/>
    </row>
    <row r="97" spans="1:7" ht="26.25" hidden="1" customHeight="1">
      <c r="A97" s="534" t="s">
        <v>209</v>
      </c>
      <c r="B97" s="59" t="s">
        <v>86</v>
      </c>
      <c r="C97" s="526">
        <v>2210</v>
      </c>
      <c r="D97" s="100">
        <f>97839-22093.39-9829.5-45000-7350.89-906-12659.22</f>
        <v>0</v>
      </c>
      <c r="E97" s="526" t="s">
        <v>181</v>
      </c>
      <c r="F97" s="283" t="s">
        <v>226</v>
      </c>
      <c r="G97" s="261" t="s">
        <v>53</v>
      </c>
    </row>
    <row r="98" spans="1:7" ht="37.5" hidden="1" customHeight="1">
      <c r="A98" s="535"/>
      <c r="B98" s="322"/>
      <c r="C98" s="527"/>
      <c r="D98" s="102" t="s">
        <v>261</v>
      </c>
      <c r="E98" s="527"/>
      <c r="F98" s="2"/>
      <c r="G98" s="342"/>
    </row>
    <row r="99" spans="1:7" ht="28.5" hidden="1" customHeight="1">
      <c r="A99" s="534" t="s">
        <v>565</v>
      </c>
      <c r="B99" s="59" t="s">
        <v>259</v>
      </c>
      <c r="C99" s="526">
        <v>2210</v>
      </c>
      <c r="D99" s="100">
        <v>0</v>
      </c>
      <c r="E99" s="526" t="s">
        <v>181</v>
      </c>
      <c r="F99" s="283" t="s">
        <v>226</v>
      </c>
      <c r="G99" s="261" t="s">
        <v>53</v>
      </c>
    </row>
    <row r="100" spans="1:7" ht="37.5" hidden="1" customHeight="1" thickBot="1">
      <c r="A100" s="535"/>
      <c r="B100" s="322"/>
      <c r="C100" s="527"/>
      <c r="D100" s="102" t="s">
        <v>566</v>
      </c>
      <c r="E100" s="527"/>
      <c r="F100" s="2"/>
      <c r="G100" s="342"/>
    </row>
    <row r="101" spans="1:7" ht="37.5" hidden="1" customHeight="1">
      <c r="A101" s="534" t="s">
        <v>236</v>
      </c>
      <c r="B101" s="59" t="s">
        <v>211</v>
      </c>
      <c r="C101" s="526">
        <v>2210</v>
      </c>
      <c r="D101" s="100">
        <v>0</v>
      </c>
      <c r="E101" s="526" t="s">
        <v>181</v>
      </c>
      <c r="F101" s="283" t="s">
        <v>226</v>
      </c>
      <c r="G101" s="261" t="s">
        <v>53</v>
      </c>
    </row>
    <row r="102" spans="1:7" ht="37.5" hidden="1" customHeight="1">
      <c r="A102" s="535"/>
      <c r="B102" s="322"/>
      <c r="C102" s="527"/>
      <c r="D102" s="102" t="s">
        <v>235</v>
      </c>
      <c r="E102" s="527"/>
      <c r="F102" s="2"/>
      <c r="G102" s="342"/>
    </row>
    <row r="103" spans="1:7" ht="37.5" hidden="1" customHeight="1">
      <c r="A103" s="348" t="s">
        <v>229</v>
      </c>
      <c r="B103" s="113" t="s">
        <v>230</v>
      </c>
      <c r="C103" s="283">
        <v>2210</v>
      </c>
      <c r="D103" s="100">
        <v>0</v>
      </c>
      <c r="E103" s="526" t="s">
        <v>181</v>
      </c>
      <c r="F103" s="283" t="s">
        <v>226</v>
      </c>
      <c r="G103" s="261" t="s">
        <v>53</v>
      </c>
    </row>
    <row r="104" spans="1:7" ht="25.5" hidden="1" customHeight="1">
      <c r="A104" s="349"/>
      <c r="B104" s="322"/>
      <c r="C104" s="284"/>
      <c r="D104" s="102" t="s">
        <v>231</v>
      </c>
      <c r="E104" s="527"/>
      <c r="F104" s="2"/>
      <c r="G104" s="342"/>
    </row>
    <row r="105" spans="1:7" ht="37.5" hidden="1" customHeight="1">
      <c r="A105" s="343" t="s">
        <v>208</v>
      </c>
      <c r="B105" s="99" t="s">
        <v>204</v>
      </c>
      <c r="C105" s="323">
        <v>2210</v>
      </c>
      <c r="D105" s="112">
        <v>0</v>
      </c>
      <c r="E105" s="538" t="s">
        <v>181</v>
      </c>
      <c r="F105" s="538" t="s">
        <v>109</v>
      </c>
      <c r="G105" s="350" t="s">
        <v>53</v>
      </c>
    </row>
    <row r="106" spans="1:7" ht="37.5" hidden="1" customHeight="1">
      <c r="A106" s="351"/>
      <c r="B106" s="299"/>
      <c r="C106" s="268"/>
      <c r="D106" s="102" t="s">
        <v>205</v>
      </c>
      <c r="E106" s="449"/>
      <c r="F106" s="449"/>
      <c r="G106" s="345"/>
    </row>
    <row r="107" spans="1:7" ht="37.5" hidden="1" customHeight="1">
      <c r="A107" s="534" t="s">
        <v>212</v>
      </c>
      <c r="B107" s="59" t="s">
        <v>211</v>
      </c>
      <c r="C107" s="526">
        <v>2210</v>
      </c>
      <c r="D107" s="100">
        <v>0</v>
      </c>
      <c r="E107" s="526" t="s">
        <v>181</v>
      </c>
      <c r="F107" s="283" t="s">
        <v>109</v>
      </c>
      <c r="G107" s="261" t="s">
        <v>53</v>
      </c>
    </row>
    <row r="108" spans="1:7" ht="37.5" hidden="1" customHeight="1">
      <c r="A108" s="535"/>
      <c r="B108" s="322"/>
      <c r="C108" s="527"/>
      <c r="D108" s="117" t="s">
        <v>210</v>
      </c>
      <c r="E108" s="527"/>
      <c r="F108" s="2"/>
      <c r="G108" s="342"/>
    </row>
    <row r="109" spans="1:7" ht="27.75" hidden="1" customHeight="1">
      <c r="A109" s="536" t="s">
        <v>129</v>
      </c>
      <c r="B109" s="60" t="s">
        <v>87</v>
      </c>
      <c r="C109" s="283">
        <v>2210</v>
      </c>
      <c r="D109" s="77">
        <v>0</v>
      </c>
      <c r="E109" s="526" t="s">
        <v>114</v>
      </c>
      <c r="F109" s="283" t="s">
        <v>25</v>
      </c>
      <c r="G109" s="438" t="s">
        <v>53</v>
      </c>
    </row>
    <row r="110" spans="1:7" ht="37.5" hidden="1" customHeight="1">
      <c r="A110" s="537"/>
      <c r="B110" s="32"/>
      <c r="C110" s="61"/>
      <c r="D110" s="148" t="s">
        <v>262</v>
      </c>
      <c r="E110" s="527"/>
      <c r="F110" s="2"/>
      <c r="G110" s="439"/>
    </row>
    <row r="111" spans="1:7" ht="37.5" hidden="1" customHeight="1">
      <c r="A111" s="536" t="s">
        <v>88</v>
      </c>
      <c r="B111" s="62" t="s">
        <v>89</v>
      </c>
      <c r="C111" s="526">
        <v>2210</v>
      </c>
      <c r="D111" s="151">
        <v>0</v>
      </c>
      <c r="E111" s="526" t="s">
        <v>114</v>
      </c>
      <c r="F111" s="526" t="s">
        <v>25</v>
      </c>
      <c r="G111" s="261" t="s">
        <v>53</v>
      </c>
    </row>
    <row r="112" spans="1:7" ht="37.5" hidden="1" customHeight="1">
      <c r="A112" s="539"/>
      <c r="B112" s="322"/>
      <c r="C112" s="527"/>
      <c r="D112" s="140" t="s">
        <v>263</v>
      </c>
      <c r="E112" s="527"/>
      <c r="F112" s="527"/>
      <c r="G112" s="305"/>
    </row>
    <row r="113" spans="1:7" ht="37.5" hidden="1" customHeight="1">
      <c r="A113" s="352" t="s">
        <v>90</v>
      </c>
      <c r="B113" s="63" t="s">
        <v>91</v>
      </c>
      <c r="C113" s="292">
        <v>2210</v>
      </c>
      <c r="D113" s="77">
        <f>73600-73600</f>
        <v>0</v>
      </c>
      <c r="E113" s="526" t="s">
        <v>114</v>
      </c>
      <c r="F113" s="292" t="s">
        <v>25</v>
      </c>
      <c r="G113" s="261" t="s">
        <v>53</v>
      </c>
    </row>
    <row r="114" spans="1:7" ht="37.5" hidden="1" customHeight="1">
      <c r="A114" s="341"/>
      <c r="B114" s="22"/>
      <c r="C114" s="292"/>
      <c r="D114" s="102" t="s">
        <v>92</v>
      </c>
      <c r="E114" s="527"/>
      <c r="F114" s="292"/>
      <c r="G114" s="305"/>
    </row>
    <row r="115" spans="1:7" ht="37.5" hidden="1" customHeight="1">
      <c r="A115" s="348" t="s">
        <v>144</v>
      </c>
      <c r="B115" s="63" t="s">
        <v>143</v>
      </c>
      <c r="C115" s="142">
        <v>2210</v>
      </c>
      <c r="D115" s="238">
        <v>0</v>
      </c>
      <c r="E115" s="526" t="s">
        <v>114</v>
      </c>
      <c r="F115" s="283" t="s">
        <v>118</v>
      </c>
      <c r="G115" s="261" t="s">
        <v>53</v>
      </c>
    </row>
    <row r="116" spans="1:7" ht="37.5" hidden="1" customHeight="1">
      <c r="A116" s="353"/>
      <c r="B116" s="83"/>
      <c r="C116" s="143"/>
      <c r="D116" s="102" t="s">
        <v>264</v>
      </c>
      <c r="E116" s="527"/>
      <c r="F116" s="284"/>
      <c r="G116" s="304"/>
    </row>
    <row r="117" spans="1:7" ht="37.5" hidden="1" customHeight="1">
      <c r="A117" s="348" t="s">
        <v>144</v>
      </c>
      <c r="B117" s="63" t="s">
        <v>143</v>
      </c>
      <c r="C117" s="142">
        <v>2210</v>
      </c>
      <c r="D117" s="237">
        <v>0</v>
      </c>
      <c r="E117" s="526" t="s">
        <v>114</v>
      </c>
      <c r="F117" s="283" t="s">
        <v>118</v>
      </c>
      <c r="G117" s="261" t="s">
        <v>53</v>
      </c>
    </row>
    <row r="118" spans="1:7" ht="37.5" hidden="1" customHeight="1">
      <c r="A118" s="353"/>
      <c r="B118" s="83"/>
      <c r="C118" s="143"/>
      <c r="D118" s="102" t="s">
        <v>264</v>
      </c>
      <c r="E118" s="527"/>
      <c r="F118" s="284"/>
      <c r="G118" s="354"/>
    </row>
    <row r="119" spans="1:7" ht="39" hidden="1" customHeight="1">
      <c r="A119" s="652" t="s">
        <v>501</v>
      </c>
      <c r="B119" s="473" t="s">
        <v>397</v>
      </c>
      <c r="C119" s="540">
        <v>2210</v>
      </c>
      <c r="D119" s="238">
        <v>0</v>
      </c>
      <c r="E119" s="448" t="s">
        <v>181</v>
      </c>
      <c r="F119" s="448" t="s">
        <v>118</v>
      </c>
      <c r="G119" s="468" t="s">
        <v>53</v>
      </c>
    </row>
    <row r="120" spans="1:7" ht="28.5" hidden="1" customHeight="1">
      <c r="A120" s="653"/>
      <c r="B120" s="474"/>
      <c r="C120" s="541"/>
      <c r="D120" s="239" t="s">
        <v>503</v>
      </c>
      <c r="E120" s="449"/>
      <c r="F120" s="449"/>
      <c r="G120" s="469"/>
    </row>
    <row r="121" spans="1:7" ht="24.75" hidden="1" customHeight="1">
      <c r="A121" s="603" t="s">
        <v>93</v>
      </c>
      <c r="B121" s="78" t="s">
        <v>94</v>
      </c>
      <c r="C121" s="240">
        <v>2210</v>
      </c>
      <c r="D121" s="77">
        <v>0</v>
      </c>
      <c r="E121" s="448" t="s">
        <v>114</v>
      </c>
      <c r="F121" s="448" t="s">
        <v>25</v>
      </c>
      <c r="G121" s="468" t="s">
        <v>95</v>
      </c>
    </row>
    <row r="122" spans="1:7" ht="37.5" hidden="1" customHeight="1">
      <c r="A122" s="651"/>
      <c r="B122" s="241"/>
      <c r="C122" s="242"/>
      <c r="D122" s="148" t="s">
        <v>265</v>
      </c>
      <c r="E122" s="449"/>
      <c r="F122" s="449"/>
      <c r="G122" s="469"/>
    </row>
    <row r="123" spans="1:7" ht="37.5" hidden="1" customHeight="1">
      <c r="A123" s="603" t="s">
        <v>125</v>
      </c>
      <c r="B123" s="78" t="s">
        <v>96</v>
      </c>
      <c r="C123" s="540">
        <v>2210</v>
      </c>
      <c r="D123" s="77">
        <v>0</v>
      </c>
      <c r="E123" s="448" t="s">
        <v>267</v>
      </c>
      <c r="F123" s="448" t="s">
        <v>25</v>
      </c>
      <c r="G123" s="468" t="s">
        <v>58</v>
      </c>
    </row>
    <row r="124" spans="1:7" ht="29.25" hidden="1" customHeight="1" thickBot="1">
      <c r="A124" s="651"/>
      <c r="B124" s="241"/>
      <c r="C124" s="541"/>
      <c r="D124" s="148" t="s">
        <v>266</v>
      </c>
      <c r="E124" s="449"/>
      <c r="F124" s="449"/>
      <c r="G124" s="469"/>
    </row>
    <row r="125" spans="1:7" ht="29.25" customHeight="1">
      <c r="A125" s="603" t="s">
        <v>561</v>
      </c>
      <c r="B125" s="243" t="s">
        <v>526</v>
      </c>
      <c r="C125" s="240">
        <v>2210</v>
      </c>
      <c r="D125" s="133">
        <f>36000+82800+22000+2600-14575</f>
        <v>128825</v>
      </c>
      <c r="E125" s="516" t="s">
        <v>513</v>
      </c>
      <c r="F125" s="448" t="s">
        <v>108</v>
      </c>
      <c r="G125" s="468" t="s">
        <v>58</v>
      </c>
    </row>
    <row r="126" spans="1:7" ht="63" customHeight="1">
      <c r="A126" s="651"/>
      <c r="B126" s="244"/>
      <c r="C126" s="242"/>
      <c r="D126" s="102" t="s">
        <v>613</v>
      </c>
      <c r="E126" s="517"/>
      <c r="F126" s="449"/>
      <c r="G126" s="469"/>
    </row>
    <row r="127" spans="1:7" ht="29.25" customHeight="1">
      <c r="A127" s="422" t="s">
        <v>611</v>
      </c>
      <c r="B127" s="243" t="s">
        <v>612</v>
      </c>
      <c r="C127" s="248">
        <v>2210</v>
      </c>
      <c r="D127" s="133">
        <v>14575</v>
      </c>
      <c r="E127" s="543" t="s">
        <v>608</v>
      </c>
      <c r="F127" s="544"/>
      <c r="G127" s="438" t="s">
        <v>615</v>
      </c>
    </row>
    <row r="128" spans="1:7" ht="88.5" customHeight="1">
      <c r="A128" s="422"/>
      <c r="B128" s="423"/>
      <c r="C128" s="256"/>
      <c r="D128" s="102" t="s">
        <v>614</v>
      </c>
      <c r="E128" s="545"/>
      <c r="F128" s="546"/>
      <c r="G128" s="439"/>
    </row>
    <row r="129" spans="1:7" ht="63" customHeight="1">
      <c r="A129" s="660" t="s">
        <v>563</v>
      </c>
      <c r="B129" s="627" t="s">
        <v>564</v>
      </c>
      <c r="C129" s="625">
        <v>2210</v>
      </c>
      <c r="D129" s="133">
        <v>12200</v>
      </c>
      <c r="E129" s="448" t="s">
        <v>181</v>
      </c>
      <c r="F129" s="436" t="s">
        <v>19</v>
      </c>
      <c r="G129" s="532" t="s">
        <v>367</v>
      </c>
    </row>
    <row r="130" spans="1:7" ht="63" customHeight="1" thickBot="1">
      <c r="A130" s="661"/>
      <c r="B130" s="628"/>
      <c r="C130" s="626"/>
      <c r="D130" s="114" t="s">
        <v>562</v>
      </c>
      <c r="E130" s="449"/>
      <c r="F130" s="437"/>
      <c r="G130" s="533"/>
    </row>
    <row r="131" spans="1:7" ht="26.25" customHeight="1">
      <c r="A131" s="660" t="s">
        <v>556</v>
      </c>
      <c r="B131" s="627" t="s">
        <v>557</v>
      </c>
      <c r="C131" s="625">
        <v>2210</v>
      </c>
      <c r="D131" s="133">
        <v>51600</v>
      </c>
      <c r="E131" s="516" t="s">
        <v>513</v>
      </c>
      <c r="F131" s="436" t="s">
        <v>25</v>
      </c>
      <c r="G131" s="532" t="s">
        <v>367</v>
      </c>
    </row>
    <row r="132" spans="1:7" ht="63" customHeight="1" thickBot="1">
      <c r="A132" s="661"/>
      <c r="B132" s="628"/>
      <c r="C132" s="626"/>
      <c r="D132" s="114" t="s">
        <v>573</v>
      </c>
      <c r="E132" s="517"/>
      <c r="F132" s="437"/>
      <c r="G132" s="533"/>
    </row>
    <row r="133" spans="1:7" ht="44.25" customHeight="1">
      <c r="A133" s="355" t="s">
        <v>581</v>
      </c>
      <c r="B133" s="243" t="s">
        <v>527</v>
      </c>
      <c r="C133" s="240">
        <v>2210</v>
      </c>
      <c r="D133" s="133">
        <v>251000</v>
      </c>
      <c r="E133" s="516" t="s">
        <v>513</v>
      </c>
      <c r="F133" s="448" t="s">
        <v>19</v>
      </c>
      <c r="G133" s="468" t="s">
        <v>53</v>
      </c>
    </row>
    <row r="134" spans="1:7" ht="54.75" customHeight="1">
      <c r="A134" s="356"/>
      <c r="B134" s="241"/>
      <c r="C134" s="242"/>
      <c r="D134" s="102" t="s">
        <v>551</v>
      </c>
      <c r="E134" s="517"/>
      <c r="F134" s="449"/>
      <c r="G134" s="469"/>
    </row>
    <row r="135" spans="1:7" ht="29.25" hidden="1" customHeight="1">
      <c r="A135" s="664" t="s">
        <v>354</v>
      </c>
      <c r="B135" s="243" t="s">
        <v>355</v>
      </c>
      <c r="C135" s="240">
        <v>2210</v>
      </c>
      <c r="D135" s="133">
        <v>0</v>
      </c>
      <c r="E135" s="542" t="s">
        <v>199</v>
      </c>
      <c r="F135" s="448" t="s">
        <v>278</v>
      </c>
      <c r="G135" s="468" t="s">
        <v>58</v>
      </c>
    </row>
    <row r="136" spans="1:7" ht="72.75" hidden="1" customHeight="1">
      <c r="A136" s="665"/>
      <c r="B136" s="241"/>
      <c r="C136" s="242"/>
      <c r="D136" s="102" t="s">
        <v>346</v>
      </c>
      <c r="E136" s="542"/>
      <c r="F136" s="449"/>
      <c r="G136" s="469"/>
    </row>
    <row r="137" spans="1:7" ht="49.5" hidden="1" customHeight="1">
      <c r="A137" s="357" t="s">
        <v>329</v>
      </c>
      <c r="B137" s="243" t="s">
        <v>328</v>
      </c>
      <c r="C137" s="245">
        <v>2210</v>
      </c>
      <c r="D137" s="133">
        <v>0</v>
      </c>
      <c r="E137" s="542" t="s">
        <v>199</v>
      </c>
      <c r="F137" s="448" t="s">
        <v>278</v>
      </c>
      <c r="G137" s="468" t="s">
        <v>365</v>
      </c>
    </row>
    <row r="138" spans="1:7" ht="49.5" hidden="1" customHeight="1">
      <c r="A138" s="356"/>
      <c r="B138" s="246"/>
      <c r="C138" s="242"/>
      <c r="D138" s="102" t="s">
        <v>353</v>
      </c>
      <c r="E138" s="542"/>
      <c r="F138" s="449"/>
      <c r="G138" s="469"/>
    </row>
    <row r="139" spans="1:7" ht="49.5" hidden="1" customHeight="1">
      <c r="A139" s="357" t="s">
        <v>332</v>
      </c>
      <c r="B139" s="243" t="s">
        <v>333</v>
      </c>
      <c r="C139" s="240">
        <v>2210</v>
      </c>
      <c r="D139" s="133">
        <v>0</v>
      </c>
      <c r="E139" s="542" t="s">
        <v>199</v>
      </c>
      <c r="F139" s="448" t="s">
        <v>278</v>
      </c>
      <c r="G139" s="468" t="s">
        <v>366</v>
      </c>
    </row>
    <row r="140" spans="1:7" ht="49.5" hidden="1" customHeight="1">
      <c r="A140" s="356"/>
      <c r="B140" s="246"/>
      <c r="C140" s="247"/>
      <c r="D140" s="102" t="s">
        <v>347</v>
      </c>
      <c r="E140" s="542"/>
      <c r="F140" s="449"/>
      <c r="G140" s="469"/>
    </row>
    <row r="141" spans="1:7" ht="49.5" hidden="1" customHeight="1">
      <c r="A141" s="357" t="s">
        <v>361</v>
      </c>
      <c r="B141" s="243" t="s">
        <v>360</v>
      </c>
      <c r="C141" s="240">
        <v>2210</v>
      </c>
      <c r="D141" s="133">
        <v>0</v>
      </c>
      <c r="E141" s="542" t="s">
        <v>199</v>
      </c>
      <c r="F141" s="448" t="s">
        <v>278</v>
      </c>
      <c r="G141" s="468" t="s">
        <v>365</v>
      </c>
    </row>
    <row r="142" spans="1:7" ht="49.5" hidden="1" customHeight="1">
      <c r="A142" s="356"/>
      <c r="B142" s="246"/>
      <c r="C142" s="247"/>
      <c r="D142" s="102" t="s">
        <v>347</v>
      </c>
      <c r="E142" s="542"/>
      <c r="F142" s="449"/>
      <c r="G142" s="469"/>
    </row>
    <row r="143" spans="1:7" ht="49.5" hidden="1" customHeight="1">
      <c r="A143" s="357" t="s">
        <v>330</v>
      </c>
      <c r="B143" s="243" t="s">
        <v>331</v>
      </c>
      <c r="C143" s="240">
        <v>2210</v>
      </c>
      <c r="D143" s="138">
        <f>50000-500-2490-47010</f>
        <v>0</v>
      </c>
      <c r="E143" s="542" t="s">
        <v>199</v>
      </c>
      <c r="F143" s="448" t="s">
        <v>278</v>
      </c>
      <c r="G143" s="358" t="s">
        <v>356</v>
      </c>
    </row>
    <row r="144" spans="1:7" ht="16.5" hidden="1" customHeight="1">
      <c r="A144" s="356"/>
      <c r="B144" s="246"/>
      <c r="C144" s="247"/>
      <c r="D144" s="102" t="s">
        <v>357</v>
      </c>
      <c r="E144" s="542"/>
      <c r="F144" s="449"/>
      <c r="G144" s="359"/>
    </row>
    <row r="145" spans="1:7" ht="49.5" hidden="1" customHeight="1">
      <c r="A145" s="360" t="s">
        <v>358</v>
      </c>
      <c r="B145" s="290" t="s">
        <v>245</v>
      </c>
      <c r="C145" s="248">
        <v>2210</v>
      </c>
      <c r="D145" s="133">
        <v>0</v>
      </c>
      <c r="E145" s="542" t="s">
        <v>199</v>
      </c>
      <c r="F145" s="323" t="s">
        <v>341</v>
      </c>
      <c r="G145" s="468" t="s">
        <v>365</v>
      </c>
    </row>
    <row r="146" spans="1:7" ht="49.5" hidden="1" customHeight="1">
      <c r="A146" s="360"/>
      <c r="B146" s="249"/>
      <c r="C146" s="248"/>
      <c r="D146" s="102" t="s">
        <v>338</v>
      </c>
      <c r="E146" s="542"/>
      <c r="F146" s="323"/>
      <c r="G146" s="469"/>
    </row>
    <row r="147" spans="1:7" ht="49.5" hidden="1" customHeight="1">
      <c r="A147" s="357" t="s">
        <v>363</v>
      </c>
      <c r="B147" s="320" t="s">
        <v>364</v>
      </c>
      <c r="C147" s="240">
        <v>2210</v>
      </c>
      <c r="D147" s="133">
        <v>0</v>
      </c>
      <c r="E147" s="542" t="s">
        <v>267</v>
      </c>
      <c r="F147" s="267" t="s">
        <v>341</v>
      </c>
      <c r="G147" s="468" t="s">
        <v>365</v>
      </c>
    </row>
    <row r="148" spans="1:7" ht="49.5" hidden="1" customHeight="1">
      <c r="A148" s="356"/>
      <c r="B148" s="246"/>
      <c r="C148" s="242"/>
      <c r="D148" s="102" t="s">
        <v>338</v>
      </c>
      <c r="E148" s="542"/>
      <c r="F148" s="268"/>
      <c r="G148" s="469"/>
    </row>
    <row r="149" spans="1:7" ht="49.5" hidden="1" customHeight="1">
      <c r="A149" s="361"/>
      <c r="B149" s="250"/>
      <c r="C149" s="251"/>
      <c r="D149" s="138">
        <v>0</v>
      </c>
      <c r="E149" s="542" t="s">
        <v>199</v>
      </c>
      <c r="F149" s="252" t="s">
        <v>278</v>
      </c>
      <c r="G149" s="672" t="s">
        <v>320</v>
      </c>
    </row>
    <row r="150" spans="1:7" ht="49.5" hidden="1" customHeight="1">
      <c r="A150" s="362"/>
      <c r="B150" s="253"/>
      <c r="C150" s="254"/>
      <c r="D150" s="102" t="s">
        <v>322</v>
      </c>
      <c r="E150" s="542"/>
      <c r="F150" s="255"/>
      <c r="G150" s="673"/>
    </row>
    <row r="151" spans="1:7" ht="33" customHeight="1">
      <c r="A151" s="666" t="s">
        <v>522</v>
      </c>
      <c r="B151" s="547" t="s">
        <v>528</v>
      </c>
      <c r="C151" s="248">
        <v>2210</v>
      </c>
      <c r="D151" s="132">
        <v>837900</v>
      </c>
      <c r="E151" s="517" t="s">
        <v>513</v>
      </c>
      <c r="F151" s="323" t="s">
        <v>25</v>
      </c>
      <c r="G151" s="671" t="s">
        <v>365</v>
      </c>
    </row>
    <row r="152" spans="1:7" ht="27.75" customHeight="1">
      <c r="A152" s="604"/>
      <c r="B152" s="548"/>
      <c r="C152" s="242"/>
      <c r="D152" s="102" t="s">
        <v>574</v>
      </c>
      <c r="E152" s="517"/>
      <c r="F152" s="268"/>
      <c r="G152" s="469"/>
    </row>
    <row r="153" spans="1:7" ht="49.5" customHeight="1">
      <c r="A153" s="603" t="s">
        <v>558</v>
      </c>
      <c r="B153" s="243" t="s">
        <v>529</v>
      </c>
      <c r="C153" s="145">
        <v>2210</v>
      </c>
      <c r="D153" s="134">
        <f>150000+400000+30000</f>
        <v>580000</v>
      </c>
      <c r="E153" s="517" t="s">
        <v>513</v>
      </c>
      <c r="F153" s="323" t="s">
        <v>27</v>
      </c>
      <c r="G153" s="468" t="s">
        <v>365</v>
      </c>
    </row>
    <row r="154" spans="1:7" ht="49.5" customHeight="1">
      <c r="A154" s="651"/>
      <c r="B154" s="249"/>
      <c r="C154" s="242"/>
      <c r="D154" s="102" t="s">
        <v>571</v>
      </c>
      <c r="E154" s="517"/>
      <c r="F154" s="268"/>
      <c r="G154" s="469"/>
    </row>
    <row r="155" spans="1:7" ht="49.5" hidden="1" customHeight="1">
      <c r="A155" s="603" t="s">
        <v>314</v>
      </c>
      <c r="B155" s="243" t="s">
        <v>315</v>
      </c>
      <c r="C155" s="240">
        <v>2210</v>
      </c>
      <c r="D155" s="77">
        <v>0</v>
      </c>
      <c r="E155" s="321" t="s">
        <v>181</v>
      </c>
      <c r="F155" s="267" t="s">
        <v>278</v>
      </c>
      <c r="G155" s="468" t="s">
        <v>365</v>
      </c>
    </row>
    <row r="156" spans="1:7" ht="49.5" hidden="1" customHeight="1">
      <c r="A156" s="651"/>
      <c r="B156" s="246"/>
      <c r="C156" s="242"/>
      <c r="D156" s="102" t="s">
        <v>321</v>
      </c>
      <c r="E156" s="321"/>
      <c r="F156" s="268"/>
      <c r="G156" s="469"/>
    </row>
    <row r="157" spans="1:7" ht="49.5" hidden="1" customHeight="1">
      <c r="A157" s="666" t="s">
        <v>316</v>
      </c>
      <c r="B157" s="249" t="s">
        <v>317</v>
      </c>
      <c r="C157" s="248">
        <v>2210</v>
      </c>
      <c r="D157" s="134">
        <v>0</v>
      </c>
      <c r="E157" s="321" t="s">
        <v>181</v>
      </c>
      <c r="F157" s="323" t="s">
        <v>278</v>
      </c>
      <c r="G157" s="671" t="s">
        <v>366</v>
      </c>
    </row>
    <row r="158" spans="1:7" ht="49.5" hidden="1" customHeight="1">
      <c r="A158" s="651"/>
      <c r="B158" s="249"/>
      <c r="C158" s="256"/>
      <c r="D158" s="102" t="s">
        <v>298</v>
      </c>
      <c r="E158" s="321"/>
      <c r="F158" s="323"/>
      <c r="G158" s="469"/>
    </row>
    <row r="159" spans="1:7" ht="29.25" hidden="1" customHeight="1">
      <c r="A159" s="355" t="s">
        <v>319</v>
      </c>
      <c r="B159" s="243" t="s">
        <v>281</v>
      </c>
      <c r="C159" s="240">
        <v>2210</v>
      </c>
      <c r="D159" s="133">
        <v>0</v>
      </c>
      <c r="E159" s="517" t="s">
        <v>181</v>
      </c>
      <c r="F159" s="448" t="s">
        <v>278</v>
      </c>
      <c r="G159" s="468" t="s">
        <v>365</v>
      </c>
    </row>
    <row r="160" spans="1:7" ht="48" hidden="1" customHeight="1">
      <c r="A160" s="356"/>
      <c r="B160" s="241"/>
      <c r="C160" s="242"/>
      <c r="D160" s="102" t="s">
        <v>348</v>
      </c>
      <c r="E160" s="517"/>
      <c r="F160" s="449"/>
      <c r="G160" s="469"/>
    </row>
    <row r="161" spans="1:7" ht="48" hidden="1" customHeight="1">
      <c r="A161" s="363" t="s">
        <v>323</v>
      </c>
      <c r="B161" s="243" t="s">
        <v>327</v>
      </c>
      <c r="C161" s="248">
        <v>2210</v>
      </c>
      <c r="D161" s="133">
        <v>0</v>
      </c>
      <c r="E161" s="517" t="s">
        <v>181</v>
      </c>
      <c r="F161" s="323" t="s">
        <v>278</v>
      </c>
      <c r="G161" s="468" t="s">
        <v>365</v>
      </c>
    </row>
    <row r="162" spans="1:7" ht="48" hidden="1" customHeight="1">
      <c r="A162" s="360"/>
      <c r="B162" s="144"/>
      <c r="C162" s="256"/>
      <c r="D162" s="102" t="s">
        <v>349</v>
      </c>
      <c r="E162" s="517"/>
      <c r="F162" s="323"/>
      <c r="G162" s="469"/>
    </row>
    <row r="163" spans="1:7" ht="44.25" customHeight="1">
      <c r="A163" s="662" t="s">
        <v>511</v>
      </c>
      <c r="B163" s="547" t="s">
        <v>521</v>
      </c>
      <c r="C163" s="540">
        <v>2210</v>
      </c>
      <c r="D163" s="133">
        <v>5670000</v>
      </c>
      <c r="E163" s="517" t="s">
        <v>513</v>
      </c>
      <c r="F163" s="448" t="s">
        <v>27</v>
      </c>
      <c r="G163" s="621" t="s">
        <v>367</v>
      </c>
    </row>
    <row r="164" spans="1:7" ht="48" customHeight="1">
      <c r="A164" s="663"/>
      <c r="B164" s="548"/>
      <c r="C164" s="541"/>
      <c r="D164" s="114" t="s">
        <v>512</v>
      </c>
      <c r="E164" s="517"/>
      <c r="F164" s="449"/>
      <c r="G164" s="622"/>
    </row>
    <row r="165" spans="1:7" ht="48" customHeight="1">
      <c r="A165" s="652" t="s">
        <v>421</v>
      </c>
      <c r="B165" s="473" t="s">
        <v>520</v>
      </c>
      <c r="C165" s="274">
        <v>2210</v>
      </c>
      <c r="D165" s="170">
        <v>1432800</v>
      </c>
      <c r="E165" s="449" t="s">
        <v>513</v>
      </c>
      <c r="F165" s="323" t="s">
        <v>118</v>
      </c>
      <c r="G165" s="621" t="s">
        <v>367</v>
      </c>
    </row>
    <row r="166" spans="1:7" ht="48" customHeight="1">
      <c r="A166" s="653"/>
      <c r="B166" s="474"/>
      <c r="C166" s="275"/>
      <c r="D166" s="117" t="s">
        <v>559</v>
      </c>
      <c r="E166" s="517"/>
      <c r="F166" s="268"/>
      <c r="G166" s="622"/>
    </row>
    <row r="167" spans="1:7" ht="48" customHeight="1">
      <c r="A167" s="364" t="s">
        <v>518</v>
      </c>
      <c r="B167" s="287" t="s">
        <v>530</v>
      </c>
      <c r="C167" s="145">
        <v>2210</v>
      </c>
      <c r="D167" s="170">
        <v>78000</v>
      </c>
      <c r="E167" s="448" t="s">
        <v>181</v>
      </c>
      <c r="F167" s="323" t="s">
        <v>108</v>
      </c>
      <c r="G167" s="621" t="s">
        <v>367</v>
      </c>
    </row>
    <row r="168" spans="1:7" ht="34.5" customHeight="1">
      <c r="A168" s="365"/>
      <c r="B168" s="299"/>
      <c r="C168" s="275"/>
      <c r="D168" s="102" t="s">
        <v>519</v>
      </c>
      <c r="E168" s="449"/>
      <c r="F168" s="268"/>
      <c r="G168" s="622"/>
    </row>
    <row r="169" spans="1:7" ht="35.25" customHeight="1">
      <c r="A169" s="652" t="s">
        <v>504</v>
      </c>
      <c r="B169" s="473" t="s">
        <v>531</v>
      </c>
      <c r="C169" s="540">
        <v>2210</v>
      </c>
      <c r="D169" s="170">
        <v>72000</v>
      </c>
      <c r="E169" s="448" t="s">
        <v>513</v>
      </c>
      <c r="F169" s="448" t="s">
        <v>118</v>
      </c>
      <c r="G169" s="621" t="s">
        <v>367</v>
      </c>
    </row>
    <row r="170" spans="1:7" ht="33.75" customHeight="1" thickBot="1">
      <c r="A170" s="653"/>
      <c r="B170" s="474"/>
      <c r="C170" s="541"/>
      <c r="D170" s="140" t="s">
        <v>560</v>
      </c>
      <c r="E170" s="449"/>
      <c r="F170" s="449"/>
      <c r="G170" s="622"/>
    </row>
    <row r="171" spans="1:7" ht="48" hidden="1" customHeight="1">
      <c r="A171" s="472" t="s">
        <v>422</v>
      </c>
      <c r="B171" s="629" t="s">
        <v>400</v>
      </c>
      <c r="C171" s="436">
        <v>2210</v>
      </c>
      <c r="D171" s="170"/>
      <c r="E171" s="463" t="s">
        <v>396</v>
      </c>
      <c r="F171" s="448" t="s">
        <v>118</v>
      </c>
      <c r="G171" s="549" t="s">
        <v>367</v>
      </c>
    </row>
    <row r="172" spans="1:7" ht="35.25" hidden="1" customHeight="1" thickBot="1">
      <c r="A172" s="471"/>
      <c r="B172" s="646"/>
      <c r="C172" s="437"/>
      <c r="D172" s="46" t="s">
        <v>399</v>
      </c>
      <c r="E172" s="437"/>
      <c r="F172" s="449"/>
      <c r="G172" s="533"/>
    </row>
    <row r="173" spans="1:7" ht="48" hidden="1" customHeight="1">
      <c r="A173" s="339" t="s">
        <v>304</v>
      </c>
      <c r="B173" s="135" t="s">
        <v>300</v>
      </c>
      <c r="C173" s="325">
        <v>2210</v>
      </c>
      <c r="D173" s="133">
        <v>0</v>
      </c>
      <c r="E173" s="526" t="s">
        <v>181</v>
      </c>
      <c r="F173" s="283" t="s">
        <v>278</v>
      </c>
      <c r="G173" s="532" t="s">
        <v>53</v>
      </c>
    </row>
    <row r="174" spans="1:7" ht="48" hidden="1" customHeight="1">
      <c r="A174" s="346"/>
      <c r="B174" s="129"/>
      <c r="C174" s="29"/>
      <c r="D174" s="121" t="s">
        <v>359</v>
      </c>
      <c r="E174" s="527"/>
      <c r="F174" s="284"/>
      <c r="G174" s="533"/>
    </row>
    <row r="175" spans="1:7" ht="48" hidden="1" customHeight="1">
      <c r="A175" s="366" t="s">
        <v>309</v>
      </c>
      <c r="B175" s="59" t="s">
        <v>299</v>
      </c>
      <c r="C175" s="325">
        <v>2210</v>
      </c>
      <c r="D175" s="133">
        <v>0</v>
      </c>
      <c r="E175" s="297" t="s">
        <v>181</v>
      </c>
      <c r="F175" s="283" t="s">
        <v>278</v>
      </c>
      <c r="G175" s="532" t="s">
        <v>53</v>
      </c>
    </row>
    <row r="176" spans="1:7" ht="48" hidden="1" customHeight="1">
      <c r="A176" s="346"/>
      <c r="B176" s="129"/>
      <c r="C176" s="29"/>
      <c r="D176" s="121" t="s">
        <v>301</v>
      </c>
      <c r="E176" s="298"/>
      <c r="F176" s="284"/>
      <c r="G176" s="533"/>
    </row>
    <row r="177" spans="1:8" ht="48" hidden="1" customHeight="1">
      <c r="A177" s="366" t="s">
        <v>294</v>
      </c>
      <c r="B177" s="56" t="s">
        <v>293</v>
      </c>
      <c r="C177" s="325">
        <v>2210</v>
      </c>
      <c r="D177" s="133">
        <v>0</v>
      </c>
      <c r="E177" s="297" t="s">
        <v>303</v>
      </c>
      <c r="F177" s="283" t="s">
        <v>278</v>
      </c>
      <c r="G177" s="532" t="s">
        <v>53</v>
      </c>
    </row>
    <row r="178" spans="1:8" ht="48" hidden="1" customHeight="1">
      <c r="A178" s="346"/>
      <c r="B178" s="129"/>
      <c r="C178" s="29"/>
      <c r="D178" s="121" t="s">
        <v>302</v>
      </c>
      <c r="E178" s="298"/>
      <c r="F178" s="284"/>
      <c r="G178" s="533"/>
    </row>
    <row r="179" spans="1:8" ht="48" hidden="1" customHeight="1">
      <c r="A179" s="366" t="s">
        <v>307</v>
      </c>
      <c r="B179" s="56" t="s">
        <v>295</v>
      </c>
      <c r="C179" s="325">
        <v>2210</v>
      </c>
      <c r="D179" s="141">
        <v>0</v>
      </c>
      <c r="E179" s="526" t="s">
        <v>181</v>
      </c>
      <c r="F179" s="283" t="s">
        <v>278</v>
      </c>
      <c r="G179" s="532" t="s">
        <v>367</v>
      </c>
    </row>
    <row r="180" spans="1:8" ht="48" hidden="1" customHeight="1">
      <c r="A180" s="346"/>
      <c r="B180" s="129"/>
      <c r="C180" s="29"/>
      <c r="D180" s="121" t="s">
        <v>350</v>
      </c>
      <c r="E180" s="527"/>
      <c r="F180" s="284"/>
      <c r="G180" s="533"/>
    </row>
    <row r="181" spans="1:8" ht="48" hidden="1" customHeight="1">
      <c r="A181" s="347" t="s">
        <v>311</v>
      </c>
      <c r="B181" s="126" t="s">
        <v>310</v>
      </c>
      <c r="C181" s="326">
        <v>2210</v>
      </c>
      <c r="D181" s="132">
        <v>0</v>
      </c>
      <c r="E181" s="526" t="s">
        <v>181</v>
      </c>
      <c r="F181" s="292" t="s">
        <v>278</v>
      </c>
      <c r="G181" s="549" t="s">
        <v>367</v>
      </c>
    </row>
    <row r="182" spans="1:8" ht="48" hidden="1" customHeight="1">
      <c r="A182" s="346"/>
      <c r="B182" s="129"/>
      <c r="C182" s="29"/>
      <c r="D182" s="121" t="s">
        <v>312</v>
      </c>
      <c r="E182" s="527"/>
      <c r="F182" s="284"/>
      <c r="G182" s="533"/>
    </row>
    <row r="183" spans="1:8" ht="48" hidden="1" customHeight="1">
      <c r="A183" s="367"/>
      <c r="B183" s="56"/>
      <c r="C183" s="128"/>
      <c r="D183" s="130">
        <v>0</v>
      </c>
      <c r="E183" s="526" t="s">
        <v>181</v>
      </c>
      <c r="F183" s="283" t="s">
        <v>278</v>
      </c>
      <c r="G183" s="532" t="s">
        <v>292</v>
      </c>
    </row>
    <row r="184" spans="1:8" ht="48" hidden="1" customHeight="1">
      <c r="A184" s="346"/>
      <c r="B184" s="129"/>
      <c r="C184" s="29"/>
      <c r="D184" s="121" t="s">
        <v>282</v>
      </c>
      <c r="E184" s="527"/>
      <c r="F184" s="284"/>
      <c r="G184" s="533"/>
    </row>
    <row r="185" spans="1:8" ht="35.25" hidden="1" customHeight="1">
      <c r="A185" s="347" t="s">
        <v>305</v>
      </c>
      <c r="B185" s="126" t="s">
        <v>308</v>
      </c>
      <c r="C185" s="326">
        <v>2210</v>
      </c>
      <c r="D185" s="132">
        <v>0</v>
      </c>
      <c r="E185" s="526" t="s">
        <v>181</v>
      </c>
      <c r="F185" s="292" t="s">
        <v>278</v>
      </c>
      <c r="G185" s="549" t="s">
        <v>367</v>
      </c>
    </row>
    <row r="186" spans="1:8" ht="48" hidden="1" customHeight="1">
      <c r="A186" s="347"/>
      <c r="B186" s="126"/>
      <c r="C186" s="127"/>
      <c r="D186" s="121" t="s">
        <v>313</v>
      </c>
      <c r="E186" s="527"/>
      <c r="F186" s="292"/>
      <c r="G186" s="533"/>
    </row>
    <row r="187" spans="1:8" ht="29.25" hidden="1" customHeight="1">
      <c r="A187" s="339"/>
      <c r="B187" s="56"/>
      <c r="C187" s="325"/>
      <c r="D187" s="131"/>
      <c r="E187" s="611"/>
      <c r="F187" s="526"/>
      <c r="G187" s="486"/>
    </row>
    <row r="188" spans="1:8" ht="54.75" hidden="1" customHeight="1">
      <c r="A188" s="346"/>
      <c r="B188" s="14"/>
      <c r="C188" s="29"/>
      <c r="D188" s="121"/>
      <c r="E188" s="612"/>
      <c r="F188" s="527"/>
      <c r="G188" s="465"/>
    </row>
    <row r="189" spans="1:8" ht="48.75" hidden="1" customHeight="1">
      <c r="A189" s="444" t="s">
        <v>137</v>
      </c>
      <c r="B189" s="547" t="s">
        <v>138</v>
      </c>
      <c r="C189" s="550">
        <v>2210</v>
      </c>
      <c r="D189" s="120">
        <v>0</v>
      </c>
      <c r="E189" s="526" t="s">
        <v>120</v>
      </c>
      <c r="F189" s="427" t="s">
        <v>109</v>
      </c>
      <c r="G189" s="261"/>
    </row>
    <row r="190" spans="1:8" ht="48" hidden="1" customHeight="1">
      <c r="A190" s="667"/>
      <c r="B190" s="668"/>
      <c r="C190" s="674"/>
      <c r="D190" s="197" t="s">
        <v>271</v>
      </c>
      <c r="E190" s="530"/>
      <c r="F190" s="433"/>
      <c r="G190" s="318"/>
    </row>
    <row r="191" spans="1:8" ht="29.25" customHeight="1" thickBot="1">
      <c r="A191" s="176" t="s">
        <v>10</v>
      </c>
      <c r="B191" s="177"/>
      <c r="C191" s="178"/>
      <c r="D191" s="200">
        <f>D83+D85+D125+D129+D131+D133+D151+D153+D163+D165+D167+D169+D127</f>
        <v>10000000</v>
      </c>
      <c r="E191" s="179"/>
      <c r="F191" s="179"/>
      <c r="G191" s="180"/>
      <c r="H191" s="82"/>
    </row>
    <row r="192" spans="1:8" ht="39" hidden="1" customHeight="1">
      <c r="A192" s="675" t="s">
        <v>48</v>
      </c>
      <c r="B192" s="17" t="s">
        <v>14</v>
      </c>
      <c r="C192" s="198">
        <v>2240</v>
      </c>
      <c r="D192" s="199">
        <v>0</v>
      </c>
      <c r="E192" s="285" t="s">
        <v>11</v>
      </c>
      <c r="F192" s="269" t="s">
        <v>19</v>
      </c>
      <c r="G192" s="304" t="s">
        <v>9</v>
      </c>
    </row>
    <row r="193" spans="1:8" ht="62.25" hidden="1" customHeight="1">
      <c r="A193" s="676"/>
      <c r="B193" s="11"/>
      <c r="C193" s="187"/>
      <c r="D193" s="12" t="s">
        <v>21</v>
      </c>
      <c r="E193" s="286"/>
      <c r="F193" s="260"/>
      <c r="G193" s="305"/>
    </row>
    <row r="194" spans="1:8" ht="49.5" hidden="1" customHeight="1">
      <c r="A194" s="368" t="s">
        <v>46</v>
      </c>
      <c r="B194" s="10" t="s">
        <v>14</v>
      </c>
      <c r="C194" s="186">
        <v>2240</v>
      </c>
      <c r="D194" s="18">
        <v>0</v>
      </c>
      <c r="E194" s="285" t="s">
        <v>11</v>
      </c>
      <c r="F194" s="269" t="s">
        <v>19</v>
      </c>
      <c r="G194" s="308" t="s">
        <v>9</v>
      </c>
    </row>
    <row r="195" spans="1:8" ht="53.25" hidden="1" customHeight="1">
      <c r="A195" s="368" t="s">
        <v>47</v>
      </c>
      <c r="B195" s="11"/>
      <c r="C195" s="188"/>
      <c r="D195" s="12" t="s">
        <v>20</v>
      </c>
      <c r="E195" s="285"/>
      <c r="F195" s="269"/>
      <c r="G195" s="369"/>
    </row>
    <row r="196" spans="1:8" ht="42" hidden="1" customHeight="1">
      <c r="A196" s="370" t="s">
        <v>22</v>
      </c>
      <c r="B196" s="10" t="s">
        <v>17</v>
      </c>
      <c r="C196" s="554">
        <v>2240</v>
      </c>
      <c r="D196" s="18">
        <v>0</v>
      </c>
      <c r="E196" s="556" t="s">
        <v>11</v>
      </c>
      <c r="F196" s="512" t="s">
        <v>19</v>
      </c>
      <c r="G196" s="429" t="s">
        <v>9</v>
      </c>
    </row>
    <row r="197" spans="1:8" ht="49.5" hidden="1" customHeight="1">
      <c r="A197" s="371"/>
      <c r="B197" s="11"/>
      <c r="C197" s="555"/>
      <c r="D197" s="3" t="s">
        <v>16</v>
      </c>
      <c r="E197" s="557"/>
      <c r="F197" s="513"/>
      <c r="G197" s="430"/>
    </row>
    <row r="198" spans="1:8" ht="49.5" customHeight="1">
      <c r="A198" s="652" t="s">
        <v>501</v>
      </c>
      <c r="B198" s="473" t="s">
        <v>397</v>
      </c>
      <c r="C198" s="540">
        <v>2240</v>
      </c>
      <c r="D198" s="237">
        <v>7200</v>
      </c>
      <c r="E198" s="448" t="s">
        <v>181</v>
      </c>
      <c r="F198" s="448" t="s">
        <v>118</v>
      </c>
      <c r="G198" s="468" t="s">
        <v>53</v>
      </c>
    </row>
    <row r="199" spans="1:8" ht="49.5" customHeight="1">
      <c r="A199" s="653"/>
      <c r="B199" s="474"/>
      <c r="C199" s="541"/>
      <c r="D199" s="239" t="s">
        <v>552</v>
      </c>
      <c r="E199" s="449"/>
      <c r="F199" s="449"/>
      <c r="G199" s="469"/>
    </row>
    <row r="200" spans="1:8" ht="36" customHeight="1">
      <c r="A200" s="444" t="s">
        <v>535</v>
      </c>
      <c r="B200" s="10" t="s">
        <v>534</v>
      </c>
      <c r="C200" s="550">
        <v>2240</v>
      </c>
      <c r="D200" s="77">
        <v>30000</v>
      </c>
      <c r="E200" s="448" t="s">
        <v>181</v>
      </c>
      <c r="F200" s="436" t="s">
        <v>27</v>
      </c>
      <c r="G200" s="438" t="s">
        <v>59</v>
      </c>
    </row>
    <row r="201" spans="1:8" ht="44.25" customHeight="1">
      <c r="A201" s="445"/>
      <c r="B201" s="11"/>
      <c r="C201" s="551"/>
      <c r="D201" s="41" t="s">
        <v>536</v>
      </c>
      <c r="E201" s="449"/>
      <c r="F201" s="437"/>
      <c r="G201" s="439"/>
      <c r="H201" s="9"/>
    </row>
    <row r="202" spans="1:8" ht="42" hidden="1" customHeight="1">
      <c r="A202" s="372" t="s">
        <v>223</v>
      </c>
      <c r="B202" s="10" t="s">
        <v>222</v>
      </c>
      <c r="C202" s="272">
        <v>2240</v>
      </c>
      <c r="D202" s="107">
        <v>0</v>
      </c>
      <c r="E202" s="512" t="s">
        <v>199</v>
      </c>
      <c r="F202" s="436" t="s">
        <v>109</v>
      </c>
      <c r="G202" s="438" t="s">
        <v>59</v>
      </c>
    </row>
    <row r="203" spans="1:8" ht="28.5" hidden="1" customHeight="1">
      <c r="A203" s="373"/>
      <c r="B203" s="11"/>
      <c r="C203" s="273"/>
      <c r="D203" s="41" t="s">
        <v>215</v>
      </c>
      <c r="E203" s="513"/>
      <c r="F203" s="437"/>
      <c r="G203" s="439"/>
    </row>
    <row r="204" spans="1:8" ht="28.5" hidden="1" customHeight="1">
      <c r="A204" s="374" t="s">
        <v>225</v>
      </c>
      <c r="B204" s="552" t="s">
        <v>224</v>
      </c>
      <c r="C204" s="291">
        <v>2240</v>
      </c>
      <c r="D204" s="108">
        <v>0</v>
      </c>
      <c r="E204" s="512" t="s">
        <v>199</v>
      </c>
      <c r="F204" s="269" t="s">
        <v>226</v>
      </c>
      <c r="G204" s="438" t="s">
        <v>53</v>
      </c>
    </row>
    <row r="205" spans="1:8" ht="28.5" hidden="1" customHeight="1">
      <c r="A205" s="374"/>
      <c r="B205" s="553"/>
      <c r="C205" s="291"/>
      <c r="D205" s="41" t="s">
        <v>227</v>
      </c>
      <c r="E205" s="513"/>
      <c r="F205" s="269"/>
      <c r="G205" s="439"/>
    </row>
    <row r="206" spans="1:8" ht="108" customHeight="1">
      <c r="A206" s="444" t="s">
        <v>578</v>
      </c>
      <c r="B206" s="10" t="s">
        <v>424</v>
      </c>
      <c r="C206" s="272">
        <v>2240</v>
      </c>
      <c r="D206" s="77">
        <f>8400000-102000-191118</f>
        <v>8106882</v>
      </c>
      <c r="E206" s="449" t="s">
        <v>513</v>
      </c>
      <c r="F206" s="288" t="s">
        <v>19</v>
      </c>
      <c r="G206" s="450" t="s">
        <v>579</v>
      </c>
    </row>
    <row r="207" spans="1:8" ht="44.25" customHeight="1">
      <c r="A207" s="445"/>
      <c r="B207" s="375"/>
      <c r="C207" s="273"/>
      <c r="D207" s="12" t="s">
        <v>532</v>
      </c>
      <c r="E207" s="517"/>
      <c r="F207" s="289"/>
      <c r="G207" s="451"/>
    </row>
    <row r="208" spans="1:8" ht="99" customHeight="1">
      <c r="A208" s="444" t="s">
        <v>533</v>
      </c>
      <c r="B208" s="10" t="s">
        <v>425</v>
      </c>
      <c r="C208" s="272">
        <v>2240</v>
      </c>
      <c r="D208" s="107">
        <v>102000</v>
      </c>
      <c r="E208" s="448" t="s">
        <v>181</v>
      </c>
      <c r="F208" s="288" t="s">
        <v>19</v>
      </c>
      <c r="G208" s="450" t="s">
        <v>375</v>
      </c>
    </row>
    <row r="209" spans="1:7" ht="60.75" customHeight="1">
      <c r="A209" s="445"/>
      <c r="B209" s="375"/>
      <c r="C209" s="273"/>
      <c r="D209" s="148" t="s">
        <v>386</v>
      </c>
      <c r="E209" s="449"/>
      <c r="F209" s="289"/>
      <c r="G209" s="451"/>
    </row>
    <row r="210" spans="1:7" ht="57.75" customHeight="1">
      <c r="A210" s="444" t="s">
        <v>538</v>
      </c>
      <c r="B210" s="552" t="s">
        <v>537</v>
      </c>
      <c r="C210" s="291">
        <v>2240</v>
      </c>
      <c r="D210" s="107">
        <v>1033600</v>
      </c>
      <c r="E210" s="449" t="s">
        <v>513</v>
      </c>
      <c r="F210" s="302" t="s">
        <v>119</v>
      </c>
      <c r="G210" s="308" t="s">
        <v>53</v>
      </c>
    </row>
    <row r="211" spans="1:7" ht="42" customHeight="1">
      <c r="A211" s="445"/>
      <c r="B211" s="553"/>
      <c r="C211" s="273"/>
      <c r="D211" s="12" t="s">
        <v>575</v>
      </c>
      <c r="E211" s="517"/>
      <c r="F211" s="289"/>
      <c r="G211" s="376"/>
    </row>
    <row r="212" spans="1:7" ht="42" customHeight="1">
      <c r="A212" s="444" t="s">
        <v>540</v>
      </c>
      <c r="B212" s="552" t="s">
        <v>539</v>
      </c>
      <c r="C212" s="291">
        <v>2240</v>
      </c>
      <c r="D212" s="107">
        <f>1357000-7000</f>
        <v>1350000</v>
      </c>
      <c r="E212" s="449" t="s">
        <v>513</v>
      </c>
      <c r="F212" s="302" t="s">
        <v>119</v>
      </c>
      <c r="G212" s="308" t="s">
        <v>53</v>
      </c>
    </row>
    <row r="213" spans="1:7" ht="42" customHeight="1">
      <c r="A213" s="445"/>
      <c r="B213" s="553"/>
      <c r="C213" s="413"/>
      <c r="D213" s="12" t="s">
        <v>597</v>
      </c>
      <c r="E213" s="517"/>
      <c r="F213" s="414"/>
      <c r="G213" s="377"/>
    </row>
    <row r="214" spans="1:7" ht="42" customHeight="1">
      <c r="A214" s="444" t="s">
        <v>599</v>
      </c>
      <c r="B214" s="552" t="s">
        <v>596</v>
      </c>
      <c r="C214" s="415">
        <v>2240</v>
      </c>
      <c r="D214" s="107">
        <v>7000</v>
      </c>
      <c r="E214" s="448" t="s">
        <v>181</v>
      </c>
      <c r="F214" s="417" t="s">
        <v>19</v>
      </c>
      <c r="G214" s="416" t="s">
        <v>53</v>
      </c>
    </row>
    <row r="215" spans="1:7" ht="31.5" customHeight="1">
      <c r="A215" s="445"/>
      <c r="B215" s="553"/>
      <c r="C215" s="415"/>
      <c r="D215" s="12" t="s">
        <v>595</v>
      </c>
      <c r="E215" s="449"/>
      <c r="F215" s="417"/>
      <c r="G215" s="377"/>
    </row>
    <row r="216" spans="1:7" ht="71.25" customHeight="1">
      <c r="A216" s="444" t="s">
        <v>423</v>
      </c>
      <c r="B216" s="10" t="s">
        <v>23</v>
      </c>
      <c r="C216" s="550">
        <v>2240</v>
      </c>
      <c r="D216" s="201">
        <v>725900</v>
      </c>
      <c r="E216" s="448" t="s">
        <v>181</v>
      </c>
      <c r="F216" s="512" t="s">
        <v>25</v>
      </c>
      <c r="G216" s="308" t="s">
        <v>53</v>
      </c>
    </row>
    <row r="217" spans="1:7" ht="39" customHeight="1">
      <c r="A217" s="445"/>
      <c r="B217" s="11"/>
      <c r="C217" s="551"/>
      <c r="D217" s="46" t="s">
        <v>576</v>
      </c>
      <c r="E217" s="449"/>
      <c r="F217" s="513"/>
      <c r="G217" s="305"/>
    </row>
    <row r="218" spans="1:7" s="146" customFormat="1" ht="39" customHeight="1">
      <c r="A218" s="669" t="s">
        <v>541</v>
      </c>
      <c r="B218" s="17" t="s">
        <v>542</v>
      </c>
      <c r="C218" s="257" t="s">
        <v>543</v>
      </c>
      <c r="D218" s="150">
        <v>496500</v>
      </c>
      <c r="E218" s="448" t="s">
        <v>181</v>
      </c>
      <c r="F218" s="269" t="s">
        <v>25</v>
      </c>
      <c r="G218" s="559" t="s">
        <v>544</v>
      </c>
    </row>
    <row r="219" spans="1:7" s="146" customFormat="1" ht="39" customHeight="1">
      <c r="A219" s="670"/>
      <c r="B219" s="258"/>
      <c r="C219" s="147"/>
      <c r="D219" s="41" t="s">
        <v>545</v>
      </c>
      <c r="E219" s="449"/>
      <c r="F219" s="269"/>
      <c r="G219" s="560"/>
    </row>
    <row r="220" spans="1:7" ht="51" hidden="1" customHeight="1">
      <c r="A220" s="378" t="s">
        <v>61</v>
      </c>
      <c r="B220" s="10" t="s">
        <v>62</v>
      </c>
      <c r="C220" s="554">
        <v>2240</v>
      </c>
      <c r="D220" s="38">
        <v>0</v>
      </c>
      <c r="E220" s="556" t="s">
        <v>63</v>
      </c>
      <c r="F220" s="512" t="s">
        <v>25</v>
      </c>
      <c r="G220" s="379" t="s">
        <v>53</v>
      </c>
    </row>
    <row r="221" spans="1:7" ht="27" hidden="1" customHeight="1">
      <c r="A221" s="373"/>
      <c r="B221" s="11"/>
      <c r="C221" s="555"/>
      <c r="D221" s="12" t="s">
        <v>64</v>
      </c>
      <c r="E221" s="557"/>
      <c r="F221" s="513"/>
      <c r="G221" s="380"/>
    </row>
    <row r="222" spans="1:7" ht="50.25" hidden="1" customHeight="1">
      <c r="A222" s="374" t="s">
        <v>28</v>
      </c>
      <c r="B222" s="10" t="s">
        <v>60</v>
      </c>
      <c r="C222" s="291">
        <v>2240</v>
      </c>
      <c r="D222" s="38">
        <v>0</v>
      </c>
      <c r="E222" s="306" t="s">
        <v>11</v>
      </c>
      <c r="F222" s="294" t="s">
        <v>25</v>
      </c>
      <c r="G222" s="429" t="s">
        <v>53</v>
      </c>
    </row>
    <row r="223" spans="1:7" ht="30.75" hidden="1" customHeight="1">
      <c r="A223" s="373"/>
      <c r="B223" s="11"/>
      <c r="C223" s="273"/>
      <c r="D223" s="3" t="s">
        <v>29</v>
      </c>
      <c r="E223" s="289"/>
      <c r="F223" s="295"/>
      <c r="G223" s="430"/>
    </row>
    <row r="224" spans="1:7" ht="45" hidden="1" customHeight="1">
      <c r="A224" s="378" t="s">
        <v>61</v>
      </c>
      <c r="B224" s="10" t="s">
        <v>62</v>
      </c>
      <c r="C224" s="554">
        <v>2240</v>
      </c>
      <c r="D224" s="38">
        <v>0</v>
      </c>
      <c r="E224" s="556" t="s">
        <v>63</v>
      </c>
      <c r="F224" s="512" t="s">
        <v>118</v>
      </c>
      <c r="G224" s="379" t="s">
        <v>53</v>
      </c>
    </row>
    <row r="225" spans="1:7" ht="27" hidden="1" customHeight="1">
      <c r="A225" s="373"/>
      <c r="B225" s="11"/>
      <c r="C225" s="555"/>
      <c r="D225" s="12" t="s">
        <v>151</v>
      </c>
      <c r="E225" s="557"/>
      <c r="F225" s="513"/>
      <c r="G225" s="380"/>
    </row>
    <row r="226" spans="1:7" s="211" customFormat="1" ht="48.75" hidden="1" customHeight="1">
      <c r="A226" s="472" t="s">
        <v>426</v>
      </c>
      <c r="B226" s="13" t="s">
        <v>427</v>
      </c>
      <c r="C226" s="198">
        <v>2240</v>
      </c>
      <c r="D226" s="232">
        <v>0</v>
      </c>
      <c r="E226" s="561" t="s">
        <v>114</v>
      </c>
      <c r="F226" s="269" t="s">
        <v>19</v>
      </c>
      <c r="G226" s="312" t="s">
        <v>53</v>
      </c>
    </row>
    <row r="227" spans="1:7" s="211" customFormat="1" ht="51.75" hidden="1" customHeight="1">
      <c r="A227" s="471"/>
      <c r="B227" s="23"/>
      <c r="C227" s="198"/>
      <c r="D227" s="233" t="s">
        <v>494</v>
      </c>
      <c r="E227" s="562"/>
      <c r="F227" s="269"/>
      <c r="G227" s="381"/>
    </row>
    <row r="228" spans="1:7" ht="51.75" hidden="1" customHeight="1">
      <c r="A228" s="440" t="s">
        <v>426</v>
      </c>
      <c r="B228" s="10" t="s">
        <v>62</v>
      </c>
      <c r="C228" s="109">
        <v>2240</v>
      </c>
      <c r="D228" s="231">
        <v>0</v>
      </c>
      <c r="E228" s="556" t="s">
        <v>114</v>
      </c>
      <c r="F228" s="302" t="s">
        <v>19</v>
      </c>
      <c r="G228" s="379" t="s">
        <v>53</v>
      </c>
    </row>
    <row r="229" spans="1:7" ht="35.25" hidden="1" customHeight="1">
      <c r="A229" s="441"/>
      <c r="B229" s="17"/>
      <c r="C229" s="109"/>
      <c r="D229" s="12" t="s">
        <v>495</v>
      </c>
      <c r="E229" s="557"/>
      <c r="F229" s="302"/>
      <c r="G229" s="382" t="s">
        <v>371</v>
      </c>
    </row>
    <row r="230" spans="1:7" ht="53.25" customHeight="1">
      <c r="A230" s="472" t="s">
        <v>428</v>
      </c>
      <c r="B230" s="497" t="s">
        <v>401</v>
      </c>
      <c r="C230" s="425">
        <v>2240</v>
      </c>
      <c r="D230" s="133">
        <v>21200</v>
      </c>
      <c r="E230" s="448" t="s">
        <v>181</v>
      </c>
      <c r="F230" s="436" t="s">
        <v>25</v>
      </c>
      <c r="G230" s="677" t="s">
        <v>58</v>
      </c>
    </row>
    <row r="231" spans="1:7" ht="30.75" customHeight="1">
      <c r="A231" s="471"/>
      <c r="B231" s="499"/>
      <c r="C231" s="529"/>
      <c r="D231" s="72" t="s">
        <v>376</v>
      </c>
      <c r="E231" s="449"/>
      <c r="F231" s="437"/>
      <c r="G231" s="678"/>
    </row>
    <row r="232" spans="1:7" ht="48" customHeight="1">
      <c r="A232" s="472" t="s">
        <v>429</v>
      </c>
      <c r="B232" s="431" t="s">
        <v>401</v>
      </c>
      <c r="C232" s="425">
        <v>2240</v>
      </c>
      <c r="D232" s="77">
        <v>28600</v>
      </c>
      <c r="E232" s="448" t="s">
        <v>181</v>
      </c>
      <c r="F232" s="436" t="s">
        <v>577</v>
      </c>
      <c r="G232" s="677" t="s">
        <v>65</v>
      </c>
    </row>
    <row r="233" spans="1:7" ht="36.75" customHeight="1">
      <c r="A233" s="471"/>
      <c r="B233" s="432"/>
      <c r="C233" s="529"/>
      <c r="D233" s="72" t="s">
        <v>377</v>
      </c>
      <c r="E233" s="449"/>
      <c r="F233" s="437"/>
      <c r="G233" s="678"/>
    </row>
    <row r="234" spans="1:7" ht="56.25" hidden="1" customHeight="1">
      <c r="A234" s="472" t="s">
        <v>430</v>
      </c>
      <c r="B234" s="497" t="s">
        <v>402</v>
      </c>
      <c r="C234" s="425">
        <v>2240</v>
      </c>
      <c r="D234" s="131">
        <v>0</v>
      </c>
      <c r="E234" s="436" t="s">
        <v>396</v>
      </c>
      <c r="F234" s="436" t="s">
        <v>27</v>
      </c>
      <c r="G234" s="486" t="s">
        <v>53</v>
      </c>
    </row>
    <row r="235" spans="1:7" ht="44.25" hidden="1" customHeight="1">
      <c r="A235" s="471"/>
      <c r="B235" s="499"/>
      <c r="C235" s="529"/>
      <c r="D235" s="212" t="s">
        <v>403</v>
      </c>
      <c r="E235" s="437"/>
      <c r="F235" s="437"/>
      <c r="G235" s="465"/>
    </row>
    <row r="236" spans="1:7" ht="64.5" customHeight="1">
      <c r="A236" s="440" t="s">
        <v>553</v>
      </c>
      <c r="B236" s="446" t="s">
        <v>431</v>
      </c>
      <c r="C236" s="291">
        <v>2240</v>
      </c>
      <c r="D236" s="141">
        <f>14232300+2876600-2206501.51-567766.25</f>
        <v>14334632.24</v>
      </c>
      <c r="E236" s="449" t="s">
        <v>513</v>
      </c>
      <c r="F236" s="427" t="s">
        <v>25</v>
      </c>
      <c r="G236" s="429" t="s">
        <v>53</v>
      </c>
    </row>
    <row r="237" spans="1:7" ht="88.5" customHeight="1">
      <c r="A237" s="441"/>
      <c r="B237" s="447"/>
      <c r="C237" s="147"/>
      <c r="D237" s="41" t="s">
        <v>618</v>
      </c>
      <c r="E237" s="517"/>
      <c r="F237" s="428"/>
      <c r="G237" s="430"/>
    </row>
    <row r="238" spans="1:7" ht="70.5" customHeight="1">
      <c r="A238" s="440" t="s">
        <v>553</v>
      </c>
      <c r="B238" s="446" t="s">
        <v>431</v>
      </c>
      <c r="C238" s="421" t="s">
        <v>543</v>
      </c>
      <c r="D238" s="141">
        <f>2206501.51+567766.25</f>
        <v>2774267.76</v>
      </c>
      <c r="E238" s="448" t="s">
        <v>181</v>
      </c>
      <c r="F238" s="418" t="s">
        <v>25</v>
      </c>
      <c r="G238" s="450" t="s">
        <v>375</v>
      </c>
    </row>
    <row r="239" spans="1:7" ht="88.5" customHeight="1">
      <c r="A239" s="441"/>
      <c r="B239" s="447"/>
      <c r="C239" s="147"/>
      <c r="D239" s="41" t="s">
        <v>619</v>
      </c>
      <c r="E239" s="449"/>
      <c r="F239" s="420"/>
      <c r="G239" s="451"/>
    </row>
    <row r="240" spans="1:7" ht="51" customHeight="1">
      <c r="A240" s="440" t="s">
        <v>433</v>
      </c>
      <c r="B240" s="442" t="s">
        <v>432</v>
      </c>
      <c r="C240" s="291">
        <v>2240</v>
      </c>
      <c r="D240" s="133">
        <v>54000</v>
      </c>
      <c r="E240" s="449" t="s">
        <v>513</v>
      </c>
      <c r="F240" s="294" t="s">
        <v>27</v>
      </c>
      <c r="G240" s="429" t="s">
        <v>53</v>
      </c>
    </row>
    <row r="241" spans="1:7" ht="30" customHeight="1">
      <c r="A241" s="441"/>
      <c r="B241" s="443"/>
      <c r="C241" s="273"/>
      <c r="D241" s="52" t="s">
        <v>546</v>
      </c>
      <c r="E241" s="517"/>
      <c r="F241" s="295"/>
      <c r="G241" s="430"/>
    </row>
    <row r="242" spans="1:7" ht="47.25" customHeight="1">
      <c r="A242" s="440" t="s">
        <v>616</v>
      </c>
      <c r="B242" s="17" t="s">
        <v>435</v>
      </c>
      <c r="C242" s="109">
        <v>2240</v>
      </c>
      <c r="D242" s="149">
        <f>1065800+523600+523600-58645.2</f>
        <v>2054354.8</v>
      </c>
      <c r="E242" s="449" t="s">
        <v>513</v>
      </c>
      <c r="F242" s="433" t="s">
        <v>25</v>
      </c>
      <c r="G242" s="558" t="s">
        <v>53</v>
      </c>
    </row>
    <row r="243" spans="1:7" ht="44.25" customHeight="1">
      <c r="A243" s="441"/>
      <c r="B243" s="11"/>
      <c r="C243" s="317"/>
      <c r="D243" s="46" t="s">
        <v>600</v>
      </c>
      <c r="E243" s="517"/>
      <c r="F243" s="428"/>
      <c r="G243" s="430"/>
    </row>
    <row r="244" spans="1:7" ht="43.5" customHeight="1">
      <c r="A244" s="440" t="s">
        <v>609</v>
      </c>
      <c r="B244" s="17" t="s">
        <v>435</v>
      </c>
      <c r="C244" s="109">
        <v>2240</v>
      </c>
      <c r="D244" s="149">
        <v>58645.2</v>
      </c>
      <c r="E244" s="448" t="s">
        <v>181</v>
      </c>
      <c r="F244" s="433" t="s">
        <v>25</v>
      </c>
      <c r="G244" s="450" t="s">
        <v>375</v>
      </c>
    </row>
    <row r="245" spans="1:7" ht="48.75" customHeight="1">
      <c r="A245" s="441"/>
      <c r="B245" s="17"/>
      <c r="C245" s="109"/>
      <c r="D245" s="46" t="s">
        <v>601</v>
      </c>
      <c r="E245" s="449"/>
      <c r="F245" s="428"/>
      <c r="G245" s="451"/>
    </row>
    <row r="246" spans="1:7" ht="57" customHeight="1">
      <c r="A246" s="444" t="s">
        <v>617</v>
      </c>
      <c r="B246" s="10" t="s">
        <v>435</v>
      </c>
      <c r="C246" s="316">
        <v>2240</v>
      </c>
      <c r="D246" s="107">
        <f>571200-40064.6</f>
        <v>531135.4</v>
      </c>
      <c r="E246" s="449" t="s">
        <v>513</v>
      </c>
      <c r="F246" s="427" t="s">
        <v>25</v>
      </c>
      <c r="G246" s="429" t="s">
        <v>53</v>
      </c>
    </row>
    <row r="247" spans="1:7" ht="31.5" customHeight="1">
      <c r="A247" s="445"/>
      <c r="B247" s="11"/>
      <c r="C247" s="317"/>
      <c r="D247" s="175" t="s">
        <v>602</v>
      </c>
      <c r="E247" s="517"/>
      <c r="F247" s="428"/>
      <c r="G247" s="430"/>
    </row>
    <row r="248" spans="1:7" ht="27" customHeight="1">
      <c r="A248" s="444" t="s">
        <v>610</v>
      </c>
      <c r="B248" s="10" t="s">
        <v>435</v>
      </c>
      <c r="C248" s="109">
        <v>2240</v>
      </c>
      <c r="D248" s="107">
        <v>40064.6</v>
      </c>
      <c r="E248" s="448" t="s">
        <v>181</v>
      </c>
      <c r="F248" s="419" t="s">
        <v>25</v>
      </c>
      <c r="G248" s="450" t="s">
        <v>375</v>
      </c>
    </row>
    <row r="249" spans="1:7" ht="56.25" customHeight="1">
      <c r="A249" s="445"/>
      <c r="B249" s="17"/>
      <c r="C249" s="109"/>
      <c r="D249" s="175" t="s">
        <v>603</v>
      </c>
      <c r="E249" s="449"/>
      <c r="F249" s="419"/>
      <c r="G249" s="451"/>
    </row>
    <row r="250" spans="1:7" ht="55.5" customHeight="1">
      <c r="A250" s="440" t="s">
        <v>548</v>
      </c>
      <c r="B250" s="10" t="s">
        <v>549</v>
      </c>
      <c r="C250" s="550">
        <v>2240</v>
      </c>
      <c r="D250" s="107">
        <v>802500</v>
      </c>
      <c r="E250" s="449" t="s">
        <v>513</v>
      </c>
      <c r="F250" s="436" t="s">
        <v>25</v>
      </c>
      <c r="G250" s="438" t="s">
        <v>59</v>
      </c>
    </row>
    <row r="251" spans="1:7" ht="45.75" customHeight="1">
      <c r="A251" s="441"/>
      <c r="B251" s="11"/>
      <c r="C251" s="551"/>
      <c r="D251" s="41" t="s">
        <v>554</v>
      </c>
      <c r="E251" s="517"/>
      <c r="F251" s="437"/>
      <c r="G251" s="439"/>
    </row>
    <row r="252" spans="1:7" ht="52.5" hidden="1" customHeight="1">
      <c r="A252" s="383" t="s">
        <v>201</v>
      </c>
      <c r="B252" s="10" t="s">
        <v>14</v>
      </c>
      <c r="C252" s="272">
        <v>2240</v>
      </c>
      <c r="D252" s="71">
        <v>0</v>
      </c>
      <c r="E252" s="306" t="s">
        <v>115</v>
      </c>
      <c r="F252" s="433" t="s">
        <v>109</v>
      </c>
      <c r="G252" s="429" t="s">
        <v>53</v>
      </c>
    </row>
    <row r="253" spans="1:7" ht="25.5" hidden="1" customHeight="1">
      <c r="A253" s="384"/>
      <c r="B253" s="11"/>
      <c r="C253" s="273"/>
      <c r="D253" s="72" t="s">
        <v>202</v>
      </c>
      <c r="E253" s="307"/>
      <c r="F253" s="428"/>
      <c r="G253" s="430"/>
    </row>
    <row r="254" spans="1:7" ht="25.5" hidden="1" customHeight="1">
      <c r="A254" s="434" t="s">
        <v>238</v>
      </c>
      <c r="B254" s="10" t="s">
        <v>14</v>
      </c>
      <c r="C254" s="272">
        <v>2240</v>
      </c>
      <c r="D254" s="71">
        <v>0</v>
      </c>
      <c r="E254" s="306" t="s">
        <v>115</v>
      </c>
      <c r="F254" s="433" t="s">
        <v>109</v>
      </c>
      <c r="G254" s="429" t="s">
        <v>53</v>
      </c>
    </row>
    <row r="255" spans="1:7" ht="128.25" hidden="1" customHeight="1">
      <c r="A255" s="435"/>
      <c r="B255" s="11"/>
      <c r="C255" s="273"/>
      <c r="D255" s="84" t="s">
        <v>237</v>
      </c>
      <c r="E255" s="260"/>
      <c r="F255" s="428"/>
      <c r="G255" s="430"/>
    </row>
    <row r="256" spans="1:7" ht="30" hidden="1" customHeight="1">
      <c r="A256" s="385" t="s">
        <v>186</v>
      </c>
      <c r="B256" s="10" t="s">
        <v>187</v>
      </c>
      <c r="C256" s="272">
        <v>2240</v>
      </c>
      <c r="D256" s="139">
        <v>0</v>
      </c>
      <c r="E256" s="259"/>
      <c r="F256" s="293"/>
      <c r="G256" s="429" t="s">
        <v>58</v>
      </c>
    </row>
    <row r="257" spans="1:7" ht="69.75" hidden="1" customHeight="1">
      <c r="A257" s="386"/>
      <c r="B257" s="11"/>
      <c r="C257" s="273"/>
      <c r="D257" s="84" t="s">
        <v>324</v>
      </c>
      <c r="E257" s="260" t="s">
        <v>115</v>
      </c>
      <c r="F257" s="295" t="s">
        <v>119</v>
      </c>
      <c r="G257" s="430"/>
    </row>
    <row r="258" spans="1:7" ht="50.25" hidden="1" customHeight="1">
      <c r="A258" s="276" t="s">
        <v>337</v>
      </c>
      <c r="B258" s="13" t="s">
        <v>336</v>
      </c>
      <c r="C258" s="272">
        <v>2240</v>
      </c>
      <c r="D258" s="71">
        <v>0</v>
      </c>
      <c r="E258" s="436" t="s">
        <v>326</v>
      </c>
      <c r="F258" s="293"/>
      <c r="G258" s="429" t="s">
        <v>58</v>
      </c>
    </row>
    <row r="259" spans="1:7" ht="43.5" hidden="1" customHeight="1">
      <c r="A259" s="386"/>
      <c r="B259" s="11"/>
      <c r="C259" s="273"/>
      <c r="D259" s="84" t="s">
        <v>325</v>
      </c>
      <c r="E259" s="437"/>
      <c r="F259" s="295" t="s">
        <v>278</v>
      </c>
      <c r="G259" s="430"/>
    </row>
    <row r="260" spans="1:7" ht="43.5" hidden="1" customHeight="1">
      <c r="A260" s="387" t="s">
        <v>251</v>
      </c>
      <c r="B260" s="119" t="s">
        <v>252</v>
      </c>
      <c r="C260" s="109">
        <v>2240</v>
      </c>
      <c r="D260" s="123">
        <v>0</v>
      </c>
      <c r="E260" s="556" t="s">
        <v>199</v>
      </c>
      <c r="F260" s="269" t="s">
        <v>341</v>
      </c>
      <c r="G260" s="429" t="s">
        <v>58</v>
      </c>
    </row>
    <row r="261" spans="1:7" ht="43.5" hidden="1" customHeight="1">
      <c r="A261" s="388"/>
      <c r="B261" s="11"/>
      <c r="C261" s="70"/>
      <c r="D261" s="111" t="s">
        <v>345</v>
      </c>
      <c r="E261" s="557"/>
      <c r="F261" s="260"/>
      <c r="G261" s="430"/>
    </row>
    <row r="262" spans="1:7" ht="36" hidden="1" customHeight="1">
      <c r="A262" s="617" t="s">
        <v>190</v>
      </c>
      <c r="B262" s="10" t="s">
        <v>14</v>
      </c>
      <c r="C262" s="291">
        <v>2240</v>
      </c>
      <c r="D262" s="71">
        <v>0</v>
      </c>
      <c r="E262" s="436" t="s">
        <v>188</v>
      </c>
      <c r="F262" s="436" t="s">
        <v>119</v>
      </c>
      <c r="G262" s="429" t="s">
        <v>58</v>
      </c>
    </row>
    <row r="263" spans="1:7" ht="58.5" hidden="1" customHeight="1">
      <c r="A263" s="618"/>
      <c r="B263" s="17"/>
      <c r="C263" s="291"/>
      <c r="D263" s="84" t="s">
        <v>228</v>
      </c>
      <c r="E263" s="437"/>
      <c r="F263" s="437"/>
      <c r="G263" s="430"/>
    </row>
    <row r="264" spans="1:7" ht="16.5" hidden="1" customHeight="1">
      <c r="A264" s="640" t="s">
        <v>168</v>
      </c>
      <c r="B264" s="431" t="s">
        <v>169</v>
      </c>
      <c r="C264" s="425">
        <v>2240</v>
      </c>
      <c r="D264" s="76">
        <f>199000-32727-48836-6837.6-10000-12992.1- 49128-17000-21479.3</f>
        <v>0</v>
      </c>
      <c r="E264" s="563" t="s">
        <v>199</v>
      </c>
      <c r="F264" s="563" t="s">
        <v>108</v>
      </c>
      <c r="G264" s="565" t="s">
        <v>53</v>
      </c>
    </row>
    <row r="265" spans="1:7" ht="42.75" hidden="1" customHeight="1" thickBot="1">
      <c r="A265" s="641"/>
      <c r="B265" s="572"/>
      <c r="C265" s="426"/>
      <c r="D265" s="85" t="s">
        <v>232</v>
      </c>
      <c r="E265" s="564"/>
      <c r="F265" s="564"/>
      <c r="G265" s="566"/>
    </row>
    <row r="266" spans="1:7" ht="42.75" hidden="1" customHeight="1">
      <c r="A266" s="104" t="s">
        <v>217</v>
      </c>
      <c r="B266" s="431" t="s">
        <v>216</v>
      </c>
      <c r="C266" s="425">
        <v>2240</v>
      </c>
      <c r="D266" s="76">
        <v>0</v>
      </c>
      <c r="E266" s="563" t="s">
        <v>199</v>
      </c>
      <c r="F266" s="563" t="s">
        <v>109</v>
      </c>
      <c r="G266" s="565" t="s">
        <v>53</v>
      </c>
    </row>
    <row r="267" spans="1:7" ht="42.75" hidden="1" customHeight="1" thickBot="1">
      <c r="A267" s="105"/>
      <c r="B267" s="572"/>
      <c r="C267" s="426"/>
      <c r="D267" s="85" t="s">
        <v>218</v>
      </c>
      <c r="E267" s="564"/>
      <c r="F267" s="564"/>
      <c r="G267" s="566"/>
    </row>
    <row r="268" spans="1:7" ht="23.25" hidden="1" customHeight="1">
      <c r="A268" s="638" t="s">
        <v>436</v>
      </c>
      <c r="B268" s="567" t="s">
        <v>434</v>
      </c>
      <c r="C268" s="528">
        <v>2240</v>
      </c>
      <c r="D268" s="181">
        <v>0</v>
      </c>
      <c r="E268" s="568" t="s">
        <v>267</v>
      </c>
      <c r="F268" s="568" t="s">
        <v>25</v>
      </c>
      <c r="G268" s="570" t="s">
        <v>53</v>
      </c>
    </row>
    <row r="269" spans="1:7" ht="42.75" hidden="1" customHeight="1">
      <c r="A269" s="639"/>
      <c r="B269" s="432"/>
      <c r="C269" s="529"/>
      <c r="D269" s="84" t="s">
        <v>404</v>
      </c>
      <c r="E269" s="569"/>
      <c r="F269" s="569"/>
      <c r="G269" s="571"/>
    </row>
    <row r="270" spans="1:7" ht="42.75" hidden="1" customHeight="1">
      <c r="A270" s="595" t="s">
        <v>437</v>
      </c>
      <c r="B270" s="497" t="s">
        <v>438</v>
      </c>
      <c r="C270" s="425">
        <v>2240</v>
      </c>
      <c r="D270" s="122">
        <v>0</v>
      </c>
      <c r="E270" s="563" t="s">
        <v>267</v>
      </c>
      <c r="F270" s="563" t="s">
        <v>25</v>
      </c>
      <c r="G270" s="565" t="s">
        <v>53</v>
      </c>
    </row>
    <row r="271" spans="1:7" ht="17.25" hidden="1" customHeight="1" thickBot="1">
      <c r="A271" s="596"/>
      <c r="B271" s="647"/>
      <c r="C271" s="529"/>
      <c r="D271" s="84" t="s">
        <v>372</v>
      </c>
      <c r="E271" s="569"/>
      <c r="F271" s="569"/>
      <c r="G271" s="571"/>
    </row>
    <row r="272" spans="1:7" ht="27.75" hidden="1" customHeight="1">
      <c r="A272" s="278" t="s">
        <v>198</v>
      </c>
      <c r="B272" s="93" t="s">
        <v>197</v>
      </c>
      <c r="C272" s="314">
        <v>2240</v>
      </c>
      <c r="D272" s="94">
        <v>0</v>
      </c>
      <c r="E272" s="573" t="s">
        <v>181</v>
      </c>
      <c r="F272" s="315" t="s">
        <v>119</v>
      </c>
      <c r="G272" s="565" t="s">
        <v>53</v>
      </c>
    </row>
    <row r="273" spans="1:7" ht="42.75" hidden="1" customHeight="1" thickBot="1">
      <c r="A273" s="279"/>
      <c r="B273" s="95"/>
      <c r="C273" s="282"/>
      <c r="D273" s="84" t="s">
        <v>191</v>
      </c>
      <c r="E273" s="564"/>
      <c r="F273" s="311"/>
      <c r="G273" s="566"/>
    </row>
    <row r="274" spans="1:7" ht="42.75" hidden="1" customHeight="1">
      <c r="A274" s="280" t="s">
        <v>193</v>
      </c>
      <c r="B274" s="93" t="s">
        <v>192</v>
      </c>
      <c r="C274" s="281">
        <v>2240</v>
      </c>
      <c r="D274" s="94">
        <v>0</v>
      </c>
      <c r="E274" s="573" t="s">
        <v>181</v>
      </c>
      <c r="F274" s="310" t="s">
        <v>119</v>
      </c>
      <c r="G274" s="565" t="s">
        <v>53</v>
      </c>
    </row>
    <row r="275" spans="1:7" ht="42.75" hidden="1" customHeight="1" thickBot="1">
      <c r="A275" s="389"/>
      <c r="B275" s="96"/>
      <c r="C275" s="97"/>
      <c r="D275" s="84" t="s">
        <v>196</v>
      </c>
      <c r="E275" s="564"/>
      <c r="F275" s="98"/>
      <c r="G275" s="566"/>
    </row>
    <row r="276" spans="1:7" ht="42.75" hidden="1" customHeight="1">
      <c r="A276" s="278" t="s">
        <v>194</v>
      </c>
      <c r="B276" s="93" t="s">
        <v>195</v>
      </c>
      <c r="C276" s="314">
        <v>2240</v>
      </c>
      <c r="D276" s="94">
        <v>0</v>
      </c>
      <c r="E276" s="313" t="s">
        <v>181</v>
      </c>
      <c r="F276" s="315" t="s">
        <v>119</v>
      </c>
      <c r="G276" s="565" t="s">
        <v>53</v>
      </c>
    </row>
    <row r="277" spans="1:7" ht="25.5" hidden="1" customHeight="1" thickBot="1">
      <c r="A277" s="278"/>
      <c r="B277" s="91"/>
      <c r="C277" s="314"/>
      <c r="D277" s="84" t="s">
        <v>200</v>
      </c>
      <c r="E277" s="315"/>
      <c r="F277" s="315"/>
      <c r="G277" s="566"/>
    </row>
    <row r="278" spans="1:7" ht="25.5" hidden="1" customHeight="1">
      <c r="A278" s="579" t="s">
        <v>146</v>
      </c>
      <c r="B278" s="552" t="s">
        <v>150</v>
      </c>
      <c r="C278" s="272">
        <v>2240</v>
      </c>
      <c r="D278" s="71">
        <v>0</v>
      </c>
      <c r="E278" s="427" t="s">
        <v>149</v>
      </c>
      <c r="F278" s="433" t="s">
        <v>118</v>
      </c>
      <c r="G278" s="574" t="s">
        <v>53</v>
      </c>
    </row>
    <row r="279" spans="1:7" ht="30.75" hidden="1" customHeight="1">
      <c r="A279" s="580"/>
      <c r="B279" s="553"/>
      <c r="C279" s="273"/>
      <c r="D279" s="46" t="s">
        <v>148</v>
      </c>
      <c r="E279" s="428"/>
      <c r="F279" s="428"/>
      <c r="G279" s="575"/>
    </row>
    <row r="280" spans="1:7" ht="25.5" hidden="1" customHeight="1">
      <c r="A280" s="579" t="s">
        <v>147</v>
      </c>
      <c r="B280" s="552" t="s">
        <v>153</v>
      </c>
      <c r="C280" s="272">
        <v>2240</v>
      </c>
      <c r="D280" s="71">
        <v>0</v>
      </c>
      <c r="E280" s="427" t="s">
        <v>149</v>
      </c>
      <c r="F280" s="433" t="s">
        <v>118</v>
      </c>
      <c r="G280" s="574" t="s">
        <v>53</v>
      </c>
    </row>
    <row r="281" spans="1:7" ht="7.5" hidden="1" customHeight="1">
      <c r="A281" s="580"/>
      <c r="B281" s="553"/>
      <c r="C281" s="273"/>
      <c r="D281" s="46" t="s">
        <v>203</v>
      </c>
      <c r="E281" s="428"/>
      <c r="F281" s="428"/>
      <c r="G281" s="575"/>
    </row>
    <row r="282" spans="1:7" s="106" customFormat="1" ht="54.75" hidden="1" customHeight="1">
      <c r="A282" s="644" t="s">
        <v>440</v>
      </c>
      <c r="B282" s="629" t="s">
        <v>439</v>
      </c>
      <c r="C282" s="577">
        <v>2240</v>
      </c>
      <c r="D282" s="181">
        <v>0</v>
      </c>
      <c r="E282" s="563" t="s">
        <v>267</v>
      </c>
      <c r="F282" s="563" t="s">
        <v>25</v>
      </c>
      <c r="G282" s="576" t="s">
        <v>53</v>
      </c>
    </row>
    <row r="283" spans="1:7" s="106" customFormat="1" ht="55.5" hidden="1" customHeight="1">
      <c r="A283" s="645"/>
      <c r="B283" s="646"/>
      <c r="C283" s="578"/>
      <c r="D283" s="41" t="s">
        <v>407</v>
      </c>
      <c r="E283" s="569"/>
      <c r="F283" s="569"/>
      <c r="G283" s="576"/>
    </row>
    <row r="284" spans="1:7" ht="48" hidden="1" customHeight="1">
      <c r="A284" s="370" t="s">
        <v>30</v>
      </c>
      <c r="B284" s="10" t="s">
        <v>26</v>
      </c>
      <c r="C284" s="316">
        <v>2240</v>
      </c>
      <c r="D284" s="34">
        <v>0</v>
      </c>
      <c r="E284" s="16" t="s">
        <v>11</v>
      </c>
      <c r="F284" s="15" t="s">
        <v>25</v>
      </c>
      <c r="G284" s="390" t="s">
        <v>9</v>
      </c>
    </row>
    <row r="285" spans="1:7" ht="51.75" hidden="1" customHeight="1">
      <c r="A285" s="371"/>
      <c r="B285" s="11"/>
      <c r="C285" s="317"/>
      <c r="D285" s="12" t="s">
        <v>31</v>
      </c>
      <c r="E285" s="8"/>
      <c r="F285" s="19"/>
      <c r="G285" s="342"/>
    </row>
    <row r="286" spans="1:7" ht="48" hidden="1" customHeight="1">
      <c r="A286" s="370" t="s">
        <v>32</v>
      </c>
      <c r="B286" s="10" t="s">
        <v>26</v>
      </c>
      <c r="C286" s="109">
        <v>2240</v>
      </c>
      <c r="D286" s="34">
        <v>0</v>
      </c>
      <c r="E286" s="16" t="s">
        <v>11</v>
      </c>
      <c r="F286" s="15" t="s">
        <v>25</v>
      </c>
      <c r="G286" s="390" t="s">
        <v>9</v>
      </c>
    </row>
    <row r="287" spans="1:7" ht="54" hidden="1" customHeight="1">
      <c r="A287" s="371"/>
      <c r="B287" s="11"/>
      <c r="C287" s="317"/>
      <c r="D287" s="12" t="s">
        <v>33</v>
      </c>
      <c r="E287" s="8"/>
      <c r="F287" s="19"/>
      <c r="G287" s="342"/>
    </row>
    <row r="288" spans="1:7" ht="54" hidden="1" customHeight="1">
      <c r="A288" s="370" t="s">
        <v>44</v>
      </c>
      <c r="B288" s="10" t="s">
        <v>26</v>
      </c>
      <c r="C288" s="109">
        <v>2240</v>
      </c>
      <c r="D288" s="34">
        <v>0</v>
      </c>
      <c r="E288" s="16" t="s">
        <v>11</v>
      </c>
      <c r="F288" s="15" t="s">
        <v>25</v>
      </c>
      <c r="G288" s="390" t="s">
        <v>9</v>
      </c>
    </row>
    <row r="289" spans="1:7" ht="54" hidden="1" customHeight="1">
      <c r="A289" s="391"/>
      <c r="B289" s="17"/>
      <c r="C289" s="109"/>
      <c r="D289" s="12" t="s">
        <v>33</v>
      </c>
      <c r="E289" s="16"/>
      <c r="F289" s="15"/>
      <c r="G289" s="392"/>
    </row>
    <row r="290" spans="1:7" ht="55.5" hidden="1" customHeight="1">
      <c r="A290" s="370" t="s">
        <v>35</v>
      </c>
      <c r="B290" s="10" t="s">
        <v>34</v>
      </c>
      <c r="C290" s="316">
        <v>2240</v>
      </c>
      <c r="D290" s="34">
        <v>0</v>
      </c>
      <c r="E290" s="7" t="s">
        <v>11</v>
      </c>
      <c r="F290" s="259" t="s">
        <v>27</v>
      </c>
      <c r="G290" s="438" t="s">
        <v>53</v>
      </c>
    </row>
    <row r="291" spans="1:7" ht="22.5" hidden="1" customHeight="1">
      <c r="A291" s="371"/>
      <c r="B291" s="11"/>
      <c r="C291" s="70"/>
      <c r="D291" s="41" t="s">
        <v>36</v>
      </c>
      <c r="E291" s="8"/>
      <c r="F291" s="260"/>
      <c r="G291" s="439"/>
    </row>
    <row r="292" spans="1:7" s="211" customFormat="1" ht="73.5" hidden="1" customHeight="1">
      <c r="A292" s="472" t="s">
        <v>455</v>
      </c>
      <c r="B292" s="497" t="s">
        <v>408</v>
      </c>
      <c r="C292" s="425">
        <v>2240</v>
      </c>
      <c r="D292" s="213">
        <v>0</v>
      </c>
      <c r="E292" s="563" t="s">
        <v>267</v>
      </c>
      <c r="F292" s="436" t="s">
        <v>25</v>
      </c>
      <c r="G292" s="486" t="s">
        <v>53</v>
      </c>
    </row>
    <row r="293" spans="1:7" s="211" customFormat="1" ht="46.5" hidden="1" customHeight="1">
      <c r="A293" s="471"/>
      <c r="B293" s="499"/>
      <c r="C293" s="529"/>
      <c r="D293" s="84" t="s">
        <v>387</v>
      </c>
      <c r="E293" s="569"/>
      <c r="F293" s="437"/>
      <c r="G293" s="465"/>
    </row>
    <row r="294" spans="1:7" ht="47.25" hidden="1" customHeight="1">
      <c r="A294" s="378" t="s">
        <v>45</v>
      </c>
      <c r="B294" s="10" t="s">
        <v>189</v>
      </c>
      <c r="C294" s="316">
        <v>2240</v>
      </c>
      <c r="D294" s="34">
        <v>0</v>
      </c>
      <c r="E294" s="303" t="s">
        <v>170</v>
      </c>
      <c r="F294" s="436" t="s">
        <v>226</v>
      </c>
      <c r="G294" s="438" t="s">
        <v>53</v>
      </c>
    </row>
    <row r="295" spans="1:7" ht="26.25" hidden="1" customHeight="1">
      <c r="A295" s="373"/>
      <c r="B295" s="11"/>
      <c r="C295" s="70"/>
      <c r="D295" s="64" t="s">
        <v>145</v>
      </c>
      <c r="E295" s="289"/>
      <c r="F295" s="437"/>
      <c r="G295" s="439"/>
    </row>
    <row r="296" spans="1:7" ht="67.5" hidden="1" customHeight="1">
      <c r="A296" s="440" t="s">
        <v>441</v>
      </c>
      <c r="B296" s="581" t="s">
        <v>442</v>
      </c>
      <c r="C296" s="109">
        <v>2240</v>
      </c>
      <c r="D296" s="150">
        <v>0</v>
      </c>
      <c r="E296" s="582" t="s">
        <v>24</v>
      </c>
      <c r="F296" s="463" t="s">
        <v>118</v>
      </c>
      <c r="G296" s="531" t="s">
        <v>53</v>
      </c>
    </row>
    <row r="297" spans="1:7" ht="33.75" hidden="1" customHeight="1">
      <c r="A297" s="441"/>
      <c r="B297" s="553"/>
      <c r="C297" s="189"/>
      <c r="D297" s="12" t="s">
        <v>384</v>
      </c>
      <c r="E297" s="513"/>
      <c r="F297" s="437"/>
      <c r="G297" s="531"/>
    </row>
    <row r="298" spans="1:7" ht="66.75" hidden="1" customHeight="1">
      <c r="A298" s="642" t="s">
        <v>443</v>
      </c>
      <c r="B298" s="10" t="s">
        <v>444</v>
      </c>
      <c r="C298" s="316">
        <v>2240</v>
      </c>
      <c r="D298" s="76">
        <v>0</v>
      </c>
      <c r="E298" s="285" t="s">
        <v>24</v>
      </c>
      <c r="F298" s="436" t="s">
        <v>25</v>
      </c>
      <c r="G298" s="438" t="s">
        <v>53</v>
      </c>
    </row>
    <row r="299" spans="1:7" ht="79.5" hidden="1" customHeight="1">
      <c r="A299" s="643"/>
      <c r="B299" s="11"/>
      <c r="C299" s="70"/>
      <c r="D299" s="39" t="s">
        <v>373</v>
      </c>
      <c r="E299" s="289"/>
      <c r="F299" s="437"/>
      <c r="G299" s="531"/>
    </row>
    <row r="300" spans="1:7" ht="102" hidden="1" customHeight="1">
      <c r="A300" s="595" t="s">
        <v>446</v>
      </c>
      <c r="B300" s="497" t="s">
        <v>445</v>
      </c>
      <c r="C300" s="425">
        <v>2240</v>
      </c>
      <c r="D300" s="77">
        <v>0</v>
      </c>
      <c r="E300" s="463" t="s">
        <v>396</v>
      </c>
      <c r="F300" s="526" t="s">
        <v>25</v>
      </c>
      <c r="G300" s="429" t="s">
        <v>58</v>
      </c>
    </row>
    <row r="301" spans="1:7" ht="97.5" hidden="1" customHeight="1">
      <c r="A301" s="596"/>
      <c r="B301" s="499"/>
      <c r="C301" s="529"/>
      <c r="D301" s="41" t="s">
        <v>374</v>
      </c>
      <c r="E301" s="437"/>
      <c r="F301" s="527"/>
      <c r="G301" s="430"/>
    </row>
    <row r="302" spans="1:7" ht="33.75" hidden="1" customHeight="1">
      <c r="A302" s="595" t="s">
        <v>448</v>
      </c>
      <c r="B302" s="497" t="s">
        <v>447</v>
      </c>
      <c r="C302" s="425">
        <v>2240</v>
      </c>
      <c r="D302" s="77">
        <v>0</v>
      </c>
      <c r="E302" s="463" t="s">
        <v>396</v>
      </c>
      <c r="F302" s="526" t="s">
        <v>25</v>
      </c>
      <c r="G302" s="429" t="s">
        <v>53</v>
      </c>
    </row>
    <row r="303" spans="1:7" ht="29.25" hidden="1" customHeight="1">
      <c r="A303" s="596"/>
      <c r="B303" s="499"/>
      <c r="C303" s="529"/>
      <c r="D303" s="41" t="s">
        <v>405</v>
      </c>
      <c r="E303" s="437"/>
      <c r="F303" s="527"/>
      <c r="G303" s="430"/>
    </row>
    <row r="304" spans="1:7" ht="102.75" hidden="1" customHeight="1">
      <c r="A304" s="444" t="s">
        <v>548</v>
      </c>
      <c r="B304" s="10" t="s">
        <v>549</v>
      </c>
      <c r="C304" s="550">
        <v>2240</v>
      </c>
      <c r="D304" s="107">
        <v>0</v>
      </c>
      <c r="E304" s="556" t="s">
        <v>11</v>
      </c>
      <c r="F304" s="436" t="s">
        <v>247</v>
      </c>
      <c r="G304" s="438" t="s">
        <v>59</v>
      </c>
    </row>
    <row r="305" spans="1:7" ht="29.25" hidden="1" customHeight="1">
      <c r="A305" s="445"/>
      <c r="B305" s="11"/>
      <c r="C305" s="551"/>
      <c r="D305" s="41" t="s">
        <v>550</v>
      </c>
      <c r="E305" s="557"/>
      <c r="F305" s="437"/>
      <c r="G305" s="439"/>
    </row>
    <row r="306" spans="1:7" ht="42.75" customHeight="1">
      <c r="A306" s="595" t="s">
        <v>456</v>
      </c>
      <c r="B306" s="497" t="s">
        <v>449</v>
      </c>
      <c r="C306" s="425">
        <v>2240</v>
      </c>
      <c r="D306" s="77">
        <v>4300</v>
      </c>
      <c r="E306" s="448" t="s">
        <v>181</v>
      </c>
      <c r="F306" s="526" t="s">
        <v>498</v>
      </c>
      <c r="G306" s="429" t="s">
        <v>53</v>
      </c>
    </row>
    <row r="307" spans="1:7" ht="69.75" customHeight="1">
      <c r="A307" s="596"/>
      <c r="B307" s="499"/>
      <c r="C307" s="529"/>
      <c r="D307" s="41" t="s">
        <v>547</v>
      </c>
      <c r="E307" s="449"/>
      <c r="F307" s="527"/>
      <c r="G307" s="430"/>
    </row>
    <row r="308" spans="1:7" ht="63" hidden="1" customHeight="1">
      <c r="A308" s="595" t="s">
        <v>457</v>
      </c>
      <c r="B308" s="497" t="s">
        <v>449</v>
      </c>
      <c r="C308" s="425">
        <v>2240</v>
      </c>
      <c r="D308" s="133">
        <v>0</v>
      </c>
      <c r="E308" s="463" t="s">
        <v>396</v>
      </c>
      <c r="F308" s="526" t="s">
        <v>25</v>
      </c>
      <c r="G308" s="429" t="s">
        <v>53</v>
      </c>
    </row>
    <row r="309" spans="1:7" ht="29.25" hidden="1" customHeight="1">
      <c r="A309" s="596"/>
      <c r="B309" s="499"/>
      <c r="C309" s="529"/>
      <c r="D309" s="41" t="s">
        <v>378</v>
      </c>
      <c r="E309" s="437"/>
      <c r="F309" s="527"/>
      <c r="G309" s="430"/>
    </row>
    <row r="310" spans="1:7" ht="44.25" customHeight="1">
      <c r="A310" s="595" t="s">
        <v>458</v>
      </c>
      <c r="B310" s="497" t="s">
        <v>450</v>
      </c>
      <c r="C310" s="425">
        <v>2240</v>
      </c>
      <c r="D310" s="122">
        <v>110300</v>
      </c>
      <c r="E310" s="449" t="s">
        <v>513</v>
      </c>
      <c r="F310" s="526" t="s">
        <v>25</v>
      </c>
      <c r="G310" s="438" t="s">
        <v>53</v>
      </c>
    </row>
    <row r="311" spans="1:7" ht="36.75" customHeight="1">
      <c r="A311" s="596"/>
      <c r="B311" s="499"/>
      <c r="C311" s="529"/>
      <c r="D311" s="140" t="s">
        <v>555</v>
      </c>
      <c r="E311" s="517"/>
      <c r="F311" s="527"/>
      <c r="G311" s="439"/>
    </row>
    <row r="312" spans="1:7" ht="39" customHeight="1">
      <c r="A312" s="393" t="s">
        <v>604</v>
      </c>
      <c r="B312" s="10" t="s">
        <v>605</v>
      </c>
      <c r="C312" s="316">
        <v>2240</v>
      </c>
      <c r="D312" s="115">
        <f>47978+96490+3000+43650</f>
        <v>191118</v>
      </c>
      <c r="E312" s="556" t="s">
        <v>608</v>
      </c>
      <c r="F312" s="583"/>
      <c r="G312" s="438" t="s">
        <v>607</v>
      </c>
    </row>
    <row r="313" spans="1:7" ht="63" customHeight="1">
      <c r="A313" s="388"/>
      <c r="B313" s="11"/>
      <c r="C313" s="70"/>
      <c r="D313" s="92" t="s">
        <v>606</v>
      </c>
      <c r="E313" s="557"/>
      <c r="F313" s="584"/>
      <c r="G313" s="439"/>
    </row>
    <row r="314" spans="1:7" ht="29.25" hidden="1" customHeight="1">
      <c r="A314" s="393" t="s">
        <v>241</v>
      </c>
      <c r="B314" s="110" t="s">
        <v>240</v>
      </c>
      <c r="C314" s="316">
        <v>2240</v>
      </c>
      <c r="D314" s="122">
        <v>0</v>
      </c>
      <c r="E314" s="512" t="s">
        <v>199</v>
      </c>
      <c r="F314" s="269" t="s">
        <v>226</v>
      </c>
      <c r="G314" s="438" t="s">
        <v>53</v>
      </c>
    </row>
    <row r="315" spans="1:7" ht="29.25" hidden="1" customHeight="1">
      <c r="A315" s="388"/>
      <c r="B315" s="11"/>
      <c r="C315" s="70"/>
      <c r="D315" s="114" t="s">
        <v>234</v>
      </c>
      <c r="E315" s="513"/>
      <c r="F315" s="269"/>
      <c r="G315" s="439"/>
    </row>
    <row r="316" spans="1:7" ht="29.25" hidden="1" customHeight="1">
      <c r="A316" s="387" t="s">
        <v>251</v>
      </c>
      <c r="B316" s="119" t="s">
        <v>252</v>
      </c>
      <c r="C316" s="109">
        <v>2240</v>
      </c>
      <c r="D316" s="123">
        <v>0</v>
      </c>
      <c r="E316" s="556" t="s">
        <v>199</v>
      </c>
      <c r="F316" s="269" t="s">
        <v>226</v>
      </c>
      <c r="G316" s="438" t="s">
        <v>53</v>
      </c>
    </row>
    <row r="317" spans="1:7" ht="29.25" hidden="1" customHeight="1">
      <c r="A317" s="388"/>
      <c r="B317" s="11"/>
      <c r="C317" s="70"/>
      <c r="D317" s="111" t="s">
        <v>233</v>
      </c>
      <c r="E317" s="557"/>
      <c r="F317" s="260"/>
      <c r="G317" s="439"/>
    </row>
    <row r="318" spans="1:7" ht="52.5" hidden="1" customHeight="1">
      <c r="A318" s="595" t="s">
        <v>459</v>
      </c>
      <c r="B318" s="629" t="s">
        <v>451</v>
      </c>
      <c r="C318" s="425">
        <v>2240</v>
      </c>
      <c r="D318" s="133">
        <v>0</v>
      </c>
      <c r="E318" s="463" t="s">
        <v>396</v>
      </c>
      <c r="F318" s="526" t="s">
        <v>119</v>
      </c>
      <c r="G318" s="531" t="s">
        <v>53</v>
      </c>
    </row>
    <row r="319" spans="1:7" ht="29.25" hidden="1" customHeight="1">
      <c r="A319" s="596"/>
      <c r="B319" s="499"/>
      <c r="C319" s="529"/>
      <c r="D319" s="114" t="s">
        <v>406</v>
      </c>
      <c r="E319" s="437"/>
      <c r="F319" s="527"/>
      <c r="G319" s="439"/>
    </row>
    <row r="320" spans="1:7" ht="29.25" hidden="1" customHeight="1">
      <c r="A320" s="595" t="s">
        <v>460</v>
      </c>
      <c r="B320" s="629" t="s">
        <v>452</v>
      </c>
      <c r="C320" s="425">
        <v>2240</v>
      </c>
      <c r="D320" s="123">
        <v>0</v>
      </c>
      <c r="E320" s="463" t="s">
        <v>267</v>
      </c>
      <c r="F320" s="526" t="s">
        <v>108</v>
      </c>
      <c r="G320" s="531" t="s">
        <v>53</v>
      </c>
    </row>
    <row r="321" spans="1:7" ht="49.5" hidden="1" customHeight="1">
      <c r="A321" s="596"/>
      <c r="B321" s="499"/>
      <c r="C321" s="529"/>
      <c r="D321" s="114" t="s">
        <v>382</v>
      </c>
      <c r="E321" s="437"/>
      <c r="F321" s="527"/>
      <c r="G321" s="439"/>
    </row>
    <row r="322" spans="1:7" ht="43.5" hidden="1" customHeight="1">
      <c r="A322" s="387" t="s">
        <v>381</v>
      </c>
      <c r="B322" s="110" t="s">
        <v>283</v>
      </c>
      <c r="C322" s="109">
        <v>2240</v>
      </c>
      <c r="D322" s="123">
        <v>0</v>
      </c>
      <c r="E322" s="585" t="s">
        <v>11</v>
      </c>
      <c r="F322" s="269" t="s">
        <v>278</v>
      </c>
      <c r="G322" s="531" t="s">
        <v>53</v>
      </c>
    </row>
    <row r="323" spans="1:7" ht="47.25" hidden="1" customHeight="1">
      <c r="A323" s="388"/>
      <c r="B323" s="11"/>
      <c r="C323" s="70"/>
      <c r="D323" s="114" t="s">
        <v>284</v>
      </c>
      <c r="E323" s="557"/>
      <c r="F323" s="260"/>
      <c r="G323" s="439"/>
    </row>
    <row r="324" spans="1:7" ht="29.25" hidden="1" customHeight="1">
      <c r="A324" s="387" t="s">
        <v>285</v>
      </c>
      <c r="B324" s="125" t="s">
        <v>290</v>
      </c>
      <c r="C324" s="109">
        <v>2240</v>
      </c>
      <c r="D324" s="123">
        <v>0</v>
      </c>
      <c r="E324" s="585" t="s">
        <v>82</v>
      </c>
      <c r="F324" s="269" t="s">
        <v>278</v>
      </c>
      <c r="G324" s="531" t="s">
        <v>58</v>
      </c>
    </row>
    <row r="325" spans="1:7" ht="45" hidden="1" customHeight="1">
      <c r="A325" s="388"/>
      <c r="B325" s="11"/>
      <c r="C325" s="70"/>
      <c r="D325" s="114" t="s">
        <v>362</v>
      </c>
      <c r="E325" s="557"/>
      <c r="F325" s="260"/>
      <c r="G325" s="439"/>
    </row>
    <row r="326" spans="1:7" ht="45" hidden="1" customHeight="1">
      <c r="A326" s="387" t="s">
        <v>285</v>
      </c>
      <c r="B326" s="125" t="s">
        <v>290</v>
      </c>
      <c r="C326" s="109">
        <v>2240</v>
      </c>
      <c r="D326" s="123">
        <v>0</v>
      </c>
      <c r="E326" s="585" t="s">
        <v>82</v>
      </c>
      <c r="F326" s="269" t="s">
        <v>341</v>
      </c>
      <c r="G326" s="531" t="s">
        <v>368</v>
      </c>
    </row>
    <row r="327" spans="1:7" ht="45" hidden="1" customHeight="1">
      <c r="A327" s="388"/>
      <c r="B327" s="11"/>
      <c r="C327" s="70"/>
      <c r="D327" s="140" t="s">
        <v>352</v>
      </c>
      <c r="E327" s="557"/>
      <c r="F327" s="260"/>
      <c r="G327" s="439"/>
    </row>
    <row r="328" spans="1:7" ht="45" hidden="1" customHeight="1">
      <c r="A328" s="595" t="s">
        <v>461</v>
      </c>
      <c r="B328" s="597" t="s">
        <v>453</v>
      </c>
      <c r="C328" s="425">
        <v>2240</v>
      </c>
      <c r="D328" s="123">
        <v>0</v>
      </c>
      <c r="E328" s="585" t="s">
        <v>267</v>
      </c>
      <c r="F328" s="526" t="s">
        <v>118</v>
      </c>
      <c r="G328" s="531" t="s">
        <v>58</v>
      </c>
    </row>
    <row r="329" spans="1:7" ht="45" hidden="1" customHeight="1">
      <c r="A329" s="596"/>
      <c r="B329" s="598"/>
      <c r="C329" s="529"/>
      <c r="D329" s="114" t="s">
        <v>379</v>
      </c>
      <c r="E329" s="557"/>
      <c r="F329" s="527"/>
      <c r="G329" s="439"/>
    </row>
    <row r="330" spans="1:7" s="211" customFormat="1" ht="45" hidden="1" customHeight="1">
      <c r="A330" s="636" t="s">
        <v>462</v>
      </c>
      <c r="B330" s="214" t="s">
        <v>454</v>
      </c>
      <c r="C330" s="198">
        <v>2240</v>
      </c>
      <c r="D330" s="215">
        <v>0</v>
      </c>
      <c r="E330" s="590" t="s">
        <v>11</v>
      </c>
      <c r="F330" s="269" t="s">
        <v>119</v>
      </c>
      <c r="G330" s="464" t="s">
        <v>58</v>
      </c>
    </row>
    <row r="331" spans="1:7" s="211" customFormat="1" ht="45" hidden="1" customHeight="1">
      <c r="A331" s="637"/>
      <c r="B331" s="14"/>
      <c r="C331" s="188"/>
      <c r="D331" s="216" t="s">
        <v>370</v>
      </c>
      <c r="E331" s="562"/>
      <c r="F331" s="260"/>
      <c r="G331" s="465"/>
    </row>
    <row r="332" spans="1:7" ht="45" hidden="1" customHeight="1">
      <c r="A332" s="472" t="s">
        <v>464</v>
      </c>
      <c r="B332" s="630" t="s">
        <v>463</v>
      </c>
      <c r="C332" s="109">
        <v>2240</v>
      </c>
      <c r="D332" s="123">
        <v>0</v>
      </c>
      <c r="E332" s="585" t="s">
        <v>11</v>
      </c>
      <c r="F332" s="269" t="s">
        <v>108</v>
      </c>
      <c r="G332" s="531" t="s">
        <v>58</v>
      </c>
    </row>
    <row r="333" spans="1:7" ht="45" hidden="1" customHeight="1">
      <c r="A333" s="471"/>
      <c r="B333" s="631"/>
      <c r="C333" s="70"/>
      <c r="D333" s="114" t="s">
        <v>385</v>
      </c>
      <c r="E333" s="557"/>
      <c r="F333" s="260"/>
      <c r="G333" s="439"/>
    </row>
    <row r="334" spans="1:7" ht="45" hidden="1" customHeight="1">
      <c r="A334" s="387" t="s">
        <v>287</v>
      </c>
      <c r="B334" s="110" t="s">
        <v>288</v>
      </c>
      <c r="C334" s="109">
        <v>2240</v>
      </c>
      <c r="D334" s="123">
        <v>0</v>
      </c>
      <c r="E334" s="585" t="s">
        <v>267</v>
      </c>
      <c r="F334" s="269" t="s">
        <v>278</v>
      </c>
      <c r="G334" s="531" t="s">
        <v>58</v>
      </c>
    </row>
    <row r="335" spans="1:7" ht="45" hidden="1" customHeight="1">
      <c r="A335" s="388"/>
      <c r="B335" s="11"/>
      <c r="C335" s="70"/>
      <c r="D335" s="114" t="s">
        <v>286</v>
      </c>
      <c r="E335" s="557"/>
      <c r="F335" s="260"/>
      <c r="G335" s="439"/>
    </row>
    <row r="336" spans="1:7" ht="55.5" hidden="1" customHeight="1">
      <c r="A336" s="634" t="s">
        <v>466</v>
      </c>
      <c r="B336" s="632" t="s">
        <v>465</v>
      </c>
      <c r="C336" s="218">
        <v>2240</v>
      </c>
      <c r="D336" s="219">
        <v>0</v>
      </c>
      <c r="E336" s="586" t="s">
        <v>11</v>
      </c>
      <c r="F336" s="210" t="s">
        <v>108</v>
      </c>
      <c r="G336" s="588" t="s">
        <v>58</v>
      </c>
    </row>
    <row r="337" spans="1:8" ht="45" hidden="1" customHeight="1">
      <c r="A337" s="635"/>
      <c r="B337" s="633"/>
      <c r="C337" s="220"/>
      <c r="D337" s="221" t="s">
        <v>289</v>
      </c>
      <c r="E337" s="587"/>
      <c r="F337" s="236"/>
      <c r="G337" s="589"/>
    </row>
    <row r="338" spans="1:8" ht="45" hidden="1" customHeight="1">
      <c r="A338" s="595" t="s">
        <v>467</v>
      </c>
      <c r="B338" s="597" t="s">
        <v>468</v>
      </c>
      <c r="C338" s="425">
        <v>2240</v>
      </c>
      <c r="D338" s="123">
        <v>0</v>
      </c>
      <c r="E338" s="585" t="s">
        <v>267</v>
      </c>
      <c r="F338" s="526" t="s">
        <v>108</v>
      </c>
      <c r="G338" s="531" t="s">
        <v>53</v>
      </c>
    </row>
    <row r="339" spans="1:8" ht="45" hidden="1" customHeight="1">
      <c r="A339" s="596"/>
      <c r="B339" s="598"/>
      <c r="C339" s="529"/>
      <c r="D339" s="114" t="s">
        <v>380</v>
      </c>
      <c r="E339" s="557"/>
      <c r="F339" s="527"/>
      <c r="G339" s="439"/>
    </row>
    <row r="340" spans="1:8" ht="42.75" hidden="1" customHeight="1">
      <c r="A340" s="595" t="s">
        <v>470</v>
      </c>
      <c r="B340" s="597" t="s">
        <v>469</v>
      </c>
      <c r="C340" s="425">
        <v>2240</v>
      </c>
      <c r="D340" s="123">
        <v>0</v>
      </c>
      <c r="E340" s="463" t="s">
        <v>396</v>
      </c>
      <c r="F340" s="526" t="s">
        <v>118</v>
      </c>
      <c r="G340" s="531" t="s">
        <v>58</v>
      </c>
    </row>
    <row r="341" spans="1:8" ht="51.75" hidden="1" customHeight="1">
      <c r="A341" s="596"/>
      <c r="B341" s="598"/>
      <c r="C341" s="529"/>
      <c r="D341" s="116" t="s">
        <v>383</v>
      </c>
      <c r="E341" s="437"/>
      <c r="F341" s="527"/>
      <c r="G341" s="439"/>
    </row>
    <row r="342" spans="1:8" ht="41.25" hidden="1" customHeight="1">
      <c r="A342" s="444" t="s">
        <v>132</v>
      </c>
      <c r="B342" s="78" t="s">
        <v>133</v>
      </c>
      <c r="C342" s="591">
        <v>2240</v>
      </c>
      <c r="D342" s="36">
        <v>0</v>
      </c>
      <c r="E342" s="593" t="s">
        <v>120</v>
      </c>
      <c r="F342" s="427" t="s">
        <v>118</v>
      </c>
      <c r="G342" s="394" t="s">
        <v>117</v>
      </c>
    </row>
    <row r="343" spans="1:8" ht="20.25" hidden="1" customHeight="1">
      <c r="A343" s="445"/>
      <c r="B343" s="73"/>
      <c r="C343" s="592"/>
      <c r="D343" s="46" t="s">
        <v>134</v>
      </c>
      <c r="E343" s="594"/>
      <c r="F343" s="428"/>
      <c r="G343" s="318"/>
    </row>
    <row r="344" spans="1:8" ht="55.5" hidden="1" customHeight="1">
      <c r="A344" s="444" t="s">
        <v>135</v>
      </c>
      <c r="B344" s="78" t="s">
        <v>121</v>
      </c>
      <c r="C344" s="550">
        <v>2240</v>
      </c>
      <c r="D344" s="36">
        <v>0</v>
      </c>
      <c r="E344" s="526" t="s">
        <v>120</v>
      </c>
      <c r="F344" s="427" t="s">
        <v>118</v>
      </c>
      <c r="G344" s="394" t="s">
        <v>117</v>
      </c>
    </row>
    <row r="345" spans="1:8" ht="29.25" hidden="1" customHeight="1">
      <c r="A345" s="445"/>
      <c r="B345" s="73"/>
      <c r="C345" s="551"/>
      <c r="D345" s="46" t="s">
        <v>136</v>
      </c>
      <c r="E345" s="527"/>
      <c r="F345" s="428"/>
      <c r="G345" s="318"/>
    </row>
    <row r="346" spans="1:8" ht="27" customHeight="1" thickBot="1">
      <c r="A346" s="411" t="s">
        <v>13</v>
      </c>
      <c r="B346" s="182"/>
      <c r="C346" s="183"/>
      <c r="D346" s="196">
        <f>D198+D200+D206+D208+D210+D212+D216+D218+D230+D232+D236+D240+D242+D246+D250+D306+D310+D214+D248+D244+D238+D312</f>
        <v>32864200</v>
      </c>
      <c r="E346" s="183"/>
      <c r="F346" s="183"/>
      <c r="G346" s="184"/>
      <c r="H346" s="74"/>
    </row>
    <row r="347" spans="1:8" ht="27" hidden="1" customHeight="1">
      <c r="A347" s="395" t="s">
        <v>98</v>
      </c>
      <c r="B347" s="406" t="s">
        <v>99</v>
      </c>
      <c r="C347" s="291">
        <v>2282</v>
      </c>
      <c r="D347" s="407">
        <v>0</v>
      </c>
      <c r="E347" s="585" t="s">
        <v>184</v>
      </c>
      <c r="F347" s="530" t="s">
        <v>119</v>
      </c>
      <c r="G347" s="558" t="s">
        <v>58</v>
      </c>
      <c r="H347" s="124"/>
    </row>
    <row r="348" spans="1:8" ht="61.5" hidden="1" customHeight="1">
      <c r="A348" s="395"/>
      <c r="B348" s="69"/>
      <c r="C348" s="273"/>
      <c r="D348" s="12" t="s">
        <v>100</v>
      </c>
      <c r="E348" s="557"/>
      <c r="F348" s="527"/>
      <c r="G348" s="430"/>
      <c r="H348" s="74"/>
    </row>
    <row r="349" spans="1:8" ht="39.75" hidden="1" customHeight="1">
      <c r="A349" s="396" t="s">
        <v>185</v>
      </c>
      <c r="B349" s="6"/>
      <c r="C349" s="4"/>
      <c r="D349" s="190">
        <f>D347</f>
        <v>0</v>
      </c>
      <c r="E349" s="4"/>
      <c r="F349" s="4"/>
      <c r="G349" s="334"/>
      <c r="H349" s="74"/>
    </row>
    <row r="350" spans="1:8" ht="62.25" hidden="1" customHeight="1">
      <c r="A350" s="444" t="s">
        <v>101</v>
      </c>
      <c r="B350" s="599" t="s">
        <v>37</v>
      </c>
      <c r="C350" s="512">
        <v>3110</v>
      </c>
      <c r="D350" s="34">
        <f>6453000-6453000</f>
        <v>0</v>
      </c>
      <c r="E350" s="436" t="s">
        <v>110</v>
      </c>
      <c r="F350" s="436" t="s">
        <v>119</v>
      </c>
      <c r="G350" s="486" t="s">
        <v>160</v>
      </c>
    </row>
    <row r="351" spans="1:8" ht="111.75" hidden="1" customHeight="1">
      <c r="A351" s="445"/>
      <c r="B351" s="600"/>
      <c r="C351" s="582"/>
      <c r="D351" s="42" t="s">
        <v>157</v>
      </c>
      <c r="E351" s="463"/>
      <c r="F351" s="463"/>
      <c r="G351" s="464"/>
    </row>
    <row r="352" spans="1:8" ht="28.5" hidden="1" customHeight="1">
      <c r="A352" s="378" t="s">
        <v>102</v>
      </c>
      <c r="B352" s="600"/>
      <c r="C352" s="582"/>
      <c r="D352" s="34">
        <f>3988108.95-3988108.95</f>
        <v>0</v>
      </c>
      <c r="E352" s="463"/>
      <c r="F352" s="463"/>
      <c r="G352" s="486" t="s">
        <v>58</v>
      </c>
    </row>
    <row r="353" spans="1:7" ht="15.75" hidden="1" customHeight="1">
      <c r="A353" s="397"/>
      <c r="B353" s="600"/>
      <c r="C353" s="582"/>
      <c r="D353" s="42" t="s">
        <v>157</v>
      </c>
      <c r="E353" s="463"/>
      <c r="F353" s="463"/>
      <c r="G353" s="464"/>
    </row>
    <row r="354" spans="1:7" ht="31.5" hidden="1" customHeight="1">
      <c r="A354" s="378" t="s">
        <v>164</v>
      </c>
      <c r="B354" s="600"/>
      <c r="C354" s="582"/>
      <c r="D354" s="34">
        <v>0</v>
      </c>
      <c r="E354" s="463"/>
      <c r="F354" s="463"/>
      <c r="G354" s="464"/>
    </row>
    <row r="355" spans="1:7" ht="35.25" hidden="1" customHeight="1">
      <c r="A355" s="398"/>
      <c r="B355" s="600"/>
      <c r="C355" s="582"/>
      <c r="D355" s="42" t="s">
        <v>165</v>
      </c>
      <c r="E355" s="463"/>
      <c r="F355" s="463"/>
      <c r="G355" s="464"/>
    </row>
    <row r="356" spans="1:7" ht="30" hidden="1" customHeight="1">
      <c r="A356" s="270" t="s">
        <v>103</v>
      </c>
      <c r="B356" s="600"/>
      <c r="C356" s="582"/>
      <c r="D356" s="34">
        <f>4434672-4434672</f>
        <v>0</v>
      </c>
      <c r="E356" s="463"/>
      <c r="F356" s="463"/>
      <c r="G356" s="464"/>
    </row>
    <row r="357" spans="1:7" ht="25.5" hidden="1" customHeight="1">
      <c r="A357" s="271"/>
      <c r="B357" s="600"/>
      <c r="C357" s="582"/>
      <c r="D357" s="42" t="s">
        <v>157</v>
      </c>
      <c r="E357" s="463"/>
      <c r="F357" s="463"/>
      <c r="G357" s="464"/>
    </row>
    <row r="358" spans="1:7" ht="36.75" hidden="1" customHeight="1">
      <c r="A358" s="378" t="s">
        <v>171</v>
      </c>
      <c r="B358" s="600"/>
      <c r="C358" s="582"/>
      <c r="D358" s="34">
        <v>0</v>
      </c>
      <c r="E358" s="463"/>
      <c r="F358" s="463"/>
      <c r="G358" s="464"/>
    </row>
    <row r="359" spans="1:7" ht="36.75" hidden="1" customHeight="1">
      <c r="A359" s="399"/>
      <c r="B359" s="600"/>
      <c r="C359" s="582"/>
      <c r="D359" s="86" t="s">
        <v>166</v>
      </c>
      <c r="E359" s="463"/>
      <c r="F359" s="463"/>
      <c r="G359" s="464"/>
    </row>
    <row r="360" spans="1:7" ht="26.25" hidden="1" customHeight="1">
      <c r="A360" s="270" t="s">
        <v>104</v>
      </c>
      <c r="B360" s="600"/>
      <c r="C360" s="582"/>
      <c r="D360" s="34">
        <f>13601246.4-13601246.4</f>
        <v>0</v>
      </c>
      <c r="E360" s="463"/>
      <c r="F360" s="463"/>
      <c r="G360" s="464"/>
    </row>
    <row r="361" spans="1:7" ht="33.75" hidden="1" customHeight="1">
      <c r="A361" s="271"/>
      <c r="B361" s="600"/>
      <c r="C361" s="582"/>
      <c r="D361" s="42" t="s">
        <v>157</v>
      </c>
      <c r="E361" s="463"/>
      <c r="F361" s="463"/>
      <c r="G361" s="464"/>
    </row>
    <row r="362" spans="1:7" ht="33.75" hidden="1" customHeight="1">
      <c r="A362" s="378" t="s">
        <v>172</v>
      </c>
      <c r="B362" s="600"/>
      <c r="C362" s="582"/>
      <c r="D362" s="34">
        <v>0</v>
      </c>
      <c r="E362" s="463"/>
      <c r="F362" s="463"/>
      <c r="G362" s="464"/>
    </row>
    <row r="363" spans="1:7" ht="33.75" hidden="1" customHeight="1">
      <c r="A363" s="271"/>
      <c r="B363" s="600"/>
      <c r="C363" s="582"/>
      <c r="D363" s="86" t="s">
        <v>167</v>
      </c>
      <c r="E363" s="463"/>
      <c r="F363" s="463"/>
      <c r="G363" s="465"/>
    </row>
    <row r="364" spans="1:7" ht="48" hidden="1" customHeight="1">
      <c r="A364" s="270" t="s">
        <v>105</v>
      </c>
      <c r="B364" s="600"/>
      <c r="C364" s="582"/>
      <c r="D364" s="34">
        <f>4019652-4019652</f>
        <v>0</v>
      </c>
      <c r="E364" s="463"/>
      <c r="F364" s="463"/>
      <c r="G364" s="486" t="s">
        <v>160</v>
      </c>
    </row>
    <row r="365" spans="1:7" ht="101.25" hidden="1" customHeight="1">
      <c r="A365" s="271"/>
      <c r="B365" s="601"/>
      <c r="C365" s="513"/>
      <c r="D365" s="42" t="s">
        <v>157</v>
      </c>
      <c r="E365" s="437"/>
      <c r="F365" s="437"/>
      <c r="G365" s="464"/>
    </row>
    <row r="366" spans="1:7" ht="43.5" hidden="1" customHeight="1">
      <c r="A366" s="399" t="s">
        <v>253</v>
      </c>
      <c r="B366" s="552" t="s">
        <v>254</v>
      </c>
      <c r="C366" s="43">
        <v>3110</v>
      </c>
      <c r="D366" s="34">
        <v>0</v>
      </c>
      <c r="E366" s="269" t="s">
        <v>11</v>
      </c>
      <c r="F366" s="427" t="s">
        <v>108</v>
      </c>
      <c r="G366" s="438" t="s">
        <v>53</v>
      </c>
    </row>
    <row r="367" spans="1:7" ht="61.5" hidden="1" customHeight="1">
      <c r="A367" s="271"/>
      <c r="B367" s="553"/>
      <c r="C367" s="43"/>
      <c r="D367" s="41" t="s">
        <v>78</v>
      </c>
      <c r="E367" s="269" t="s">
        <v>111</v>
      </c>
      <c r="F367" s="428"/>
      <c r="G367" s="439"/>
    </row>
    <row r="368" spans="1:7" ht="75.75" hidden="1" customHeight="1">
      <c r="A368" s="378" t="s">
        <v>40</v>
      </c>
      <c r="B368" s="552" t="s">
        <v>39</v>
      </c>
      <c r="C368" s="602">
        <v>3110</v>
      </c>
      <c r="D368" s="34">
        <f>6750000-6750000</f>
        <v>0</v>
      </c>
      <c r="E368" s="427" t="s">
        <v>112</v>
      </c>
      <c r="F368" s="427" t="s">
        <v>108</v>
      </c>
      <c r="G368" s="438" t="s">
        <v>161</v>
      </c>
    </row>
    <row r="369" spans="1:7" ht="97.5" hidden="1" customHeight="1">
      <c r="A369" s="373"/>
      <c r="B369" s="553"/>
      <c r="C369" s="519"/>
      <c r="D369" s="41" t="s">
        <v>157</v>
      </c>
      <c r="E369" s="428"/>
      <c r="F369" s="428"/>
      <c r="G369" s="439"/>
    </row>
    <row r="370" spans="1:7" ht="78.75" hidden="1" customHeight="1">
      <c r="A370" s="399" t="s">
        <v>41</v>
      </c>
      <c r="B370" s="552" t="s">
        <v>42</v>
      </c>
      <c r="C370" s="43">
        <v>3110</v>
      </c>
      <c r="D370" s="34">
        <f>3960000-3960000</f>
        <v>0</v>
      </c>
      <c r="E370" s="294" t="s">
        <v>11</v>
      </c>
      <c r="F370" s="294" t="s">
        <v>27</v>
      </c>
      <c r="G370" s="438" t="s">
        <v>161</v>
      </c>
    </row>
    <row r="371" spans="1:7" ht="93.75" hidden="1" customHeight="1">
      <c r="A371" s="271"/>
      <c r="B371" s="553"/>
      <c r="C371" s="43"/>
      <c r="D371" s="41" t="s">
        <v>158</v>
      </c>
      <c r="E371" s="295" t="s">
        <v>111</v>
      </c>
      <c r="F371" s="295"/>
      <c r="G371" s="439"/>
    </row>
    <row r="372" spans="1:7" ht="27" hidden="1" customHeight="1">
      <c r="A372" s="399" t="s">
        <v>49</v>
      </c>
      <c r="B372" s="552" t="s">
        <v>43</v>
      </c>
      <c r="C372" s="300">
        <v>3110</v>
      </c>
      <c r="D372" s="136">
        <f>6128320.65+2659727.35-8788048</f>
        <v>0</v>
      </c>
      <c r="E372" s="294" t="s">
        <v>11</v>
      </c>
      <c r="F372" s="294" t="s">
        <v>108</v>
      </c>
      <c r="G372" s="438" t="s">
        <v>58</v>
      </c>
    </row>
    <row r="373" spans="1:7" ht="60" hidden="1" customHeight="1">
      <c r="A373" s="271"/>
      <c r="B373" s="553"/>
      <c r="C373" s="301"/>
      <c r="D373" s="41" t="s">
        <v>351</v>
      </c>
      <c r="E373" s="294" t="s">
        <v>111</v>
      </c>
      <c r="F373" s="294"/>
      <c r="G373" s="439"/>
    </row>
    <row r="374" spans="1:7" ht="34.5" hidden="1" customHeight="1">
      <c r="A374" s="399" t="s">
        <v>38</v>
      </c>
      <c r="B374" s="552" t="s">
        <v>51</v>
      </c>
      <c r="C374" s="43">
        <v>3110</v>
      </c>
      <c r="D374" s="76">
        <v>0</v>
      </c>
      <c r="E374" s="293" t="s">
        <v>267</v>
      </c>
      <c r="F374" s="293" t="s">
        <v>27</v>
      </c>
      <c r="G374" s="438" t="s">
        <v>58</v>
      </c>
    </row>
    <row r="375" spans="1:7" ht="43.5" hidden="1" customHeight="1">
      <c r="A375" s="271"/>
      <c r="B375" s="553"/>
      <c r="C375" s="301"/>
      <c r="D375" s="41" t="s">
        <v>335</v>
      </c>
      <c r="E375" s="295"/>
      <c r="F375" s="295"/>
      <c r="G375" s="439"/>
    </row>
    <row r="376" spans="1:7" ht="33.75" hidden="1" customHeight="1">
      <c r="A376" s="399" t="s">
        <v>221</v>
      </c>
      <c r="B376" s="552" t="s">
        <v>219</v>
      </c>
      <c r="C376" s="43">
        <v>3110</v>
      </c>
      <c r="D376" s="71">
        <v>0</v>
      </c>
      <c r="E376" s="294" t="s">
        <v>11</v>
      </c>
      <c r="F376" s="294" t="s">
        <v>109</v>
      </c>
      <c r="G376" s="304" t="s">
        <v>214</v>
      </c>
    </row>
    <row r="377" spans="1:7" ht="43.5" hidden="1" customHeight="1">
      <c r="A377" s="399"/>
      <c r="B377" s="553"/>
      <c r="C377" s="43"/>
      <c r="D377" s="41" t="s">
        <v>220</v>
      </c>
      <c r="E377" s="294"/>
      <c r="F377" s="294"/>
      <c r="G377" s="304"/>
    </row>
    <row r="378" spans="1:7" ht="26.25" hidden="1" customHeight="1">
      <c r="A378" s="607" t="s">
        <v>127</v>
      </c>
      <c r="B378" s="552" t="s">
        <v>116</v>
      </c>
      <c r="C378" s="43">
        <v>3110</v>
      </c>
      <c r="D378" s="76">
        <v>0</v>
      </c>
      <c r="E378" s="293" t="s">
        <v>11</v>
      </c>
      <c r="F378" s="293" t="s">
        <v>25</v>
      </c>
      <c r="G378" s="438" t="s">
        <v>53</v>
      </c>
    </row>
    <row r="379" spans="1:7" ht="39" hidden="1" customHeight="1">
      <c r="A379" s="608"/>
      <c r="B379" s="553"/>
      <c r="C379" s="301"/>
      <c r="D379" s="41" t="s">
        <v>248</v>
      </c>
      <c r="E379" s="295"/>
      <c r="F379" s="295"/>
      <c r="G379" s="439"/>
    </row>
    <row r="380" spans="1:7" ht="26.25" hidden="1" customHeight="1">
      <c r="A380" s="603" t="s">
        <v>250</v>
      </c>
      <c r="B380" s="99" t="s">
        <v>249</v>
      </c>
      <c r="C380" s="448">
        <v>3110</v>
      </c>
      <c r="D380" s="100">
        <v>0</v>
      </c>
      <c r="E380" s="448" t="s">
        <v>267</v>
      </c>
      <c r="F380" s="267" t="s">
        <v>278</v>
      </c>
      <c r="G380" s="319" t="s">
        <v>53</v>
      </c>
    </row>
    <row r="381" spans="1:7" ht="44.25" hidden="1" customHeight="1">
      <c r="A381" s="604"/>
      <c r="B381" s="299"/>
      <c r="C381" s="449"/>
      <c r="D381" s="117" t="s">
        <v>334</v>
      </c>
      <c r="E381" s="449"/>
      <c r="F381" s="118"/>
      <c r="G381" s="345"/>
    </row>
    <row r="382" spans="1:7" ht="52.5" hidden="1" customHeight="1">
      <c r="A382" s="603" t="s">
        <v>621</v>
      </c>
      <c r="B382" s="609" t="s">
        <v>620</v>
      </c>
      <c r="C382" s="448">
        <v>3110</v>
      </c>
      <c r="D382" s="100">
        <v>270000000</v>
      </c>
      <c r="E382" s="448" t="s">
        <v>120</v>
      </c>
      <c r="F382" s="605" t="s">
        <v>623</v>
      </c>
      <c r="G382" s="319" t="s">
        <v>53</v>
      </c>
    </row>
    <row r="383" spans="1:7" ht="44.25" hidden="1" customHeight="1">
      <c r="A383" s="604"/>
      <c r="B383" s="610"/>
      <c r="C383" s="449"/>
      <c r="D383" s="424" t="s">
        <v>622</v>
      </c>
      <c r="E383" s="449"/>
      <c r="F383" s="606"/>
      <c r="G383" s="345"/>
    </row>
    <row r="384" spans="1:7" ht="34.5" hidden="1" customHeight="1">
      <c r="A384" s="270" t="s">
        <v>107</v>
      </c>
      <c r="B384" s="552" t="s">
        <v>106</v>
      </c>
      <c r="C384" s="35">
        <v>3110</v>
      </c>
      <c r="D384" s="136">
        <v>0</v>
      </c>
      <c r="E384" s="526" t="s">
        <v>199</v>
      </c>
      <c r="F384" s="294" t="s">
        <v>341</v>
      </c>
      <c r="G384" s="438" t="s">
        <v>53</v>
      </c>
    </row>
    <row r="385" spans="1:9" ht="42" hidden="1" customHeight="1">
      <c r="A385" s="271"/>
      <c r="B385" s="553"/>
      <c r="C385" s="35"/>
      <c r="D385" s="12" t="s">
        <v>340</v>
      </c>
      <c r="E385" s="527"/>
      <c r="F385" s="294"/>
      <c r="G385" s="439"/>
    </row>
    <row r="386" spans="1:9" ht="42" hidden="1" customHeight="1">
      <c r="A386" s="400" t="s">
        <v>318</v>
      </c>
      <c r="B386" s="56" t="s">
        <v>279</v>
      </c>
      <c r="C386" s="325">
        <v>3110</v>
      </c>
      <c r="D386" s="130">
        <v>0</v>
      </c>
      <c r="E386" s="611" t="s">
        <v>199</v>
      </c>
      <c r="F386" s="526" t="s">
        <v>341</v>
      </c>
      <c r="G386" s="486" t="s">
        <v>58</v>
      </c>
    </row>
    <row r="387" spans="1:9" ht="42" hidden="1" customHeight="1">
      <c r="A387" s="356"/>
      <c r="B387" s="14"/>
      <c r="C387" s="29"/>
      <c r="D387" s="121" t="s">
        <v>280</v>
      </c>
      <c r="E387" s="612"/>
      <c r="F387" s="527"/>
      <c r="G387" s="465"/>
    </row>
    <row r="388" spans="1:9" ht="42" hidden="1" customHeight="1">
      <c r="A388" s="399" t="s">
        <v>343</v>
      </c>
      <c r="B388" s="56" t="s">
        <v>342</v>
      </c>
      <c r="C388" s="35">
        <v>3110</v>
      </c>
      <c r="D388" s="137">
        <v>0</v>
      </c>
      <c r="E388" s="611" t="s">
        <v>199</v>
      </c>
      <c r="F388" s="294" t="s">
        <v>341</v>
      </c>
      <c r="G388" s="486" t="s">
        <v>53</v>
      </c>
    </row>
    <row r="389" spans="1:9" ht="42" hidden="1" customHeight="1">
      <c r="A389" s="399"/>
      <c r="B389" s="309"/>
      <c r="C389" s="35"/>
      <c r="D389" s="121" t="s">
        <v>344</v>
      </c>
      <c r="E389" s="612"/>
      <c r="F389" s="294"/>
      <c r="G389" s="465"/>
    </row>
    <row r="390" spans="1:9" ht="52.5" hidden="1" customHeight="1">
      <c r="A390" s="378" t="s">
        <v>155</v>
      </c>
      <c r="B390" s="309" t="s">
        <v>154</v>
      </c>
      <c r="C390" s="296">
        <v>3110</v>
      </c>
      <c r="D390" s="34">
        <v>0</v>
      </c>
      <c r="E390" s="292" t="s">
        <v>184</v>
      </c>
      <c r="F390" s="294" t="s">
        <v>118</v>
      </c>
      <c r="G390" s="438" t="s">
        <v>53</v>
      </c>
    </row>
    <row r="391" spans="1:9" ht="42" hidden="1" customHeight="1">
      <c r="A391" s="373"/>
      <c r="B391" s="309"/>
      <c r="C391" s="35"/>
      <c r="D391" s="12" t="s">
        <v>156</v>
      </c>
      <c r="E391" s="292"/>
      <c r="F391" s="294"/>
      <c r="G391" s="439"/>
    </row>
    <row r="392" spans="1:9" ht="70.5" hidden="1" customHeight="1">
      <c r="A392" s="444" t="s">
        <v>50</v>
      </c>
      <c r="B392" s="10" t="s">
        <v>37</v>
      </c>
      <c r="C392" s="550">
        <v>3110</v>
      </c>
      <c r="D392" s="36">
        <f>12915000-12915000</f>
        <v>0</v>
      </c>
      <c r="E392" s="526" t="s">
        <v>110</v>
      </c>
      <c r="F392" s="427" t="s">
        <v>27</v>
      </c>
      <c r="G392" s="532" t="s">
        <v>161</v>
      </c>
    </row>
    <row r="393" spans="1:9" ht="107.25" hidden="1" customHeight="1">
      <c r="A393" s="445"/>
      <c r="B393" s="37"/>
      <c r="C393" s="551"/>
      <c r="D393" s="46" t="s">
        <v>159</v>
      </c>
      <c r="E393" s="527"/>
      <c r="F393" s="428"/>
      <c r="G393" s="533"/>
    </row>
    <row r="394" spans="1:9" ht="40.5" hidden="1" customHeight="1">
      <c r="A394" s="444" t="s">
        <v>139</v>
      </c>
      <c r="B394" s="81" t="s">
        <v>140</v>
      </c>
      <c r="C394" s="550">
        <v>3110</v>
      </c>
      <c r="D394" s="36">
        <v>0</v>
      </c>
      <c r="E394" s="526" t="s">
        <v>120</v>
      </c>
      <c r="F394" s="427" t="s">
        <v>119</v>
      </c>
      <c r="G394" s="261" t="s">
        <v>117</v>
      </c>
      <c r="H394" s="75"/>
    </row>
    <row r="395" spans="1:9" ht="24" hidden="1" customHeight="1">
      <c r="A395" s="445"/>
      <c r="B395" s="11"/>
      <c r="C395" s="551"/>
      <c r="D395" s="46" t="s">
        <v>122</v>
      </c>
      <c r="E395" s="527"/>
      <c r="F395" s="428"/>
      <c r="G395" s="262"/>
    </row>
    <row r="396" spans="1:9" ht="40.5" hidden="1" customHeight="1">
      <c r="A396" s="444" t="s">
        <v>339</v>
      </c>
      <c r="B396" s="547" t="s">
        <v>138</v>
      </c>
      <c r="C396" s="550">
        <v>3110</v>
      </c>
      <c r="D396" s="120">
        <v>0</v>
      </c>
      <c r="E396" s="526" t="s">
        <v>120</v>
      </c>
      <c r="F396" s="427" t="s">
        <v>109</v>
      </c>
      <c r="G396" s="261" t="s">
        <v>117</v>
      </c>
      <c r="H396" s="75"/>
    </row>
    <row r="397" spans="1:9" ht="40.5" hidden="1" customHeight="1">
      <c r="A397" s="445"/>
      <c r="B397" s="548"/>
      <c r="C397" s="551"/>
      <c r="D397" s="46" t="s">
        <v>270</v>
      </c>
      <c r="E397" s="527"/>
      <c r="F397" s="428"/>
      <c r="G397" s="262"/>
    </row>
    <row r="398" spans="1:9" ht="40.5" hidden="1" customHeight="1">
      <c r="A398" s="444" t="s">
        <v>141</v>
      </c>
      <c r="B398" s="552" t="s">
        <v>106</v>
      </c>
      <c r="C398" s="550">
        <v>3110</v>
      </c>
      <c r="D398" s="36">
        <v>0</v>
      </c>
      <c r="E398" s="526" t="s">
        <v>123</v>
      </c>
      <c r="F398" s="427" t="s">
        <v>119</v>
      </c>
      <c r="G398" s="261" t="s">
        <v>117</v>
      </c>
      <c r="H398" s="75"/>
    </row>
    <row r="399" spans="1:9" ht="40.5" hidden="1" customHeight="1">
      <c r="A399" s="445"/>
      <c r="B399" s="553"/>
      <c r="C399" s="551"/>
      <c r="D399" s="46" t="s">
        <v>152</v>
      </c>
      <c r="E399" s="527"/>
      <c r="F399" s="428"/>
      <c r="G399" s="342"/>
    </row>
    <row r="400" spans="1:9" ht="27.75" hidden="1" customHeight="1">
      <c r="A400" s="333" t="s">
        <v>12</v>
      </c>
      <c r="B400" s="5"/>
      <c r="C400" s="4"/>
      <c r="D400" s="68">
        <f>D354+D358+D362+D366+D372+D374+D376+D378+D380+D382+D384+D390+D394+D396+D398+D386+D388</f>
        <v>270000000</v>
      </c>
      <c r="E400" s="4"/>
      <c r="F400" s="4"/>
      <c r="G400" s="334"/>
      <c r="H400" s="79"/>
      <c r="I400" s="80"/>
    </row>
    <row r="401" spans="1:8" ht="85.5" hidden="1" customHeight="1">
      <c r="A401" s="378" t="s">
        <v>67</v>
      </c>
      <c r="B401" s="13" t="s">
        <v>81</v>
      </c>
      <c r="C401" s="591">
        <v>3122</v>
      </c>
      <c r="D401" s="54">
        <f>1300000-1300000</f>
        <v>0</v>
      </c>
      <c r="E401" s="526" t="s">
        <v>75</v>
      </c>
      <c r="F401" s="512" t="s">
        <v>25</v>
      </c>
      <c r="G401" s="613" t="s">
        <v>160</v>
      </c>
    </row>
    <row r="402" spans="1:8" ht="95.25" hidden="1" customHeight="1">
      <c r="A402" s="373"/>
      <c r="B402" s="33"/>
      <c r="C402" s="592"/>
      <c r="D402" s="50" t="s">
        <v>162</v>
      </c>
      <c r="E402" s="527"/>
      <c r="F402" s="513"/>
      <c r="G402" s="614"/>
    </row>
    <row r="403" spans="1:8" ht="88.5" hidden="1" customHeight="1">
      <c r="A403" s="374" t="s">
        <v>66</v>
      </c>
      <c r="B403" s="13" t="s">
        <v>83</v>
      </c>
      <c r="C403" s="35">
        <v>3122</v>
      </c>
      <c r="D403" s="54">
        <f>20650000-20650000</f>
        <v>0</v>
      </c>
      <c r="E403" s="526" t="s">
        <v>11</v>
      </c>
      <c r="F403" s="302" t="s">
        <v>25</v>
      </c>
      <c r="G403" s="532" t="s">
        <v>160</v>
      </c>
    </row>
    <row r="404" spans="1:8" ht="82.5" hidden="1" customHeight="1">
      <c r="A404" s="401"/>
      <c r="B404" s="17"/>
      <c r="C404" s="35"/>
      <c r="D404" s="1" t="s">
        <v>162</v>
      </c>
      <c r="E404" s="527"/>
      <c r="F404" s="302"/>
      <c r="G404" s="533"/>
    </row>
    <row r="405" spans="1:8" ht="65.25" hidden="1" customHeight="1">
      <c r="A405" s="378" t="s">
        <v>68</v>
      </c>
      <c r="B405" s="13" t="s">
        <v>76</v>
      </c>
      <c r="C405" s="615">
        <v>3122</v>
      </c>
      <c r="D405" s="54">
        <f>2590000-150000-2440000</f>
        <v>0</v>
      </c>
      <c r="E405" s="526" t="s">
        <v>11</v>
      </c>
      <c r="F405" s="526" t="s">
        <v>25</v>
      </c>
      <c r="G405" s="532" t="s">
        <v>273</v>
      </c>
      <c r="H405" s="9"/>
    </row>
    <row r="406" spans="1:8" ht="27.75" hidden="1" customHeight="1">
      <c r="A406" s="373"/>
      <c r="B406" s="32"/>
      <c r="C406" s="616"/>
      <c r="D406" s="50" t="s">
        <v>272</v>
      </c>
      <c r="E406" s="527"/>
      <c r="F406" s="527"/>
      <c r="G406" s="533"/>
    </row>
    <row r="407" spans="1:8" ht="93.75" hidden="1" customHeight="1">
      <c r="A407" s="378" t="s">
        <v>69</v>
      </c>
      <c r="B407" s="13" t="s">
        <v>77</v>
      </c>
      <c r="C407" s="615">
        <v>3122</v>
      </c>
      <c r="D407" s="54">
        <f>850000-850000</f>
        <v>0</v>
      </c>
      <c r="E407" s="526" t="s">
        <v>75</v>
      </c>
      <c r="F407" s="526" t="s">
        <v>25</v>
      </c>
      <c r="G407" s="532" t="s">
        <v>163</v>
      </c>
    </row>
    <row r="408" spans="1:8" ht="81" hidden="1" customHeight="1">
      <c r="A408" s="373"/>
      <c r="B408" s="14"/>
      <c r="C408" s="616"/>
      <c r="D408" s="50" t="s">
        <v>162</v>
      </c>
      <c r="E408" s="527"/>
      <c r="F408" s="527"/>
      <c r="G408" s="533"/>
    </row>
    <row r="409" spans="1:8" ht="63.75" hidden="1" customHeight="1">
      <c r="A409" s="378" t="s">
        <v>71</v>
      </c>
      <c r="B409" s="13" t="s">
        <v>113</v>
      </c>
      <c r="C409" s="615">
        <v>3122</v>
      </c>
      <c r="D409" s="54">
        <f>27000-27000</f>
        <v>0</v>
      </c>
      <c r="E409" s="526" t="s">
        <v>82</v>
      </c>
      <c r="F409" s="526" t="s">
        <v>25</v>
      </c>
      <c r="G409" s="532" t="s">
        <v>275</v>
      </c>
    </row>
    <row r="410" spans="1:8" ht="27" hidden="1" customHeight="1">
      <c r="A410" s="373"/>
      <c r="B410" s="32"/>
      <c r="C410" s="616"/>
      <c r="D410" s="50" t="s">
        <v>274</v>
      </c>
      <c r="E410" s="527"/>
      <c r="F410" s="527"/>
      <c r="G410" s="533"/>
    </row>
    <row r="411" spans="1:8" ht="75" hidden="1" customHeight="1">
      <c r="A411" s="378" t="s">
        <v>70</v>
      </c>
      <c r="B411" s="13" t="s">
        <v>72</v>
      </c>
      <c r="C411" s="615">
        <v>3122</v>
      </c>
      <c r="D411" s="54">
        <f>67500-67500</f>
        <v>0</v>
      </c>
      <c r="E411" s="526" t="s">
        <v>82</v>
      </c>
      <c r="F411" s="526" t="s">
        <v>25</v>
      </c>
      <c r="G411" s="532" t="s">
        <v>275</v>
      </c>
    </row>
    <row r="412" spans="1:8" ht="26.25" hidden="1" customHeight="1">
      <c r="A412" s="384"/>
      <c r="B412" s="32"/>
      <c r="C412" s="616"/>
      <c r="D412" s="50" t="s">
        <v>276</v>
      </c>
      <c r="E412" s="527"/>
      <c r="F412" s="527"/>
      <c r="G412" s="533"/>
    </row>
    <row r="413" spans="1:8" ht="55.5" hidden="1" customHeight="1">
      <c r="A413" s="378" t="s">
        <v>73</v>
      </c>
      <c r="B413" s="13" t="s">
        <v>74</v>
      </c>
      <c r="C413" s="615">
        <v>3122</v>
      </c>
      <c r="D413" s="54">
        <f>15500-15500</f>
        <v>0</v>
      </c>
      <c r="E413" s="526" t="s">
        <v>170</v>
      </c>
      <c r="F413" s="526" t="s">
        <v>118</v>
      </c>
      <c r="G413" s="532" t="s">
        <v>275</v>
      </c>
    </row>
    <row r="414" spans="1:8" ht="30.75" hidden="1" customHeight="1">
      <c r="A414" s="384"/>
      <c r="B414" s="32"/>
      <c r="C414" s="616"/>
      <c r="D414" s="50" t="s">
        <v>277</v>
      </c>
      <c r="E414" s="527"/>
      <c r="F414" s="527"/>
      <c r="G414" s="533"/>
    </row>
    <row r="415" spans="1:8" ht="35.25" hidden="1" customHeight="1">
      <c r="A415" s="402" t="s">
        <v>57</v>
      </c>
      <c r="B415" s="31"/>
      <c r="C415" s="30"/>
      <c r="D415" s="26">
        <f>D401+D403+D405+D407+D409+D411+D413</f>
        <v>0</v>
      </c>
      <c r="E415" s="30"/>
      <c r="F415" s="30"/>
      <c r="G415" s="403"/>
    </row>
    <row r="416" spans="1:8" ht="60" customHeight="1">
      <c r="A416" s="603" t="s">
        <v>585</v>
      </c>
      <c r="B416" s="623" t="s">
        <v>586</v>
      </c>
      <c r="C416" s="448">
        <v>3122</v>
      </c>
      <c r="D416" s="100">
        <v>6899700</v>
      </c>
      <c r="E416" s="448" t="s">
        <v>587</v>
      </c>
      <c r="F416" s="619" t="s">
        <v>590</v>
      </c>
      <c r="G416" s="621" t="s">
        <v>588</v>
      </c>
    </row>
    <row r="417" spans="1:7" ht="140.25" customHeight="1">
      <c r="A417" s="604"/>
      <c r="B417" s="624"/>
      <c r="C417" s="449"/>
      <c r="D417" s="117" t="s">
        <v>589</v>
      </c>
      <c r="E417" s="449"/>
      <c r="F417" s="620"/>
      <c r="G417" s="622"/>
    </row>
    <row r="418" spans="1:7" ht="35.25" customHeight="1">
      <c r="A418" s="404" t="s">
        <v>598</v>
      </c>
      <c r="B418" s="88"/>
      <c r="C418" s="89"/>
      <c r="D418" s="90">
        <f>D416</f>
        <v>6899700</v>
      </c>
      <c r="E418" s="89"/>
      <c r="F418" s="89"/>
      <c r="G418" s="405"/>
    </row>
  </sheetData>
  <mergeCells count="638">
    <mergeCell ref="F230:F231"/>
    <mergeCell ref="G230:G231"/>
    <mergeCell ref="F232:F233"/>
    <mergeCell ref="G232:G233"/>
    <mergeCell ref="A230:A231"/>
    <mergeCell ref="A232:A233"/>
    <mergeCell ref="E246:E247"/>
    <mergeCell ref="E240:E241"/>
    <mergeCell ref="E236:E237"/>
    <mergeCell ref="C189:C190"/>
    <mergeCell ref="E189:E190"/>
    <mergeCell ref="A192:A193"/>
    <mergeCell ref="E238:E239"/>
    <mergeCell ref="A244:A245"/>
    <mergeCell ref="E244:E245"/>
    <mergeCell ref="A216:A217"/>
    <mergeCell ref="A226:A227"/>
    <mergeCell ref="A238:A239"/>
    <mergeCell ref="B236:B237"/>
    <mergeCell ref="C232:C233"/>
    <mergeCell ref="E232:E233"/>
    <mergeCell ref="C196:C197"/>
    <mergeCell ref="E196:E197"/>
    <mergeCell ref="C216:C217"/>
    <mergeCell ref="E216:E217"/>
    <mergeCell ref="C220:C221"/>
    <mergeCell ref="E220:E221"/>
    <mergeCell ref="B230:B231"/>
    <mergeCell ref="B234:B235"/>
    <mergeCell ref="C234:C235"/>
    <mergeCell ref="E234:E235"/>
    <mergeCell ref="C171:C172"/>
    <mergeCell ref="E171:E172"/>
    <mergeCell ref="E159:E160"/>
    <mergeCell ref="F189:F190"/>
    <mergeCell ref="G157:G158"/>
    <mergeCell ref="E153:E154"/>
    <mergeCell ref="E147:E148"/>
    <mergeCell ref="G185:G186"/>
    <mergeCell ref="E187:E188"/>
    <mergeCell ref="F187:F188"/>
    <mergeCell ref="G187:G188"/>
    <mergeCell ref="G165:G166"/>
    <mergeCell ref="G167:G168"/>
    <mergeCell ref="G169:G170"/>
    <mergeCell ref="G149:G150"/>
    <mergeCell ref="G151:G152"/>
    <mergeCell ref="F159:F160"/>
    <mergeCell ref="G159:G160"/>
    <mergeCell ref="E161:E162"/>
    <mergeCell ref="G161:G162"/>
    <mergeCell ref="E163:E164"/>
    <mergeCell ref="G163:G164"/>
    <mergeCell ref="G153:G154"/>
    <mergeCell ref="G155:G156"/>
    <mergeCell ref="A151:A152"/>
    <mergeCell ref="A228:A229"/>
    <mergeCell ref="A153:A154"/>
    <mergeCell ref="A131:A132"/>
    <mergeCell ref="B131:B132"/>
    <mergeCell ref="B210:B211"/>
    <mergeCell ref="A212:A213"/>
    <mergeCell ref="B212:B213"/>
    <mergeCell ref="A210:A211"/>
    <mergeCell ref="A198:A199"/>
    <mergeCell ref="B198:B199"/>
    <mergeCell ref="A189:A190"/>
    <mergeCell ref="B189:B190"/>
    <mergeCell ref="A218:A219"/>
    <mergeCell ref="B171:B172"/>
    <mergeCell ref="B214:B215"/>
    <mergeCell ref="A214:A215"/>
    <mergeCell ref="B165:B166"/>
    <mergeCell ref="A155:A156"/>
    <mergeCell ref="A157:A158"/>
    <mergeCell ref="A123:A124"/>
    <mergeCell ref="A121:A122"/>
    <mergeCell ref="A119:A120"/>
    <mergeCell ref="A89:A90"/>
    <mergeCell ref="A69:A70"/>
    <mergeCell ref="A63:A64"/>
    <mergeCell ref="A234:A235"/>
    <mergeCell ref="A50:A51"/>
    <mergeCell ref="A55:A56"/>
    <mergeCell ref="A58:A59"/>
    <mergeCell ref="A60:A61"/>
    <mergeCell ref="A52:A53"/>
    <mergeCell ref="A165:A166"/>
    <mergeCell ref="A125:A126"/>
    <mergeCell ref="A200:A201"/>
    <mergeCell ref="A206:A207"/>
    <mergeCell ref="A208:A209"/>
    <mergeCell ref="A107:A108"/>
    <mergeCell ref="A65:A66"/>
    <mergeCell ref="A129:A130"/>
    <mergeCell ref="A163:A164"/>
    <mergeCell ref="A169:A170"/>
    <mergeCell ref="A135:A136"/>
    <mergeCell ref="A171:A172"/>
    <mergeCell ref="A25:A26"/>
    <mergeCell ref="A27:A28"/>
    <mergeCell ref="A30:A31"/>
    <mergeCell ref="A32:A33"/>
    <mergeCell ref="A34:A35"/>
    <mergeCell ref="A36:A37"/>
    <mergeCell ref="A38:A39"/>
    <mergeCell ref="A40:A41"/>
    <mergeCell ref="A42:A43"/>
    <mergeCell ref="A268:A269"/>
    <mergeCell ref="A264:A265"/>
    <mergeCell ref="B264:B265"/>
    <mergeCell ref="A310:A311"/>
    <mergeCell ref="B310:B311"/>
    <mergeCell ref="A300:A301"/>
    <mergeCell ref="A302:A303"/>
    <mergeCell ref="B302:B303"/>
    <mergeCell ref="A306:A307"/>
    <mergeCell ref="B306:B307"/>
    <mergeCell ref="A296:A297"/>
    <mergeCell ref="A298:A299"/>
    <mergeCell ref="A282:A283"/>
    <mergeCell ref="B282:B283"/>
    <mergeCell ref="A304:A305"/>
    <mergeCell ref="A278:A279"/>
    <mergeCell ref="B278:B279"/>
    <mergeCell ref="A308:A309"/>
    <mergeCell ref="B308:B309"/>
    <mergeCell ref="A270:A271"/>
    <mergeCell ref="B270:B271"/>
    <mergeCell ref="C328:C329"/>
    <mergeCell ref="F328:F329"/>
    <mergeCell ref="A338:A339"/>
    <mergeCell ref="B338:B339"/>
    <mergeCell ref="C338:C339"/>
    <mergeCell ref="F338:F339"/>
    <mergeCell ref="A318:A319"/>
    <mergeCell ref="B318:B319"/>
    <mergeCell ref="C318:C319"/>
    <mergeCell ref="F318:F319"/>
    <mergeCell ref="A320:A321"/>
    <mergeCell ref="B320:B321"/>
    <mergeCell ref="C320:C321"/>
    <mergeCell ref="F320:F321"/>
    <mergeCell ref="E334:E335"/>
    <mergeCell ref="E322:E323"/>
    <mergeCell ref="B332:B333"/>
    <mergeCell ref="A332:A333"/>
    <mergeCell ref="B336:B337"/>
    <mergeCell ref="A336:A337"/>
    <mergeCell ref="A330:A331"/>
    <mergeCell ref="A328:A329"/>
    <mergeCell ref="B328:B329"/>
    <mergeCell ref="C123:C124"/>
    <mergeCell ref="E123:E124"/>
    <mergeCell ref="F123:F124"/>
    <mergeCell ref="B119:B120"/>
    <mergeCell ref="C131:C132"/>
    <mergeCell ref="E131:E132"/>
    <mergeCell ref="E165:E166"/>
    <mergeCell ref="E167:E168"/>
    <mergeCell ref="E169:E170"/>
    <mergeCell ref="E141:E142"/>
    <mergeCell ref="F141:F142"/>
    <mergeCell ref="E149:E150"/>
    <mergeCell ref="F131:F132"/>
    <mergeCell ref="B129:B130"/>
    <mergeCell ref="C129:C130"/>
    <mergeCell ref="E129:E130"/>
    <mergeCell ref="F129:F130"/>
    <mergeCell ref="B163:B164"/>
    <mergeCell ref="C163:C164"/>
    <mergeCell ref="F163:F164"/>
    <mergeCell ref="B169:B170"/>
    <mergeCell ref="C169:C170"/>
    <mergeCell ref="F169:F170"/>
    <mergeCell ref="E137:E138"/>
    <mergeCell ref="C411:C412"/>
    <mergeCell ref="E411:E412"/>
    <mergeCell ref="F411:F412"/>
    <mergeCell ref="G411:G412"/>
    <mergeCell ref="C413:C414"/>
    <mergeCell ref="E413:E414"/>
    <mergeCell ref="F413:F414"/>
    <mergeCell ref="G413:G414"/>
    <mergeCell ref="C407:C408"/>
    <mergeCell ref="E407:E408"/>
    <mergeCell ref="F407:F408"/>
    <mergeCell ref="G407:G408"/>
    <mergeCell ref="C409:C410"/>
    <mergeCell ref="E409:E410"/>
    <mergeCell ref="F409:F410"/>
    <mergeCell ref="G409:G410"/>
    <mergeCell ref="G401:G402"/>
    <mergeCell ref="E403:E404"/>
    <mergeCell ref="G403:G404"/>
    <mergeCell ref="C405:C406"/>
    <mergeCell ref="E405:E406"/>
    <mergeCell ref="F405:F406"/>
    <mergeCell ref="A262:A263"/>
    <mergeCell ref="C416:C417"/>
    <mergeCell ref="E416:E417"/>
    <mergeCell ref="F416:F417"/>
    <mergeCell ref="G416:G417"/>
    <mergeCell ref="B416:B417"/>
    <mergeCell ref="A416:A417"/>
    <mergeCell ref="G405:G406"/>
    <mergeCell ref="A398:A399"/>
    <mergeCell ref="B398:B399"/>
    <mergeCell ref="C398:C399"/>
    <mergeCell ref="E398:E399"/>
    <mergeCell ref="F398:F399"/>
    <mergeCell ref="C401:C402"/>
    <mergeCell ref="E401:E402"/>
    <mergeCell ref="F401:F402"/>
    <mergeCell ref="A394:A395"/>
    <mergeCell ref="C394:C395"/>
    <mergeCell ref="E394:E395"/>
    <mergeCell ref="F394:F395"/>
    <mergeCell ref="A396:A397"/>
    <mergeCell ref="B396:B397"/>
    <mergeCell ref="C396:C397"/>
    <mergeCell ref="E396:E397"/>
    <mergeCell ref="F396:F397"/>
    <mergeCell ref="G390:G391"/>
    <mergeCell ref="A392:A393"/>
    <mergeCell ref="C392:C393"/>
    <mergeCell ref="E392:E393"/>
    <mergeCell ref="F392:F393"/>
    <mergeCell ref="G392:G393"/>
    <mergeCell ref="G384:G385"/>
    <mergeCell ref="E386:E387"/>
    <mergeCell ref="F386:F387"/>
    <mergeCell ref="G386:G387"/>
    <mergeCell ref="E388:E389"/>
    <mergeCell ref="G388:G389"/>
    <mergeCell ref="A382:A383"/>
    <mergeCell ref="C382:C383"/>
    <mergeCell ref="E382:E383"/>
    <mergeCell ref="F382:F383"/>
    <mergeCell ref="B384:B385"/>
    <mergeCell ref="E384:E385"/>
    <mergeCell ref="B376:B377"/>
    <mergeCell ref="A378:A379"/>
    <mergeCell ref="B378:B379"/>
    <mergeCell ref="B382:B383"/>
    <mergeCell ref="G378:G379"/>
    <mergeCell ref="A380:A381"/>
    <mergeCell ref="C380:C381"/>
    <mergeCell ref="E380:E381"/>
    <mergeCell ref="B370:B371"/>
    <mergeCell ref="G370:G371"/>
    <mergeCell ref="B372:B373"/>
    <mergeCell ref="G372:G373"/>
    <mergeCell ref="B374:B375"/>
    <mergeCell ref="G374:G375"/>
    <mergeCell ref="B366:B367"/>
    <mergeCell ref="F366:F367"/>
    <mergeCell ref="G366:G367"/>
    <mergeCell ref="B368:B369"/>
    <mergeCell ref="C368:C369"/>
    <mergeCell ref="E368:E369"/>
    <mergeCell ref="F368:F369"/>
    <mergeCell ref="G368:G369"/>
    <mergeCell ref="G347:G348"/>
    <mergeCell ref="A350:A351"/>
    <mergeCell ref="B350:B365"/>
    <mergeCell ref="C350:C365"/>
    <mergeCell ref="E350:E365"/>
    <mergeCell ref="F350:F365"/>
    <mergeCell ref="G350:G351"/>
    <mergeCell ref="G352:G363"/>
    <mergeCell ref="G364:G365"/>
    <mergeCell ref="A344:A345"/>
    <mergeCell ref="C344:C345"/>
    <mergeCell ref="E344:E345"/>
    <mergeCell ref="F344:F345"/>
    <mergeCell ref="E347:E348"/>
    <mergeCell ref="F347:F348"/>
    <mergeCell ref="E340:E341"/>
    <mergeCell ref="G340:G341"/>
    <mergeCell ref="A342:A343"/>
    <mergeCell ref="C342:C343"/>
    <mergeCell ref="E342:E343"/>
    <mergeCell ref="F342:F343"/>
    <mergeCell ref="A340:A341"/>
    <mergeCell ref="B340:B341"/>
    <mergeCell ref="C340:C341"/>
    <mergeCell ref="F340:F341"/>
    <mergeCell ref="G334:G335"/>
    <mergeCell ref="E336:E337"/>
    <mergeCell ref="G336:G337"/>
    <mergeCell ref="E338:E339"/>
    <mergeCell ref="G338:G339"/>
    <mergeCell ref="E328:E329"/>
    <mergeCell ref="G328:G329"/>
    <mergeCell ref="E330:E331"/>
    <mergeCell ref="G330:G331"/>
    <mergeCell ref="E332:E333"/>
    <mergeCell ref="G332:G333"/>
    <mergeCell ref="G322:G323"/>
    <mergeCell ref="E324:E325"/>
    <mergeCell ref="G324:G325"/>
    <mergeCell ref="E326:E327"/>
    <mergeCell ref="G326:G327"/>
    <mergeCell ref="E316:E317"/>
    <mergeCell ref="G316:G317"/>
    <mergeCell ref="E318:E319"/>
    <mergeCell ref="G318:G319"/>
    <mergeCell ref="E320:E321"/>
    <mergeCell ref="G320:G321"/>
    <mergeCell ref="G308:G309"/>
    <mergeCell ref="G310:G311"/>
    <mergeCell ref="G312:G313"/>
    <mergeCell ref="E314:E315"/>
    <mergeCell ref="G314:G315"/>
    <mergeCell ref="C304:C305"/>
    <mergeCell ref="E304:E305"/>
    <mergeCell ref="F304:F305"/>
    <mergeCell ref="G304:G305"/>
    <mergeCell ref="E306:E307"/>
    <mergeCell ref="G306:G307"/>
    <mergeCell ref="C308:C309"/>
    <mergeCell ref="F308:F309"/>
    <mergeCell ref="C310:C311"/>
    <mergeCell ref="E310:E311"/>
    <mergeCell ref="F310:F311"/>
    <mergeCell ref="E308:E309"/>
    <mergeCell ref="C306:C307"/>
    <mergeCell ref="F306:F307"/>
    <mergeCell ref="E312:F313"/>
    <mergeCell ref="F294:F295"/>
    <mergeCell ref="G294:G295"/>
    <mergeCell ref="B292:B293"/>
    <mergeCell ref="C292:C293"/>
    <mergeCell ref="G300:G301"/>
    <mergeCell ref="C302:C303"/>
    <mergeCell ref="E302:E303"/>
    <mergeCell ref="F302:F303"/>
    <mergeCell ref="G302:G303"/>
    <mergeCell ref="B300:B301"/>
    <mergeCell ref="B296:B297"/>
    <mergeCell ref="E296:E297"/>
    <mergeCell ref="F296:F297"/>
    <mergeCell ref="G296:G297"/>
    <mergeCell ref="F298:F299"/>
    <mergeCell ref="G298:G299"/>
    <mergeCell ref="C300:C301"/>
    <mergeCell ref="E300:E301"/>
    <mergeCell ref="F300:F301"/>
    <mergeCell ref="C282:C283"/>
    <mergeCell ref="A280:A281"/>
    <mergeCell ref="B280:B281"/>
    <mergeCell ref="E280:E281"/>
    <mergeCell ref="F280:F281"/>
    <mergeCell ref="G290:G291"/>
    <mergeCell ref="A292:A293"/>
    <mergeCell ref="E292:E293"/>
    <mergeCell ref="F292:F293"/>
    <mergeCell ref="G292:G293"/>
    <mergeCell ref="E272:E273"/>
    <mergeCell ref="G272:G273"/>
    <mergeCell ref="G280:G281"/>
    <mergeCell ref="F282:F283"/>
    <mergeCell ref="G282:G283"/>
    <mergeCell ref="E282:E283"/>
    <mergeCell ref="E274:E275"/>
    <mergeCell ref="G274:G275"/>
    <mergeCell ref="G276:G277"/>
    <mergeCell ref="E278:E279"/>
    <mergeCell ref="F278:F279"/>
    <mergeCell ref="G278:G279"/>
    <mergeCell ref="C266:C267"/>
    <mergeCell ref="E266:E267"/>
    <mergeCell ref="F266:F267"/>
    <mergeCell ref="G266:G267"/>
    <mergeCell ref="B268:B269"/>
    <mergeCell ref="C268:C269"/>
    <mergeCell ref="E268:E269"/>
    <mergeCell ref="F268:F269"/>
    <mergeCell ref="C270:C271"/>
    <mergeCell ref="G268:G269"/>
    <mergeCell ref="E270:E271"/>
    <mergeCell ref="F270:F271"/>
    <mergeCell ref="G270:G271"/>
    <mergeCell ref="B266:B267"/>
    <mergeCell ref="E264:E265"/>
    <mergeCell ref="F264:F265"/>
    <mergeCell ref="G264:G265"/>
    <mergeCell ref="E258:E259"/>
    <mergeCell ref="G258:G259"/>
    <mergeCell ref="E260:E261"/>
    <mergeCell ref="G260:G261"/>
    <mergeCell ref="E262:E263"/>
    <mergeCell ref="F262:F263"/>
    <mergeCell ref="G262:G263"/>
    <mergeCell ref="C250:C251"/>
    <mergeCell ref="E250:E251"/>
    <mergeCell ref="G248:G249"/>
    <mergeCell ref="G240:G241"/>
    <mergeCell ref="F242:F243"/>
    <mergeCell ref="G242:G243"/>
    <mergeCell ref="F246:F247"/>
    <mergeCell ref="G246:G247"/>
    <mergeCell ref="E206:E207"/>
    <mergeCell ref="E214:E215"/>
    <mergeCell ref="E210:E211"/>
    <mergeCell ref="E212:E213"/>
    <mergeCell ref="F234:F235"/>
    <mergeCell ref="G218:G219"/>
    <mergeCell ref="E208:E209"/>
    <mergeCell ref="E226:E227"/>
    <mergeCell ref="E228:E229"/>
    <mergeCell ref="G234:G235"/>
    <mergeCell ref="C230:C231"/>
    <mergeCell ref="E230:E231"/>
    <mergeCell ref="G206:G207"/>
    <mergeCell ref="G208:G209"/>
    <mergeCell ref="F216:F217"/>
    <mergeCell ref="E242:E243"/>
    <mergeCell ref="G202:G203"/>
    <mergeCell ref="B204:B205"/>
    <mergeCell ref="E204:E205"/>
    <mergeCell ref="G204:G205"/>
    <mergeCell ref="E202:E203"/>
    <mergeCell ref="F202:F203"/>
    <mergeCell ref="E218:E219"/>
    <mergeCell ref="G222:G223"/>
    <mergeCell ref="C224:C225"/>
    <mergeCell ref="E224:E225"/>
    <mergeCell ref="F224:F225"/>
    <mergeCell ref="F220:F221"/>
    <mergeCell ref="F196:F197"/>
    <mergeCell ref="G196:G197"/>
    <mergeCell ref="C200:C201"/>
    <mergeCell ref="E200:E201"/>
    <mergeCell ref="F200:F201"/>
    <mergeCell ref="G200:G201"/>
    <mergeCell ref="F198:F199"/>
    <mergeCell ref="G198:G199"/>
    <mergeCell ref="C198:C199"/>
    <mergeCell ref="E198:E199"/>
    <mergeCell ref="E179:E180"/>
    <mergeCell ref="G179:G180"/>
    <mergeCell ref="E181:E182"/>
    <mergeCell ref="G181:G182"/>
    <mergeCell ref="E183:E184"/>
    <mergeCell ref="G183:G184"/>
    <mergeCell ref="G171:G172"/>
    <mergeCell ref="E173:E174"/>
    <mergeCell ref="G173:G174"/>
    <mergeCell ref="G175:G176"/>
    <mergeCell ref="G177:G178"/>
    <mergeCell ref="F171:F172"/>
    <mergeCell ref="E185:E186"/>
    <mergeCell ref="G141:G142"/>
    <mergeCell ref="E143:E144"/>
    <mergeCell ref="F143:F144"/>
    <mergeCell ref="E145:E146"/>
    <mergeCell ref="G145:G146"/>
    <mergeCell ref="B151:B152"/>
    <mergeCell ref="E151:E152"/>
    <mergeCell ref="G137:G138"/>
    <mergeCell ref="E139:E140"/>
    <mergeCell ref="F139:F140"/>
    <mergeCell ref="G139:G140"/>
    <mergeCell ref="G147:G148"/>
    <mergeCell ref="F137:F138"/>
    <mergeCell ref="E133:E134"/>
    <mergeCell ref="F133:F134"/>
    <mergeCell ref="G133:G134"/>
    <mergeCell ref="E135:E136"/>
    <mergeCell ref="F135:F136"/>
    <mergeCell ref="G135:G136"/>
    <mergeCell ref="G123:G124"/>
    <mergeCell ref="E125:E126"/>
    <mergeCell ref="F125:F126"/>
    <mergeCell ref="G125:G126"/>
    <mergeCell ref="G131:G132"/>
    <mergeCell ref="G129:G130"/>
    <mergeCell ref="E127:F128"/>
    <mergeCell ref="G127:G128"/>
    <mergeCell ref="E117:E118"/>
    <mergeCell ref="E119:E120"/>
    <mergeCell ref="F119:F120"/>
    <mergeCell ref="G119:G120"/>
    <mergeCell ref="E121:E122"/>
    <mergeCell ref="F121:F122"/>
    <mergeCell ref="G121:G122"/>
    <mergeCell ref="A111:A112"/>
    <mergeCell ref="C111:C112"/>
    <mergeCell ref="E111:E112"/>
    <mergeCell ref="F111:F112"/>
    <mergeCell ref="E113:E114"/>
    <mergeCell ref="E115:E116"/>
    <mergeCell ref="C119:C120"/>
    <mergeCell ref="C107:C108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E83:E84"/>
    <mergeCell ref="E85:E86"/>
    <mergeCell ref="E87:E88"/>
    <mergeCell ref="G87:G88"/>
    <mergeCell ref="C89:C90"/>
    <mergeCell ref="E89:E90"/>
    <mergeCell ref="F89:F90"/>
    <mergeCell ref="G89:G90"/>
    <mergeCell ref="E71:E72"/>
    <mergeCell ref="E73:E74"/>
    <mergeCell ref="E75:E76"/>
    <mergeCell ref="E77:E78"/>
    <mergeCell ref="E79:E80"/>
    <mergeCell ref="E81:E82"/>
    <mergeCell ref="E67:E68"/>
    <mergeCell ref="F67:F68"/>
    <mergeCell ref="G67:G68"/>
    <mergeCell ref="E69:E70"/>
    <mergeCell ref="F69:F70"/>
    <mergeCell ref="G69:G70"/>
    <mergeCell ref="C63:C64"/>
    <mergeCell ref="E63:E64"/>
    <mergeCell ref="F63:F64"/>
    <mergeCell ref="G63:G64"/>
    <mergeCell ref="C65:C66"/>
    <mergeCell ref="E65:E66"/>
    <mergeCell ref="F65:F66"/>
    <mergeCell ref="G65:G66"/>
    <mergeCell ref="B58:B59"/>
    <mergeCell ref="E58:E59"/>
    <mergeCell ref="F58:F59"/>
    <mergeCell ref="G58:G59"/>
    <mergeCell ref="B60:B61"/>
    <mergeCell ref="E60:E61"/>
    <mergeCell ref="F60:F61"/>
    <mergeCell ref="G60:G61"/>
    <mergeCell ref="F48:F49"/>
    <mergeCell ref="G48:G49"/>
    <mergeCell ref="C55:C56"/>
    <mergeCell ref="E55:E56"/>
    <mergeCell ref="F55:F56"/>
    <mergeCell ref="G55:G56"/>
    <mergeCell ref="B46:B53"/>
    <mergeCell ref="E46:E47"/>
    <mergeCell ref="E50:E51"/>
    <mergeCell ref="E52:E53"/>
    <mergeCell ref="C58:C59"/>
    <mergeCell ref="B38:B45"/>
    <mergeCell ref="E38:E45"/>
    <mergeCell ref="A48:A49"/>
    <mergeCell ref="C48:C49"/>
    <mergeCell ref="E48:E49"/>
    <mergeCell ref="C27:C28"/>
    <mergeCell ref="E27:E28"/>
    <mergeCell ref="F27:F28"/>
    <mergeCell ref="G27:G28"/>
    <mergeCell ref="B30:B35"/>
    <mergeCell ref="C30:C35"/>
    <mergeCell ref="E30:E37"/>
    <mergeCell ref="F30:F37"/>
    <mergeCell ref="G30:G37"/>
    <mergeCell ref="A44:A45"/>
    <mergeCell ref="A46:A47"/>
    <mergeCell ref="C25:C26"/>
    <mergeCell ref="E25:E26"/>
    <mergeCell ref="F25:F26"/>
    <mergeCell ref="G25:G26"/>
    <mergeCell ref="E14:E19"/>
    <mergeCell ref="F14:F19"/>
    <mergeCell ref="C21:C22"/>
    <mergeCell ref="E21:E22"/>
    <mergeCell ref="F21:F22"/>
    <mergeCell ref="G21:G22"/>
    <mergeCell ref="A1:G1"/>
    <mergeCell ref="A2:F2"/>
    <mergeCell ref="A3:G3"/>
    <mergeCell ref="B4:E4"/>
    <mergeCell ref="A5:G5"/>
    <mergeCell ref="E8:E13"/>
    <mergeCell ref="F8:F13"/>
    <mergeCell ref="G8:G13"/>
    <mergeCell ref="C23:C24"/>
    <mergeCell ref="E23:E24"/>
    <mergeCell ref="F23:F24"/>
    <mergeCell ref="G23:G24"/>
    <mergeCell ref="A8:A9"/>
    <mergeCell ref="A10:A11"/>
    <mergeCell ref="A12:A13"/>
    <mergeCell ref="A14:A15"/>
    <mergeCell ref="A16:A17"/>
    <mergeCell ref="A18:A19"/>
    <mergeCell ref="A21:A22"/>
    <mergeCell ref="B23:B24"/>
    <mergeCell ref="A23:A24"/>
    <mergeCell ref="C264:C265"/>
    <mergeCell ref="F236:F237"/>
    <mergeCell ref="G236:G237"/>
    <mergeCell ref="B232:B233"/>
    <mergeCell ref="F252:F253"/>
    <mergeCell ref="G252:G253"/>
    <mergeCell ref="A254:A255"/>
    <mergeCell ref="F254:F255"/>
    <mergeCell ref="G254:G255"/>
    <mergeCell ref="G256:G257"/>
    <mergeCell ref="F250:F251"/>
    <mergeCell ref="G250:G251"/>
    <mergeCell ref="A250:A251"/>
    <mergeCell ref="A236:A237"/>
    <mergeCell ref="A240:A241"/>
    <mergeCell ref="B240:B241"/>
    <mergeCell ref="A242:A243"/>
    <mergeCell ref="A246:A247"/>
    <mergeCell ref="B238:B239"/>
    <mergeCell ref="A248:A249"/>
    <mergeCell ref="E248:E249"/>
    <mergeCell ref="G238:G239"/>
    <mergeCell ref="F244:F245"/>
    <mergeCell ref="G244:G245"/>
  </mergeCells>
  <pageMargins left="0.23622047244094491" right="0.23622047244094491" top="0.51181102362204722" bottom="0.19685039370078741" header="0.15748031496062992" footer="0.31496062992125984"/>
  <pageSetup paperSize="9" scale="56" fitToWidth="5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2023-02-17T08:12:13Z</cp:lastPrinted>
  <dcterms:created xsi:type="dcterms:W3CDTF">2016-01-19T07:58:56Z</dcterms:created>
  <dcterms:modified xsi:type="dcterms:W3CDTF">2023-02-27T09:55:28Z</dcterms:modified>
</cp:coreProperties>
</file>