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  <sheet name="УО Охрімчук на 11.06" sheetId="9" r:id="rId2"/>
    <sheet name="Лист1" sheetId="10" r:id="rId3"/>
    <sheet name="Лист2" sheetId="11" r:id="rId4"/>
  </sheets>
  <definedNames>
    <definedName name="_xlnm.Print_Titles" localSheetId="0">заг!$6:$7</definedName>
    <definedName name="_xlnm.Print_Area" localSheetId="0">заг!$A$1:$G$439</definedName>
  </definedNames>
  <calcPr calcId="162913"/>
  <fileRecoveryPr autoRecover="0"/>
</workbook>
</file>

<file path=xl/calcChain.xml><?xml version="1.0" encoding="utf-8"?>
<calcChain xmlns="http://schemas.openxmlformats.org/spreadsheetml/2006/main">
  <c r="D193" i="6" l="1"/>
  <c r="D85" i="6"/>
  <c r="D83" i="6"/>
  <c r="D153" i="6"/>
  <c r="D60" i="9" l="1"/>
  <c r="D356" i="9"/>
  <c r="D60" i="6" l="1"/>
  <c r="D316" i="6" l="1"/>
  <c r="D431" i="9" l="1"/>
  <c r="G193" i="9"/>
  <c r="G62" i="9"/>
  <c r="D157" i="9"/>
  <c r="D157" i="6" l="1"/>
  <c r="D125" i="6"/>
  <c r="D429" i="6" l="1"/>
  <c r="D248" i="6" l="1"/>
  <c r="D244" i="6"/>
  <c r="D423" i="9" l="1"/>
  <c r="D421" i="9"/>
  <c r="D419" i="9"/>
  <c r="D417" i="9"/>
  <c r="D415" i="9"/>
  <c r="D413" i="9"/>
  <c r="D411" i="9"/>
  <c r="D425" i="9" s="1"/>
  <c r="D402" i="9"/>
  <c r="D382" i="9"/>
  <c r="D410" i="9" s="1"/>
  <c r="D380" i="9"/>
  <c r="D378" i="9"/>
  <c r="D374" i="9"/>
  <c r="D370" i="9"/>
  <c r="D366" i="9"/>
  <c r="D362" i="9"/>
  <c r="D360" i="9"/>
  <c r="D359" i="9"/>
  <c r="D322" i="9"/>
  <c r="D270" i="9"/>
  <c r="D252" i="9"/>
  <c r="D248" i="9"/>
  <c r="D244" i="9"/>
  <c r="D240" i="9"/>
  <c r="J223" i="9" s="1"/>
  <c r="D234" i="9"/>
  <c r="D216" i="9"/>
  <c r="D208" i="9"/>
  <c r="D169" i="9"/>
  <c r="D155" i="9"/>
  <c r="D153" i="9"/>
  <c r="D145" i="9"/>
  <c r="D113" i="9"/>
  <c r="D97" i="9"/>
  <c r="D85" i="9"/>
  <c r="D83" i="9"/>
  <c r="D62" i="9"/>
  <c r="H62" i="9" s="1"/>
  <c r="D57" i="9"/>
  <c r="H57" i="9" s="1"/>
  <c r="D54" i="9"/>
  <c r="H54" i="9" s="1"/>
  <c r="H45" i="9"/>
  <c r="D30" i="9"/>
  <c r="I37" i="9" s="1"/>
  <c r="J37" i="9" s="1"/>
  <c r="D23" i="9"/>
  <c r="D21" i="9"/>
  <c r="J24" i="9" s="1"/>
  <c r="I13" i="9"/>
  <c r="J13" i="9" s="1"/>
  <c r="D12" i="9"/>
  <c r="D10" i="9"/>
  <c r="D8" i="9"/>
  <c r="D20" i="9" s="1"/>
  <c r="H20" i="9" s="1"/>
  <c r="J234" i="9" l="1"/>
  <c r="H356" i="9"/>
  <c r="D193" i="9"/>
  <c r="H193" i="9" s="1"/>
  <c r="H375" i="9"/>
  <c r="J20" i="9"/>
  <c r="D29" i="9"/>
  <c r="H29" i="9" s="1"/>
  <c r="D155" i="6"/>
  <c r="D169" i="6" l="1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D30" i="6" l="1"/>
  <c r="D54" i="6" l="1"/>
  <c r="D208" i="6" l="1"/>
  <c r="D240" i="6" l="1"/>
  <c r="D234" i="6" l="1"/>
  <c r="D320" i="6" l="1"/>
  <c r="D252" i="6"/>
  <c r="D216" i="6" l="1"/>
  <c r="D354" i="6" s="1"/>
  <c r="D12" i="6" l="1"/>
  <c r="D10" i="6"/>
  <c r="D8" i="6"/>
  <c r="D23" i="6" l="1"/>
  <c r="D21" i="6"/>
  <c r="D87" i="6" l="1"/>
  <c r="D62" i="6" l="1"/>
  <c r="D426" i="6" l="1"/>
  <c r="D421" i="6"/>
  <c r="D419" i="6"/>
  <c r="D417" i="6"/>
  <c r="D415" i="6"/>
  <c r="D413" i="6"/>
  <c r="D411" i="6"/>
  <c r="D409" i="6"/>
  <c r="D400" i="6"/>
  <c r="D380" i="6"/>
  <c r="D408" i="6" s="1"/>
  <c r="D378" i="6"/>
  <c r="D376" i="6"/>
  <c r="D372" i="6"/>
  <c r="D368" i="6"/>
  <c r="D364" i="6"/>
  <c r="D360" i="6"/>
  <c r="D358" i="6"/>
  <c r="D357" i="6"/>
  <c r="D270" i="6"/>
  <c r="D145" i="6"/>
  <c r="D113" i="6"/>
  <c r="D97" i="6"/>
  <c r="D57" i="6"/>
  <c r="D29" i="6"/>
  <c r="D20" i="6"/>
  <c r="D423" i="6" l="1"/>
</calcChain>
</file>

<file path=xl/sharedStrings.xml><?xml version="1.0" encoding="utf-8"?>
<sst xmlns="http://schemas.openxmlformats.org/spreadsheetml/2006/main" count="4574" uniqueCount="909">
  <si>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</si>
  <si>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</si>
  <si>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</si>
  <si>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</si>
  <si>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</si>
  <si>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</si>
  <si>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</si>
  <si>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</si>
  <si>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</si>
  <si>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</si>
  <si>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</si>
  <si>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</si>
  <si>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</si>
  <si>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</si>
  <si>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</si>
  <si>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</si>
  <si>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</si>
  <si>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</si>
  <si>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</si>
  <si>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</si>
  <si>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</si>
  <si>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</si>
  <si>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</si>
  <si>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</si>
  <si>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</si>
  <si>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</si>
  <si>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</si>
  <si>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</si>
  <si>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</si>
  <si>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</si>
  <si>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</si>
  <si>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</si>
  <si>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</si>
  <si>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</si>
  <si>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</si>
  <si>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</si>
  <si>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</si>
  <si>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</si>
  <si>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</si>
  <si>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</si>
  <si>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</si>
  <si>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</si>
  <si>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</si>
  <si>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</si>
  <si>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</si>
  <si>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</si>
  <si>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</si>
  <si>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</si>
  <si>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</si>
  <si>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</si>
  <si>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</si>
  <si>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</si>
  <si>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</si>
  <si>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</si>
  <si>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</si>
  <si>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</si>
  <si>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</si>
  <si>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</si>
  <si>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</si>
  <si>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</si>
  <si>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</si>
  <si>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</si>
  <si>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</si>
  <si>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</si>
  <si>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</si>
  <si>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</si>
  <si>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</si>
  <si>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</si>
  <si>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</si>
  <si>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</si>
  <si>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</si>
  <si>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</si>
  <si>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</si>
  <si>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</si>
  <si>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</si>
  <si>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</si>
  <si>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</si>
  <si>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</si>
  <si>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</si>
  <si>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</si>
  <si>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</si>
  <si>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</si>
  <si>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</si>
  <si>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</si>
  <si>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</si>
  <si>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</si>
  <si>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</si>
  <si>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</si>
  <si>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</si>
  <si>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</si>
  <si>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</si>
  <si>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</si>
  <si>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</si>
  <si>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</si>
  <si>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</si>
  <si>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</si>
  <si>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</si>
  <si>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</si>
  <si>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</si>
  <si>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</si>
  <si>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</si>
  <si>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</si>
  <si>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</si>
  <si>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</si>
  <si>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</si>
  <si>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</si>
  <si>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</si>
  <si>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</si>
  <si>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</si>
  <si>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</si>
  <si>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</si>
  <si>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</si>
  <si>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</si>
  <si>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</si>
  <si>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</si>
  <si>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</si>
  <si>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</si>
  <si>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</si>
  <si>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</si>
  <si>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</si>
  <si>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</si>
  <si>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</si>
  <si>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</si>
  <si>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</si>
  <si>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</si>
  <si>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</si>
  <si>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</si>
  <si>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</si>
  <si>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</si>
  <si>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</si>
  <si>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</si>
  <si>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</si>
  <si>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</si>
  <si>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</si>
  <si>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</si>
  <si>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</si>
  <si>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</si>
  <si>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</si>
  <si>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</si>
  <si>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</si>
  <si>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</si>
  <si>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</si>
  <si>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</si>
  <si>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</si>
  <si>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</si>
  <si>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</si>
  <si>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</si>
  <si>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</si>
  <si>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</si>
  <si>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</si>
  <si>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</si>
  <si>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</si>
  <si>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</si>
  <si>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</si>
  <si>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</si>
  <si>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</si>
  <si>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</si>
  <si>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</si>
  <si>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</si>
  <si>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</si>
  <si>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</si>
  <si>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</si>
  <si>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</si>
  <si>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</si>
  <si>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</si>
  <si>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</si>
  <si>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</si>
  <si>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</si>
  <si>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</si>
  <si>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</si>
  <si>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</si>
  <si>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</si>
  <si>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</si>
  <si>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</si>
  <si>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</si>
  <si>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</si>
  <si>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</si>
  <si>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</si>
  <si>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</si>
  <si>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</si>
  <si>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</si>
  <si>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</si>
  <si>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</si>
  <si>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</si>
  <si>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</si>
  <si>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</si>
  <si>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</si>
  <si>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</si>
  <si>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</si>
  <si>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</si>
  <si>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</si>
  <si>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</si>
  <si>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</si>
  <si>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</si>
  <si>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</si>
  <si>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</si>
  <si>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</si>
  <si>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</si>
  <si>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</si>
  <si>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</si>
  <si>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</si>
  <si>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</si>
  <si>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</si>
  <si>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</si>
  <si>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</si>
  <si>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</si>
  <si>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</si>
  <si>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</si>
  <si>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</si>
  <si>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</si>
  <si>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</si>
  <si>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</si>
  <si>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</si>
  <si>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</si>
  <si>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</si>
  <si>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</si>
  <si>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</si>
  <si>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</si>
  <si>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</si>
  <si>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</si>
  <si>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</si>
  <si>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</si>
  <si>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</si>
  <si>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</si>
  <si>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</si>
  <si>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</si>
  <si>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</si>
  <si>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</si>
  <si>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</si>
  <si>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</si>
  <si>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</si>
  <si>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</si>
  <si>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</si>
  <si>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</si>
  <si>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</si>
  <si>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</si>
  <si>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</si>
  <si>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</si>
  <si>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</si>
  <si>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</si>
  <si>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</si>
  <si>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</si>
  <si>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</si>
  <si>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</si>
  <si>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</si>
  <si>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</si>
  <si>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</si>
  <si>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</si>
  <si>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</si>
  <si>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</si>
  <si>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</si>
  <si>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</si>
  <si>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</si>
  <si>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</si>
  <si>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</si>
  <si>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</si>
  <si>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</si>
  <si>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</si>
  <si>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</si>
  <si>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</si>
  <si>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</si>
  <si>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</si>
  <si>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</si>
  <si>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</si>
  <si>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</si>
  <si>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</si>
  <si>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</si>
  <si>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</si>
  <si>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</si>
  <si>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</si>
  <si>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</si>
  <si>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</si>
  <si>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</si>
  <si>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</si>
  <si>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</si>
  <si>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</si>
  <si>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</si>
  <si>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</si>
  <si>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</si>
  <si>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</si>
  <si>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</si>
  <si>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</si>
  <si>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</si>
  <si>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</si>
  <si>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</si>
  <si>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</si>
  <si>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</si>
  <si>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</si>
  <si>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</si>
  <si>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</si>
  <si>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</si>
  <si>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</si>
  <si>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</si>
  <si>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</si>
  <si>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</si>
  <si>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</si>
  <si>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</si>
  <si>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</si>
  <si>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</si>
  <si>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</si>
  <si>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</si>
  <si>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</si>
  <si>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</si>
  <si>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</si>
  <si>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</si>
  <si>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</si>
  <si>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</si>
  <si>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</si>
  <si>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</si>
  <si>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</si>
  <si>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</si>
  <si>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</si>
  <si>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</si>
  <si>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</si>
  <si>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</si>
  <si>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</si>
  <si>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</si>
  <si>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</si>
  <si>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</si>
  <si>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</si>
  <si>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</si>
  <si>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</si>
  <si>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</si>
  <si>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</si>
  <si>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</si>
  <si>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</si>
  <si>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</si>
  <si>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</si>
  <si>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</si>
  <si>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</si>
  <si>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</si>
  <si>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</si>
  <si>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</si>
  <si>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</si>
  <si>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</si>
  <si>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</si>
  <si>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</si>
  <si>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</si>
  <si>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</si>
  <si>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</si>
  <si>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</si>
  <si>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</si>
  <si>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</si>
  <si>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</si>
  <si>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</si>
  <si>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</si>
  <si>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</si>
  <si>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</si>
  <si>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</si>
  <si>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</si>
  <si>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</si>
  <si>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</si>
  <si>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</si>
  <si>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</si>
  <si>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</si>
  <si>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</si>
  <si>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</si>
  <si>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</si>
  <si>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</si>
  <si>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</si>
  <si>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</si>
  <si>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</si>
  <si>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</si>
  <si>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</si>
  <si>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</si>
  <si>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</si>
  <si>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</si>
  <si>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</si>
  <si>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</si>
  <si>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</si>
  <si>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</si>
  <si>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</si>
  <si>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</si>
  <si>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</si>
  <si>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</si>
  <si>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</si>
  <si>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</si>
  <si>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</si>
  <si>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</si>
  <si>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</si>
  <si>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</si>
  <si>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</si>
  <si>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</si>
  <si>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</si>
  <si>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</si>
  <si>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</si>
  <si>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</si>
  <si>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</si>
  <si>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</si>
  <si>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</si>
  <si>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</si>
  <si>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</si>
  <si>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</si>
  <si>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</si>
  <si>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</si>
  <si>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</si>
  <si>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</si>
  <si>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</si>
  <si>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</si>
  <si>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</si>
  <si>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</si>
  <si>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</si>
  <si>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</si>
  <si>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</si>
  <si>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</si>
  <si>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</si>
  <si>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</si>
  <si>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</si>
  <si>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</si>
  <si>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</si>
  <si>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</si>
  <si>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</si>
  <si>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</si>
  <si>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</si>
  <si>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</si>
  <si>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</si>
  <si>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</si>
  <si>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</si>
  <si>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</si>
  <si>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</si>
  <si>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</si>
  <si>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</si>
  <si>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</si>
  <si>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</si>
  <si>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</si>
  <si>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</si>
  <si>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</si>
  <si>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</si>
  <si>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</si>
  <si>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</si>
  <si>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</si>
  <si>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</si>
  <si>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</si>
  <si>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</si>
  <si>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</si>
  <si>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</si>
  <si>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</si>
  <si>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</si>
  <si>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</si>
  <si>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</si>
  <si>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</si>
  <si>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</si>
  <si>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</si>
  <si>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</si>
  <si>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</si>
  <si>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</si>
  <si>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</si>
  <si>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</si>
  <si>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</si>
  <si>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</si>
  <si>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</si>
  <si>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</si>
  <si>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</si>
  <si>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</si>
  <si>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</si>
  <si>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</si>
  <si>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</si>
  <si>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</si>
  <si>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</si>
  <si>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</si>
  <si>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</si>
  <si>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</si>
  <si>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</si>
  <si>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</si>
  <si>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</si>
  <si>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</si>
  <si>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</si>
  <si>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</si>
  <si>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</si>
  <si>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</si>
  <si>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</si>
  <si>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</si>
  <si>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</si>
  <si>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</si>
  <si>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</si>
  <si>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</si>
  <si>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</si>
  <si>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</si>
  <si>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</si>
  <si>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</si>
  <si>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</si>
  <si>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</si>
  <si>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</si>
  <si>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</si>
  <si>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</si>
  <si>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</si>
  <si>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</si>
  <si>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</si>
  <si>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</si>
  <si>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</si>
  <si>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</si>
  <si>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</si>
  <si>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</si>
  <si>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</si>
  <si>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</si>
  <si>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</si>
  <si>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</si>
  <si>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</si>
  <si>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</si>
  <si>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</si>
  <si>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</si>
  <si>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</si>
  <si>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</si>
  <si>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</si>
  <si>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</si>
  <si>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</si>
  <si>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</si>
  <si>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</si>
  <si>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</si>
  <si>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</si>
  <si>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</si>
  <si>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</si>
  <si>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</si>
  <si>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</si>
  <si>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</si>
  <si>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</si>
  <si>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</si>
  <si>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</si>
  <si>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</si>
  <si>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</si>
  <si>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</si>
  <si>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</si>
  <si>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</si>
  <si>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</si>
  <si>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</si>
  <si>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</si>
  <si>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</si>
  <si>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</si>
  <si>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</si>
  <si>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</si>
  <si>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</si>
  <si>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</si>
  <si>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</si>
  <si>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</si>
  <si>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</si>
  <si>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</si>
  <si>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</si>
  <si>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</si>
  <si>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</si>
  <si>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</si>
  <si>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</si>
  <si>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</si>
  <si>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</si>
  <si>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</si>
  <si>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</si>
  <si>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</si>
  <si>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</si>
  <si>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</si>
  <si>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</si>
  <si>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</si>
  <si>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</si>
  <si>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</si>
  <si>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</si>
  <si>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</si>
  <si>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</si>
  <si>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</si>
  <si>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</si>
  <si>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</si>
  <si>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</si>
  <si>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</si>
  <si>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</si>
  <si>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</si>
  <si>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</si>
  <si>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</si>
  <si>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</si>
  <si>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</si>
  <si>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</si>
  <si>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</si>
  <si>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</si>
  <si>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</si>
  <si>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</si>
  <si>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</si>
  <si>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</si>
  <si>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</si>
  <si>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</si>
  <si>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</si>
  <si>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</si>
  <si>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</si>
  <si>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</si>
  <si>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</si>
  <si>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</si>
  <si>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</si>
  <si>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</si>
  <si>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</si>
  <si>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</si>
  <si>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</si>
  <si>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</si>
  <si>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</si>
  <si>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</si>
  <si>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</si>
  <si>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</si>
  <si>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</si>
  <si>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</si>
  <si>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</si>
  <si>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</si>
  <si>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</si>
  <si>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</si>
  <si>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</si>
  <si>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</si>
  <si>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</si>
  <si>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</si>
  <si>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</si>
  <si>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</si>
  <si>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</si>
  <si>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</si>
  <si>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</si>
  <si>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</si>
  <si>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</si>
  <si>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</si>
  <si>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</si>
  <si>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</si>
  <si>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</si>
  <si>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</si>
  <si>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</si>
  <si>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</si>
  <si>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</si>
  <si>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</si>
  <si>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</si>
  <si>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</si>
  <si>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</si>
  <si>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</si>
  <si>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</si>
  <si>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</si>
  <si>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</si>
  <si>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</si>
  <si>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</si>
  <si>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</si>
  <si>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</si>
  <si>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</si>
  <si>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</si>
  <si>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</si>
  <si>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</si>
  <si>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</si>
  <si>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</si>
  <si>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</si>
  <si>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</si>
  <si>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</si>
  <si>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</si>
  <si>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</si>
  <si>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</si>
  <si>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</si>
  <si>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</si>
  <si>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</si>
  <si>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</si>
  <si>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</si>
  <si>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</si>
  <si>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</si>
  <si>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</si>
  <si>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</si>
  <si>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</si>
  <si>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</si>
  <si>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</si>
  <si>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</si>
  <si>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</si>
  <si>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</si>
  <si>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</si>
  <si>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</si>
  <si>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</si>
  <si>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</si>
  <si>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</si>
  <si>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</si>
  <si>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</si>
  <si>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</si>
  <si>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</si>
  <si>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</si>
  <si>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</si>
  <si>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</si>
  <si>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</si>
  <si>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</si>
  <si>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</si>
  <si>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</si>
  <si>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</si>
  <si>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</si>
  <si>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</si>
  <si>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</si>
  <si>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</si>
  <si>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</si>
  <si>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</si>
  <si>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</si>
  <si>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</si>
  <si>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</si>
  <si>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</si>
  <si>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</si>
  <si>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</si>
  <si>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</si>
  <si>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</si>
  <si>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</si>
  <si>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</si>
  <si>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</si>
  <si>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</si>
  <si>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</si>
  <si>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</si>
  <si>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</si>
  <si>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</si>
  <si>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</si>
  <si>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</si>
  <si>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</si>
  <si>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</si>
  <si>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</si>
  <si>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</si>
  <si>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</si>
  <si>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</si>
  <si>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</si>
  <si>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</si>
  <si>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</si>
  <si>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</si>
  <si>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</si>
  <si>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</si>
  <si>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</si>
  <si>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</si>
  <si>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</si>
  <si>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</si>
  <si>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</si>
  <si>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</si>
  <si>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</si>
  <si>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</si>
  <si>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</si>
  <si>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</si>
  <si>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</si>
  <si>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</si>
  <si>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</si>
  <si>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</si>
  <si>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</si>
  <si>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</si>
  <si>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</si>
  <si>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</si>
  <si>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</si>
  <si>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</si>
  <si>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</si>
  <si>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</si>
  <si>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</si>
  <si>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</si>
  <si>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</si>
  <si>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</si>
  <si>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</si>
  <si>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</si>
  <si>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</si>
  <si>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</si>
  <si>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</si>
  <si>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</si>
  <si>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</si>
  <si>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</si>
  <si>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</si>
  <si>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</si>
  <si>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</si>
  <si>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</si>
  <si>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</si>
  <si>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</si>
  <si>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</si>
  <si>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</si>
  <si>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</si>
  <si>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</si>
  <si>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</si>
  <si>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</si>
  <si>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</si>
  <si>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</si>
  <si>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</si>
  <si>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</si>
  <si>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</si>
  <si>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</si>
  <si>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</si>
  <si>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</si>
  <si>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</si>
  <si>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</si>
  <si>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</si>
  <si>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</si>
  <si>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</si>
  <si>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</si>
  <si>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</si>
  <si>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</si>
  <si>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</si>
  <si>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</si>
  <si>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</si>
  <si>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</si>
  <si>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</si>
  <si>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</si>
  <si>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</si>
  <si>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</si>
  <si>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</si>
  <si>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</si>
  <si>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</si>
  <si>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</si>
  <si>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</si>
  <si>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</si>
  <si>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</si>
  <si>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</si>
  <si>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</si>
  <si>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</si>
  <si>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</si>
  <si>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</si>
  <si>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</si>
  <si>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</si>
  <si>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</si>
  <si>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</si>
  <si>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</si>
  <si>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</si>
  <si>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</si>
  <si>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</si>
  <si>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</si>
  <si>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</si>
  <si>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</si>
  <si>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>Примітки/ укладенні договори</t>
  </si>
  <si>
    <t xml:space="preserve">дог. №1110620 від 31.01.2022 </t>
  </si>
  <si>
    <t xml:space="preserve">дог. №1110648 від 31.01.2022 </t>
  </si>
  <si>
    <t>№753150 від 09.02.2022</t>
  </si>
  <si>
    <t xml:space="preserve">№ 23999/1-5-10-ДВ від 10.01.2023 </t>
  </si>
  <si>
    <t>№ 24000/1-5-10-ДК від 10.01.2023</t>
  </si>
  <si>
    <t>Дог. №1 від 02.01.2023</t>
  </si>
  <si>
    <t>Додаткова угода № 41481017 Рр/2 від 28.03.2023 до дог. №41481017Рр від 01.12.2018</t>
  </si>
  <si>
    <t>Торги не проводились</t>
  </si>
  <si>
    <t>Дог №8 від 02.02.2023</t>
  </si>
  <si>
    <t>дог №18-23 від 17.03.2023</t>
  </si>
  <si>
    <t xml:space="preserve"> оплата кредитоської заборгованості за  договорами 2022 ріку</t>
  </si>
  <si>
    <t>дог №9 від 06.02.2023</t>
  </si>
  <si>
    <t>360 000</t>
  </si>
  <si>
    <t>дог №10 від 13.02.2023</t>
  </si>
  <si>
    <t>д/у 20% №3 від 10.01.2023 до дог. №52 від 09.12.2022</t>
  </si>
  <si>
    <t>Договір №6549 від 31.01.2023</t>
  </si>
  <si>
    <t>дог №106144 від 20.02.2023</t>
  </si>
  <si>
    <t xml:space="preserve">д/у 20% №5/5 від  10.02.2023 до дог. №5 від 01.02.2022;д/у 20% №7/3 від  10.02. 2023 до дог. №7 від08.02.2022 </t>
  </si>
  <si>
    <t>д/у 20% №25-22/3 від  10.02.2023 до дог. №25-22  від 20.09.2022 д/у 25-22/4 від 28.02.2023 мінус 0,04 (договір виконано)</t>
  </si>
  <si>
    <t>(договір виконано)д/у 20% №24-22/3 від 10.02.2023 до дог. №24-22  від 20.09.2022; д/у 24-22/4 від 28.02.2023 мінус 0,08 (договір виконано)</t>
  </si>
  <si>
    <t>дог №15-23 від 01.03.2023</t>
  </si>
  <si>
    <t>530 100</t>
  </si>
  <si>
    <t>Дог № МВ230213/20-23 від 28.03.2023</t>
  </si>
  <si>
    <t>802 440</t>
  </si>
  <si>
    <t>Дог №11 від 15.02.2023</t>
  </si>
  <si>
    <t>93 692,10</t>
  </si>
  <si>
    <t xml:space="preserve"> оплата кредитоської заборгованості за  договорами 2022 рік</t>
  </si>
  <si>
    <t>Дог №19-23 від 27.03.2023</t>
  </si>
  <si>
    <t>249 945</t>
  </si>
  <si>
    <t>Дог №17-23 від 17.03.2023;Дог № 16-23 від 17.03.2023</t>
  </si>
  <si>
    <t>дог№14-23 від 01.03.2023</t>
  </si>
  <si>
    <t>2 054 100</t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</si>
  <si>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за кодом ДК 021:2015 - 64210000-1 - Послуги телефонного зв'язку та передачі даних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</si>
  <si>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</si>
  <si>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t>49 780,80</t>
  </si>
  <si>
    <t>Різниця</t>
  </si>
  <si>
    <t xml:space="preserve">ВИКОНАННЯ РІЧНОГО ПЛАНУ  ЗАКУПІВЕЛЬ Держмитслужби (апарат)  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</si>
  <si>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</si>
  <si>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</si>
  <si>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</si>
  <si>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</si>
  <si>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</si>
  <si>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</si>
  <si>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</si>
  <si>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</si>
  <si>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</si>
  <si>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</si>
  <si>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</si>
  <si>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</si>
  <si>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</si>
  <si>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</si>
  <si>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</si>
  <si>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</si>
  <si>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</si>
  <si>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</si>
  <si>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 xml:space="preserve">грн. (чотириста п'ятдесят п'ять тисяч  гривень 00 коп.)                            </t>
  </si>
  <si>
    <t>дог.№ 21-23 від 15.05.2023</t>
  </si>
  <si>
    <t>109771,20</t>
  </si>
  <si>
    <t>8378613,60</t>
  </si>
  <si>
    <t>дог. 20-23 від 03.05.2023</t>
  </si>
  <si>
    <t>83700</t>
  </si>
  <si>
    <r>
      <t>Послуги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</si>
  <si>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>Період подачі пропозицій</t>
  </si>
  <si>
    <t>Дог.22-23 від 31.05.2023</t>
  </si>
  <si>
    <t>Дог.23-23 від 01.06.2023</t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</si>
  <si>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</si>
  <si>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</si>
  <si>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</si>
  <si>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</si>
  <si>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</si>
  <si>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</si>
  <si>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</si>
  <si>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</si>
  <si>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</si>
  <si>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</si>
  <si>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>Договір №11.897/23/25-23 від20.06.2023</t>
  </si>
  <si>
    <r>
      <t xml:space="preserve">Торги не відбулися ( 2 рази) </t>
    </r>
    <r>
      <rPr>
        <b/>
        <i/>
        <sz val="13"/>
        <color indexed="8"/>
        <rFont val="Times New Roman"/>
        <family val="1"/>
        <charset val="204"/>
      </rPr>
      <t xml:space="preserve">направлено лист на  "Рапіс Системс" для уточнення інформації </t>
    </r>
  </si>
  <si>
    <t>Договір №26-23 від 20.06.2023</t>
  </si>
  <si>
    <r>
      <t>Торги не проводились (з</t>
    </r>
    <r>
      <rPr>
        <b/>
        <i/>
        <sz val="13"/>
        <rFont val="Times New Roman"/>
        <family val="1"/>
        <charset val="204"/>
      </rPr>
      <t>більшилась ціна ІТ, шукають кошти</t>
    </r>
    <r>
      <rPr>
        <b/>
        <sz val="13"/>
        <rFont val="Times New Roman"/>
        <family val="1"/>
        <charset val="204"/>
      </rPr>
      <t>)</t>
    </r>
  </si>
  <si>
    <t>Закупівля в статусі завершення (укладання договору????)</t>
  </si>
  <si>
    <r>
      <t xml:space="preserve">Торги не проводились </t>
    </r>
    <r>
      <rPr>
        <b/>
        <i/>
        <sz val="13"/>
        <color indexed="8"/>
        <rFont val="Times New Roman"/>
        <family val="1"/>
        <charset val="204"/>
      </rPr>
      <t>(заборона постановою КМУ 590 електронних журналів, листоМінфін не дозволив закупівлю)</t>
    </r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</si>
  <si>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  <r>
      <rPr>
        <sz val="16"/>
        <color indexed="8"/>
        <rFont val="Times New Roman"/>
        <family val="1"/>
        <charset val="204"/>
      </rPr>
      <t>станом на 11.06.2023 року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</si>
  <si>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</si>
  <si>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</si>
  <si>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</si>
  <si>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</si>
  <si>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</si>
  <si>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</si>
  <si>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</si>
  <si>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 (іде закупівля -</t>
    </r>
    <r>
      <rPr>
        <b/>
        <sz val="10"/>
        <color indexed="8"/>
        <rFont val="Times New Roman"/>
        <family val="1"/>
        <charset val="204"/>
      </rPr>
      <t>подання пропозицій)</t>
    </r>
  </si>
  <si>
    <t xml:space="preserve">грн. (шістсот одна тисяча триста п'ядесят чотири  гривні 00 коп.)                            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</si>
  <si>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</si>
  <si>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</si>
  <si>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 xml:space="preserve">грн (чотириста двадцять вісім  тисяч шістсот тридцять шість гривень 00 коп.)                            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</si>
  <si>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</si>
  <si>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</si>
  <si>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 xml:space="preserve">грн (тридцять шість  тисяч вісімсот десять гривень 00 коп.)                            </t>
  </si>
  <si>
    <t xml:space="preserve">грн (сто дев'яностодев'ять тисяч дев'ятсот гривень 00 коп.)                                                           . </t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</si>
  <si>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</si>
  <si>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</si>
  <si>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</si>
  <si>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</si>
  <si>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</si>
  <si>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грн (шістдесят тисяч триста гривень 00 коп.)                            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</si>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</sst>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11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9" fillId="0" borderId="54" xfId="0" applyFont="1" applyBorder="1" applyAlignment="1">
      <alignment horizontal="center" vertical="center" wrapText="1"/>
    </xf>
    <xf numFmtId="0" fontId="69" fillId="0" borderId="55" xfId="0" applyFont="1" applyBorder="1" applyAlignment="1">
      <alignment horizontal="center" vertical="center" wrapText="1"/>
    </xf>
    <xf numFmtId="0" fontId="69" fillId="0" borderId="45" xfId="0" applyFont="1" applyBorder="1" applyAlignment="1">
      <alignment horizontal="center" vertical="center" wrapText="1"/>
    </xf>
    <xf numFmtId="0" fontId="69" fillId="0" borderId="29" xfId="0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32" xfId="0" applyFont="1" applyBorder="1" applyAlignment="1">
      <alignment horizontal="center" vertical="center" wrapText="1"/>
    </xf>
    <xf numFmtId="0" fontId="70" fillId="0" borderId="8" xfId="0" applyFont="1" applyFill="1" applyBorder="1" applyAlignment="1">
      <alignment vertical="center" wrapText="1"/>
    </xf>
    <xf numFmtId="0" fontId="69" fillId="0" borderId="8" xfId="0" applyFont="1" applyFill="1" applyBorder="1" applyAlignment="1">
      <alignment horizontal="center" vertical="center" wrapText="1"/>
    </xf>
    <xf numFmtId="4" fontId="70" fillId="0" borderId="3" xfId="0" applyNumberFormat="1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9" fillId="0" borderId="2" xfId="0" applyFont="1" applyFill="1" applyBorder="1" applyAlignment="1">
      <alignment horizontal="center" vertical="center" wrapText="1"/>
    </xf>
    <xf numFmtId="4" fontId="70" fillId="0" borderId="2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 wrapText="1"/>
    </xf>
    <xf numFmtId="0" fontId="70" fillId="10" borderId="1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horizontal="center" vertical="center" wrapText="1"/>
    </xf>
    <xf numFmtId="4" fontId="70" fillId="10" borderId="2" xfId="0" applyNumberFormat="1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vertical="center" wrapText="1"/>
    </xf>
    <xf numFmtId="0" fontId="70" fillId="10" borderId="8" xfId="0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9" fillId="10" borderId="2" xfId="0" applyFont="1" applyFill="1" applyBorder="1" applyAlignment="1">
      <alignment horizontal="center" vertical="center" wrapText="1"/>
    </xf>
    <xf numFmtId="49" fontId="70" fillId="10" borderId="39" xfId="0" applyNumberFormat="1" applyFont="1" applyFill="1" applyBorder="1" applyAlignment="1">
      <alignment vertical="center" wrapText="1"/>
    </xf>
    <xf numFmtId="0" fontId="70" fillId="10" borderId="3" xfId="0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70" fillId="2" borderId="47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center" wrapText="1"/>
    </xf>
    <xf numFmtId="0" fontId="71" fillId="2" borderId="2" xfId="0" applyFont="1" applyFill="1" applyBorder="1" applyAlignment="1">
      <alignment vertical="top" wrapText="1"/>
    </xf>
    <xf numFmtId="4" fontId="70" fillId="2" borderId="2" xfId="0" applyNumberFormat="1" applyFont="1" applyFill="1" applyBorder="1" applyAlignment="1">
      <alignment horizontal="center" wrapText="1"/>
    </xf>
    <xf numFmtId="0" fontId="71" fillId="2" borderId="38" xfId="0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center" wrapText="1"/>
    </xf>
    <xf numFmtId="4" fontId="70" fillId="6" borderId="2" xfId="0" applyNumberFormat="1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74" fillId="2" borderId="47" xfId="0" applyFont="1" applyFill="1" applyBorder="1" applyAlignment="1">
      <alignment vertical="center" wrapText="1"/>
    </xf>
    <xf numFmtId="0" fontId="74" fillId="2" borderId="2" xfId="0" applyFont="1" applyFill="1" applyBorder="1" applyAlignment="1">
      <alignment vertical="center" wrapText="1"/>
    </xf>
    <xf numFmtId="4" fontId="74" fillId="2" borderId="2" xfId="0" applyNumberFormat="1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vertical="center" wrapText="1"/>
    </xf>
    <xf numFmtId="4" fontId="75" fillId="6" borderId="2" xfId="0" applyNumberFormat="1" applyFont="1" applyFill="1" applyBorder="1" applyAlignment="1">
      <alignment horizontal="center" vertical="top" wrapText="1"/>
    </xf>
    <xf numFmtId="4" fontId="75" fillId="0" borderId="2" xfId="0" applyNumberFormat="1" applyFont="1" applyFill="1" applyBorder="1" applyAlignment="1">
      <alignment horizontal="center" vertical="top" wrapText="1"/>
    </xf>
    <xf numFmtId="4" fontId="75" fillId="6" borderId="2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70" fillId="0" borderId="10" xfId="0" applyFont="1" applyFill="1" applyBorder="1" applyAlignment="1">
      <alignment vertical="center" wrapText="1"/>
    </xf>
    <xf numFmtId="0" fontId="69" fillId="0" borderId="18" xfId="0" applyFont="1" applyFill="1" applyBorder="1" applyAlignment="1">
      <alignment vertical="center" wrapText="1"/>
    </xf>
    <xf numFmtId="0" fontId="69" fillId="9" borderId="8" xfId="0" applyFont="1" applyFill="1" applyBorder="1" applyAlignment="1">
      <alignment horizontal="center" vertical="top" wrapText="1"/>
    </xf>
    <xf numFmtId="4" fontId="74" fillId="9" borderId="3" xfId="0" applyNumberFormat="1" applyFont="1" applyFill="1" applyBorder="1" applyAlignment="1">
      <alignment horizontal="center" vertical="top" wrapText="1"/>
    </xf>
    <xf numFmtId="49" fontId="69" fillId="9" borderId="8" xfId="0" applyNumberFormat="1" applyFont="1" applyFill="1" applyBorder="1" applyAlignment="1">
      <alignment horizontal="center" vertical="center" wrapText="1"/>
    </xf>
    <xf numFmtId="49" fontId="69" fillId="9" borderId="39" xfId="0" applyNumberFormat="1" applyFont="1" applyFill="1" applyBorder="1" applyAlignment="1">
      <alignment horizontal="left" vertical="top" wrapText="1"/>
    </xf>
    <xf numFmtId="0" fontId="69" fillId="9" borderId="3" xfId="0" applyFont="1" applyFill="1" applyBorder="1" applyAlignment="1">
      <alignment horizontal="center" vertical="top" wrapText="1"/>
    </xf>
    <xf numFmtId="0" fontId="69" fillId="9" borderId="2" xfId="0" applyFont="1" applyFill="1" applyBorder="1" applyAlignment="1">
      <alignment horizontal="center" vertical="center" wrapText="1"/>
    </xf>
    <xf numFmtId="49" fontId="69" fillId="9" borderId="3" xfId="0" applyNumberFormat="1" applyFont="1" applyFill="1" applyBorder="1" applyAlignment="1">
      <alignment horizontal="center" vertical="center" wrapText="1"/>
    </xf>
    <xf numFmtId="49" fontId="76" fillId="9" borderId="25" xfId="0" applyNumberFormat="1" applyFont="1" applyFill="1" applyBorder="1" applyAlignment="1">
      <alignment vertical="center" wrapText="1"/>
    </xf>
    <xf numFmtId="0" fontId="69" fillId="9" borderId="1" xfId="0" applyFont="1" applyFill="1" applyBorder="1" applyAlignment="1">
      <alignment horizontal="center" vertical="top" wrapText="1"/>
    </xf>
    <xf numFmtId="4" fontId="74" fillId="9" borderId="2" xfId="0" applyNumberFormat="1" applyFont="1" applyFill="1" applyBorder="1" applyAlignment="1">
      <alignment horizontal="center" vertical="top" wrapText="1"/>
    </xf>
    <xf numFmtId="49" fontId="69" fillId="9" borderId="1" xfId="0" applyNumberFormat="1" applyFont="1" applyFill="1" applyBorder="1" applyAlignment="1">
      <alignment horizontal="center" vertical="center" wrapText="1"/>
    </xf>
    <xf numFmtId="49" fontId="69" fillId="9" borderId="26" xfId="0" applyNumberFormat="1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center" vertical="top" wrapText="1"/>
    </xf>
    <xf numFmtId="0" fontId="69" fillId="9" borderId="18" xfId="0" applyFont="1" applyFill="1" applyBorder="1" applyAlignment="1">
      <alignment horizontal="center" vertical="center" wrapText="1"/>
    </xf>
    <xf numFmtId="49" fontId="69" fillId="9" borderId="17" xfId="0" applyNumberFormat="1" applyFont="1" applyFill="1" applyBorder="1" applyAlignment="1">
      <alignment horizontal="center" vertical="center" wrapText="1"/>
    </xf>
    <xf numFmtId="49" fontId="76" fillId="9" borderId="28" xfId="0" applyNumberFormat="1" applyFont="1" applyFill="1" applyBorder="1" applyAlignment="1">
      <alignment vertical="center" wrapText="1"/>
    </xf>
    <xf numFmtId="0" fontId="69" fillId="0" borderId="21" xfId="0" applyFont="1" applyFill="1" applyBorder="1" applyAlignment="1">
      <alignment horizontal="center" vertical="top" wrapText="1"/>
    </xf>
    <xf numFmtId="4" fontId="74" fillId="0" borderId="23" xfId="0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49" fontId="69" fillId="0" borderId="57" xfId="0" applyNumberFormat="1" applyFont="1" applyFill="1" applyBorder="1" applyAlignment="1">
      <alignment horizontal="center" vertical="center" wrapText="1"/>
    </xf>
    <xf numFmtId="0" fontId="77" fillId="0" borderId="2" xfId="0" applyFont="1" applyFill="1" applyBorder="1" applyAlignment="1">
      <alignment horizontal="center" vertical="center" wrapText="1"/>
    </xf>
    <xf numFmtId="49" fontId="73" fillId="0" borderId="39" xfId="0" applyNumberFormat="1" applyFont="1" applyFill="1" applyBorder="1" applyAlignment="1">
      <alignment horizontal="center" vertical="center" wrapText="1"/>
    </xf>
    <xf numFmtId="2" fontId="74" fillId="0" borderId="2" xfId="0" applyNumberFormat="1" applyFont="1" applyFill="1" applyBorder="1" applyAlignment="1">
      <alignment horizontal="center" vertical="center" wrapText="1"/>
    </xf>
    <xf numFmtId="4" fontId="74" fillId="0" borderId="2" xfId="0" applyNumberFormat="1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" fontId="79" fillId="0" borderId="3" xfId="0" applyNumberFormat="1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70" fillId="2" borderId="33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center" wrapText="1"/>
    </xf>
    <xf numFmtId="0" fontId="71" fillId="2" borderId="34" xfId="0" applyFont="1" applyFill="1" applyBorder="1" applyAlignment="1">
      <alignment vertical="top" wrapText="1"/>
    </xf>
    <xf numFmtId="4" fontId="70" fillId="2" borderId="34" xfId="0" applyNumberFormat="1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top" wrapText="1"/>
    </xf>
    <xf numFmtId="0" fontId="70" fillId="0" borderId="21" xfId="0" applyFont="1" applyFill="1" applyBorder="1" applyAlignment="1">
      <alignment vertical="center" wrapText="1"/>
    </xf>
    <xf numFmtId="4" fontId="70" fillId="6" borderId="23" xfId="0" applyNumberFormat="1" applyFont="1" applyFill="1" applyBorder="1" applyAlignment="1">
      <alignment horizontal="center" vertical="top" wrapText="1"/>
    </xf>
    <xf numFmtId="0" fontId="70" fillId="2" borderId="42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center" wrapText="1"/>
    </xf>
    <xf numFmtId="0" fontId="71" fillId="2" borderId="18" xfId="0" applyFont="1" applyFill="1" applyBorder="1" applyAlignment="1">
      <alignment vertical="top" wrapText="1"/>
    </xf>
    <xf numFmtId="4" fontId="70" fillId="2" borderId="18" xfId="0" applyNumberFormat="1" applyFont="1" applyFill="1" applyBorder="1" applyAlignment="1">
      <alignment horizontal="center" vertical="center" wrapText="1"/>
    </xf>
    <xf numFmtId="0" fontId="71" fillId="2" borderId="40" xfId="0" applyFont="1" applyFill="1" applyBorder="1" applyAlignment="1">
      <alignment vertical="top" wrapText="1"/>
    </xf>
    <xf numFmtId="4" fontId="74" fillId="0" borderId="5" xfId="0" applyNumberFormat="1" applyFont="1" applyFill="1" applyBorder="1" applyAlignment="1">
      <alignment horizontal="center" vertical="top" wrapText="1"/>
    </xf>
    <xf numFmtId="0" fontId="77" fillId="0" borderId="4" xfId="0" applyFont="1" applyBorder="1" applyAlignment="1">
      <alignment horizontal="center" vertical="top" wrapText="1"/>
    </xf>
    <xf numFmtId="0" fontId="72" fillId="4" borderId="8" xfId="0" applyFont="1" applyFill="1" applyBorder="1" applyAlignment="1">
      <alignment horizontal="center" vertical="top" wrapText="1"/>
    </xf>
    <xf numFmtId="4" fontId="75" fillId="6" borderId="5" xfId="0" applyNumberFormat="1" applyFont="1" applyFill="1" applyBorder="1" applyAlignment="1">
      <alignment horizontal="center" vertical="top" wrapText="1"/>
    </xf>
    <xf numFmtId="0" fontId="70" fillId="2" borderId="29" xfId="0" applyFont="1" applyFill="1" applyBorder="1" applyAlignment="1">
      <alignment vertical="center" wrapText="1"/>
    </xf>
    <xf numFmtId="0" fontId="71" fillId="2" borderId="35" xfId="0" applyFont="1" applyFill="1" applyBorder="1" applyAlignment="1">
      <alignment vertical="top" wrapText="1"/>
    </xf>
    <xf numFmtId="0" fontId="70" fillId="0" borderId="8" xfId="0" applyFont="1" applyFill="1" applyBorder="1" applyAlignment="1">
      <alignment vertical="top" wrapText="1"/>
    </xf>
    <xf numFmtId="4" fontId="74" fillId="4" borderId="3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vertical="top" wrapText="1"/>
    </xf>
    <xf numFmtId="0" fontId="77" fillId="4" borderId="4" xfId="0" applyFont="1" applyFill="1" applyBorder="1" applyAlignment="1">
      <alignment horizontal="center" vertical="top" wrapText="1"/>
    </xf>
    <xf numFmtId="0" fontId="70" fillId="0" borderId="1" xfId="0" applyFont="1" applyFill="1" applyBorder="1" applyAlignment="1">
      <alignment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0" fontId="69" fillId="0" borderId="27" xfId="0" applyFont="1" applyFill="1" applyBorder="1" applyAlignment="1">
      <alignment horizontal="left" vertical="top" wrapText="1"/>
    </xf>
    <xf numFmtId="0" fontId="74" fillId="0" borderId="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horizontal="center"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center" wrapText="1"/>
    </xf>
    <xf numFmtId="0" fontId="77" fillId="0" borderId="4" xfId="0" applyFont="1" applyFill="1" applyBorder="1" applyAlignment="1">
      <alignment horizontal="center" vertical="top" wrapText="1"/>
    </xf>
    <xf numFmtId="0" fontId="69" fillId="0" borderId="14" xfId="0" applyFont="1" applyFill="1" applyBorder="1" applyAlignment="1">
      <alignment vertical="top" wrapText="1"/>
    </xf>
    <xf numFmtId="0" fontId="70" fillId="0" borderId="1" xfId="0" applyFont="1" applyBorder="1" applyAlignment="1">
      <alignment horizontal="left" vertical="top" wrapText="1"/>
    </xf>
    <xf numFmtId="0" fontId="69" fillId="0" borderId="1" xfId="0" applyFont="1" applyBorder="1" applyAlignment="1">
      <alignment horizontal="center" vertical="center" wrapText="1"/>
    </xf>
    <xf numFmtId="4" fontId="74" fillId="4" borderId="2" xfId="0" applyNumberFormat="1" applyFont="1" applyFill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center" wrapText="1"/>
    </xf>
    <xf numFmtId="0" fontId="69" fillId="0" borderId="24" xfId="0" applyFont="1" applyFill="1" applyBorder="1" applyAlignment="1">
      <alignment vertical="top" wrapText="1"/>
    </xf>
    <xf numFmtId="0" fontId="70" fillId="0" borderId="3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center" vertical="center" wrapText="1"/>
    </xf>
    <xf numFmtId="0" fontId="77" fillId="4" borderId="2" xfId="0" applyFont="1" applyFill="1" applyBorder="1" applyAlignment="1">
      <alignment horizontal="center" vertical="top" wrapText="1"/>
    </xf>
    <xf numFmtId="0" fontId="69" fillId="0" borderId="25" xfId="0" applyFont="1" applyBorder="1" applyAlignment="1">
      <alignment horizontal="center" vertical="center" wrapText="1"/>
    </xf>
    <xf numFmtId="0" fontId="70" fillId="0" borderId="1" xfId="0" applyFont="1" applyBorder="1" applyAlignment="1">
      <alignment vertical="top" wrapText="1"/>
    </xf>
    <xf numFmtId="0" fontId="69" fillId="6" borderId="27" xfId="0" applyFont="1" applyFill="1" applyBorder="1" applyAlignment="1">
      <alignment horizontal="left" vertical="top" wrapText="1"/>
    </xf>
    <xf numFmtId="0" fontId="70" fillId="6" borderId="1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left" vertical="top" wrapText="1"/>
    </xf>
    <xf numFmtId="0" fontId="77" fillId="6" borderId="2" xfId="0" applyFont="1" applyFill="1" applyBorder="1" applyAlignment="1">
      <alignment horizontal="center" vertical="top" wrapText="1"/>
    </xf>
    <xf numFmtId="0" fontId="69" fillId="6" borderId="3" xfId="0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vertical="center" wrapText="1"/>
    </xf>
    <xf numFmtId="0" fontId="70" fillId="0" borderId="8" xfId="0" applyFont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69" fillId="0" borderId="39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vertical="center" wrapText="1"/>
    </xf>
    <xf numFmtId="4" fontId="75" fillId="6" borderId="3" xfId="0" applyNumberFormat="1" applyFont="1" applyFill="1" applyBorder="1" applyAlignment="1">
      <alignment horizontal="center" vertical="top" wrapText="1"/>
    </xf>
    <xf numFmtId="0" fontId="77" fillId="6" borderId="4" xfId="0" applyFont="1" applyFill="1" applyBorder="1" applyAlignment="1">
      <alignment horizontal="center" vertical="top" wrapText="1"/>
    </xf>
    <xf numFmtId="0" fontId="80" fillId="6" borderId="27" xfId="0" applyFont="1" applyFill="1" applyBorder="1" applyAlignment="1">
      <alignment horizontal="left" vertical="top" wrapText="1"/>
    </xf>
    <xf numFmtId="0" fontId="74" fillId="6" borderId="10" xfId="0" applyFont="1" applyFill="1" applyBorder="1" applyAlignment="1">
      <alignment horizontal="left" vertical="top" wrapText="1"/>
    </xf>
    <xf numFmtId="0" fontId="70" fillId="6" borderId="27" xfId="0" applyFont="1" applyFill="1" applyBorder="1" applyAlignment="1">
      <alignment horizontal="left" vertical="top" wrapText="1"/>
    </xf>
    <xf numFmtId="0" fontId="70" fillId="6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vertical="top" wrapText="1"/>
    </xf>
    <xf numFmtId="0" fontId="73" fillId="0" borderId="3" xfId="0" applyFont="1" applyFill="1" applyBorder="1" applyAlignment="1">
      <alignment vertical="top" wrapText="1"/>
    </xf>
    <xf numFmtId="0" fontId="69" fillId="0" borderId="27" xfId="0" applyFont="1" applyFill="1" applyBorder="1" applyAlignment="1">
      <alignment vertical="top" wrapText="1"/>
    </xf>
    <xf numFmtId="0" fontId="74" fillId="0" borderId="10" xfId="0" applyFont="1" applyFill="1" applyBorder="1" applyAlignment="1">
      <alignment horizontal="left" vertical="top" wrapText="1"/>
    </xf>
    <xf numFmtId="2" fontId="74" fillId="6" borderId="4" xfId="0" applyNumberFormat="1" applyFont="1" applyFill="1" applyBorder="1" applyAlignment="1">
      <alignment horizontal="center" vertical="top" wrapText="1"/>
    </xf>
    <xf numFmtId="0" fontId="73" fillId="0" borderId="10" xfId="0" applyFont="1" applyFill="1" applyBorder="1" applyAlignment="1">
      <alignment vertical="top" wrapText="1"/>
    </xf>
    <xf numFmtId="0" fontId="70" fillId="0" borderId="11" xfId="0" applyFont="1" applyBorder="1" applyAlignment="1">
      <alignment horizontal="left" vertical="top" wrapText="1"/>
    </xf>
    <xf numFmtId="0" fontId="69" fillId="0" borderId="3" xfId="0" applyFont="1" applyBorder="1" applyAlignment="1">
      <alignment vertical="center" wrapText="1"/>
    </xf>
    <xf numFmtId="0" fontId="69" fillId="0" borderId="14" xfId="0" applyFont="1" applyBorder="1" applyAlignment="1">
      <alignment horizontal="left" vertical="top" wrapText="1"/>
    </xf>
    <xf numFmtId="0" fontId="74" fillId="0" borderId="4" xfId="0" applyFont="1" applyFill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4" fontId="74" fillId="6" borderId="3" xfId="0" applyNumberFormat="1" applyFont="1" applyFill="1" applyBorder="1" applyAlignment="1">
      <alignment horizontal="center" vertical="center" wrapText="1"/>
    </xf>
    <xf numFmtId="0" fontId="69" fillId="6" borderId="39" xfId="0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70" fillId="6" borderId="11" xfId="0" applyFont="1" applyFill="1" applyBorder="1" applyAlignment="1">
      <alignment horizontal="left" vertical="top" wrapText="1"/>
    </xf>
    <xf numFmtId="0" fontId="80" fillId="6" borderId="2" xfId="0" applyFont="1" applyFill="1" applyBorder="1" applyAlignment="1">
      <alignment horizontal="center" vertical="top" wrapText="1"/>
    </xf>
    <xf numFmtId="0" fontId="70" fillId="0" borderId="3" xfId="0" applyFont="1" applyBorder="1" applyAlignment="1">
      <alignment vertical="top" wrapText="1"/>
    </xf>
    <xf numFmtId="0" fontId="73" fillId="0" borderId="3" xfId="0" applyFont="1" applyBorder="1" applyAlignment="1">
      <alignment vertical="center" wrapText="1"/>
    </xf>
    <xf numFmtId="0" fontId="69" fillId="0" borderId="1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4" borderId="27" xfId="0" applyFont="1" applyFill="1" applyBorder="1" applyAlignment="1">
      <alignment horizontal="left" vertical="top" wrapText="1"/>
    </xf>
    <xf numFmtId="0" fontId="70" fillId="0" borderId="10" xfId="0" applyFont="1" applyBorder="1" applyAlignment="1">
      <alignment horizontal="left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0" borderId="24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49" fontId="69" fillId="0" borderId="39" xfId="0" applyNumberFormat="1" applyFont="1" applyBorder="1" applyAlignment="1">
      <alignment horizontal="center" vertical="center" wrapText="1"/>
    </xf>
    <xf numFmtId="49" fontId="76" fillId="0" borderId="39" xfId="0" applyNumberFormat="1" applyFont="1" applyBorder="1" applyAlignment="1">
      <alignment horizontal="center" vertical="center" wrapText="1"/>
    </xf>
    <xf numFmtId="0" fontId="77" fillId="6" borderId="5" xfId="0" applyFont="1" applyFill="1" applyBorder="1" applyAlignment="1">
      <alignment horizontal="center" vertical="top" wrapText="1"/>
    </xf>
    <xf numFmtId="0" fontId="70" fillId="6" borderId="1" xfId="0" applyFont="1" applyFill="1" applyBorder="1" applyAlignment="1">
      <alignment vertical="top" wrapText="1"/>
    </xf>
    <xf numFmtId="0" fontId="69" fillId="6" borderId="1" xfId="0" applyFont="1" applyFill="1" applyBorder="1" applyAlignment="1">
      <alignment horizontal="center" vertical="center" wrapText="1"/>
    </xf>
    <xf numFmtId="0" fontId="70" fillId="6" borderId="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center" wrapText="1"/>
    </xf>
    <xf numFmtId="0" fontId="70" fillId="6" borderId="1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center" wrapText="1"/>
    </xf>
    <xf numFmtId="0" fontId="80" fillId="6" borderId="14" xfId="0" applyFont="1" applyFill="1" applyBorder="1" applyAlignment="1">
      <alignment vertical="top" wrapText="1"/>
    </xf>
    <xf numFmtId="0" fontId="69" fillId="6" borderId="24" xfId="0" applyFont="1" applyFill="1" applyBorder="1" applyAlignment="1">
      <alignment vertical="top" wrapText="1"/>
    </xf>
    <xf numFmtId="0" fontId="69" fillId="6" borderId="14" xfId="0" applyFont="1" applyFill="1" applyBorder="1" applyAlignment="1">
      <alignment vertical="top" wrapText="1"/>
    </xf>
    <xf numFmtId="0" fontId="69" fillId="6" borderId="1" xfId="0" applyFont="1" applyFill="1" applyBorder="1" applyAlignment="1">
      <alignment vertical="center" wrapText="1"/>
    </xf>
    <xf numFmtId="0" fontId="70" fillId="6" borderId="12" xfId="0" applyFont="1" applyFill="1" applyBorder="1" applyAlignment="1">
      <alignment vertical="top" wrapText="1"/>
    </xf>
    <xf numFmtId="4" fontId="81" fillId="6" borderId="2" xfId="0" applyNumberFormat="1" applyFont="1" applyFill="1" applyBorder="1" applyAlignment="1">
      <alignment horizontal="center" vertical="top" wrapText="1"/>
    </xf>
    <xf numFmtId="0" fontId="82" fillId="6" borderId="36" xfId="0" applyFont="1" applyFill="1" applyBorder="1" applyAlignment="1">
      <alignment horizontal="center" wrapText="1"/>
    </xf>
    <xf numFmtId="0" fontId="83" fillId="6" borderId="36" xfId="0" applyFont="1" applyFill="1" applyBorder="1" applyAlignment="1">
      <alignment wrapText="1"/>
    </xf>
    <xf numFmtId="0" fontId="69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horizontal="left" vertical="top" wrapText="1"/>
    </xf>
    <xf numFmtId="0" fontId="70" fillId="6" borderId="0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84" fillId="6" borderId="14" xfId="0" applyFont="1" applyFill="1" applyBorder="1" applyAlignment="1">
      <alignment vertical="top" wrapText="1"/>
    </xf>
    <xf numFmtId="0" fontId="85" fillId="6" borderId="13" xfId="0" applyFont="1" applyFill="1" applyBorder="1" applyAlignment="1">
      <alignment vertical="top" wrapText="1"/>
    </xf>
    <xf numFmtId="0" fontId="84" fillId="6" borderId="1" xfId="0" applyFont="1" applyFill="1" applyBorder="1" applyAlignment="1">
      <alignment vertical="center" wrapText="1"/>
    </xf>
    <xf numFmtId="0" fontId="84" fillId="6" borderId="1" xfId="0" applyFont="1" applyFill="1" applyBorder="1" applyAlignment="1">
      <alignment horizontal="center" vertical="center" wrapText="1"/>
    </xf>
    <xf numFmtId="0" fontId="84" fillId="6" borderId="24" xfId="0" applyFont="1" applyFill="1" applyBorder="1" applyAlignment="1">
      <alignment vertical="top" wrapText="1"/>
    </xf>
    <xf numFmtId="0" fontId="85" fillId="6" borderId="12" xfId="0" applyFont="1" applyFill="1" applyBorder="1" applyAlignment="1">
      <alignment vertical="top" wrapText="1"/>
    </xf>
    <xf numFmtId="0" fontId="84" fillId="6" borderId="3" xfId="0" applyFont="1" applyFill="1" applyBorder="1" applyAlignment="1">
      <alignment vertical="center" wrapText="1"/>
    </xf>
    <xf numFmtId="0" fontId="84" fillId="6" borderId="3" xfId="0" applyFont="1" applyFill="1" applyBorder="1" applyAlignment="1">
      <alignment horizontal="center" vertical="center" wrapText="1"/>
    </xf>
    <xf numFmtId="0" fontId="77" fillId="6" borderId="2" xfId="0" applyFont="1" applyFill="1" applyBorder="1" applyAlignment="1">
      <alignment horizontal="center" vertical="center" wrapText="1"/>
    </xf>
    <xf numFmtId="0" fontId="80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vertical="top" wrapText="1"/>
    </xf>
    <xf numFmtId="4" fontId="75" fillId="6" borderId="4" xfId="0" applyNumberFormat="1" applyFont="1" applyFill="1" applyBorder="1" applyAlignment="1">
      <alignment horizontal="center" vertical="top" wrapText="1"/>
    </xf>
    <xf numFmtId="0" fontId="74" fillId="0" borderId="2" xfId="0" applyFont="1" applyFill="1" applyBorder="1" applyAlignment="1">
      <alignment horizontal="left" vertical="top" wrapText="1"/>
    </xf>
    <xf numFmtId="0" fontId="70" fillId="0" borderId="12" xfId="0" applyFont="1" applyFill="1" applyBorder="1" applyAlignment="1">
      <alignment vertical="top" wrapText="1"/>
    </xf>
    <xf numFmtId="0" fontId="77" fillId="0" borderId="2" xfId="0" applyFont="1" applyFill="1" applyBorder="1" applyAlignment="1">
      <alignment horizontal="center" vertical="top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0" fillId="0" borderId="0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81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justify" wrapText="1"/>
    </xf>
    <xf numFmtId="0" fontId="77" fillId="4" borderId="1" xfId="0" applyFont="1" applyFill="1" applyBorder="1" applyAlignment="1">
      <alignment horizontal="center" vertical="top" wrapText="1"/>
    </xf>
    <xf numFmtId="0" fontId="70" fillId="2" borderId="30" xfId="0" applyFont="1" applyFill="1" applyBorder="1" applyAlignment="1">
      <alignment vertical="center" wrapText="1"/>
    </xf>
    <xf numFmtId="0" fontId="71" fillId="2" borderId="32" xfId="0" applyFont="1" applyFill="1" applyBorder="1" applyAlignment="1">
      <alignment vertical="top" wrapText="1"/>
    </xf>
    <xf numFmtId="4" fontId="70" fillId="2" borderId="30" xfId="0" applyNumberFormat="1" applyFont="1" applyFill="1" applyBorder="1" applyAlignment="1">
      <alignment horizontal="center" vertical="center" wrapText="1"/>
    </xf>
    <xf numFmtId="0" fontId="71" fillId="2" borderId="30" xfId="0" applyFont="1" applyFill="1" applyBorder="1" applyAlignment="1">
      <alignment vertical="top" wrapText="1"/>
    </xf>
    <xf numFmtId="0" fontId="71" fillId="2" borderId="31" xfId="0" applyFont="1" applyFill="1" applyBorder="1" applyAlignment="1">
      <alignment vertical="top" wrapText="1"/>
    </xf>
    <xf numFmtId="0" fontId="70" fillId="4" borderId="8" xfId="0" applyFont="1" applyFill="1" applyBorder="1" applyAlignment="1">
      <alignment vertical="top" wrapText="1"/>
    </xf>
    <xf numFmtId="0" fontId="71" fillId="0" borderId="8" xfId="0" applyFont="1" applyFill="1" applyBorder="1" applyAlignment="1">
      <alignment horizontal="center" vertical="center" wrapText="1"/>
    </xf>
    <xf numFmtId="4" fontId="74" fillId="5" borderId="3" xfId="0" applyNumberFormat="1" applyFont="1" applyFill="1" applyBorder="1" applyAlignment="1">
      <alignment horizontal="center" vertical="top" wrapText="1"/>
    </xf>
    <xf numFmtId="0" fontId="69" fillId="4" borderId="9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vertical="top" wrapText="1"/>
    </xf>
    <xf numFmtId="0" fontId="71" fillId="0" borderId="3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5" borderId="27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vertical="top" wrapText="1"/>
    </xf>
    <xf numFmtId="0" fontId="71" fillId="0" borderId="1" xfId="0" applyFont="1" applyFill="1" applyBorder="1" applyAlignment="1">
      <alignment horizontal="center" vertical="center" wrapText="1"/>
    </xf>
    <xf numFmtId="4" fontId="74" fillId="5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Border="1" applyAlignment="1">
      <alignment horizontal="center" vertical="center" wrapText="1"/>
    </xf>
    <xf numFmtId="0" fontId="71" fillId="0" borderId="3" xfId="0" applyFont="1" applyFill="1" applyBorder="1" applyAlignment="1">
      <alignment vertical="center" wrapText="1"/>
    </xf>
    <xf numFmtId="49" fontId="69" fillId="0" borderId="36" xfId="0" applyNumberFormat="1" applyFont="1" applyBorder="1" applyAlignment="1">
      <alignment horizontal="center" vertical="center" wrapText="1"/>
    </xf>
    <xf numFmtId="0" fontId="69" fillId="5" borderId="14" xfId="0" applyFont="1" applyFill="1" applyBorder="1" applyAlignment="1">
      <alignment vertical="center" wrapText="1"/>
    </xf>
    <xf numFmtId="0" fontId="69" fillId="5" borderId="24" xfId="0" applyFont="1" applyFill="1" applyBorder="1" applyAlignment="1">
      <alignment vertical="center" wrapText="1"/>
    </xf>
    <xf numFmtId="0" fontId="87" fillId="0" borderId="48" xfId="0" applyFont="1" applyBorder="1" applyAlignment="1">
      <alignment vertical="top"/>
    </xf>
    <xf numFmtId="0" fontId="69" fillId="4" borderId="1" xfId="0" applyFont="1" applyFill="1" applyBorder="1" applyAlignment="1">
      <alignment horizontal="center" vertical="center" wrapText="1"/>
    </xf>
    <xf numFmtId="0" fontId="69" fillId="4" borderId="24" xfId="0" applyFont="1" applyFill="1" applyBorder="1" applyAlignment="1">
      <alignment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27" xfId="0" applyFont="1" applyFill="1" applyBorder="1" applyAlignment="1">
      <alignment vertical="center" wrapText="1"/>
    </xf>
    <xf numFmtId="0" fontId="69" fillId="4" borderId="8" xfId="0" applyFont="1" applyFill="1" applyBorder="1" applyAlignment="1">
      <alignment horizontal="center" vertical="center" wrapText="1"/>
    </xf>
    <xf numFmtId="4" fontId="74" fillId="4" borderId="4" xfId="0" applyNumberFormat="1" applyFont="1" applyFill="1" applyBorder="1" applyAlignment="1">
      <alignment horizontal="center" vertical="top" wrapText="1"/>
    </xf>
    <xf numFmtId="0" fontId="69" fillId="4" borderId="0" xfId="0" applyFont="1" applyFill="1" applyBorder="1"/>
    <xf numFmtId="49" fontId="69" fillId="4" borderId="25" xfId="0" applyNumberFormat="1" applyFont="1" applyFill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4" fontId="74" fillId="6" borderId="4" xfId="0" applyNumberFormat="1" applyFont="1" applyFill="1" applyBorder="1" applyAlignment="1">
      <alignment horizontal="center" vertical="center" wrapText="1"/>
    </xf>
    <xf numFmtId="49" fontId="80" fillId="4" borderId="8" xfId="0" applyNumberFormat="1" applyFont="1" applyFill="1" applyBorder="1" applyAlignment="1">
      <alignment horizontal="center" vertical="center" wrapText="1"/>
    </xf>
    <xf numFmtId="4" fontId="74" fillId="6" borderId="10" xfId="0" applyNumberFormat="1" applyFont="1" applyFill="1" applyBorder="1" applyAlignment="1">
      <alignment horizontal="center" vertical="top" wrapText="1"/>
    </xf>
    <xf numFmtId="49" fontId="76" fillId="4" borderId="3" xfId="0" applyNumberFormat="1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vertical="center" wrapText="1"/>
    </xf>
    <xf numFmtId="49" fontId="69" fillId="4" borderId="26" xfId="0" applyNumberFormat="1" applyFont="1" applyFill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4" fontId="74" fillId="8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77" fillId="8" borderId="4" xfId="0" applyFont="1" applyFill="1" applyBorder="1" applyAlignment="1">
      <alignment horizontal="center" vertical="top" wrapText="1"/>
    </xf>
    <xf numFmtId="0" fontId="80" fillId="0" borderId="3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7" fillId="0" borderId="5" xfId="0" applyFont="1" applyFill="1" applyBorder="1" applyAlignment="1">
      <alignment horizontal="center" vertical="top" wrapText="1"/>
    </xf>
    <xf numFmtId="49" fontId="77" fillId="4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top" wrapText="1"/>
    </xf>
    <xf numFmtId="0" fontId="71" fillId="4" borderId="3" xfId="0" applyFont="1" applyFill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7" fillId="4" borderId="5" xfId="0" applyFont="1" applyFill="1" applyBorder="1" applyAlignment="1">
      <alignment horizontal="center" vertical="top" wrapText="1"/>
    </xf>
    <xf numFmtId="0" fontId="69" fillId="4" borderId="48" xfId="0" applyFont="1" applyFill="1" applyBorder="1" applyAlignment="1">
      <alignment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9" fillId="4" borderId="49" xfId="0" applyFont="1" applyFill="1" applyBorder="1" applyAlignment="1">
      <alignment vertical="center" wrapText="1"/>
    </xf>
    <xf numFmtId="0" fontId="69" fillId="0" borderId="7" xfId="0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4" fontId="75" fillId="0" borderId="4" xfId="0" applyNumberFormat="1" applyFont="1" applyFill="1" applyBorder="1" applyAlignment="1">
      <alignment horizontal="center" vertical="top" wrapText="1"/>
    </xf>
    <xf numFmtId="0" fontId="69" fillId="4" borderId="24" xfId="0" applyNumberFormat="1" applyFont="1" applyFill="1" applyBorder="1" applyAlignment="1">
      <alignment horizontal="left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7" xfId="0" applyFont="1" applyFill="1" applyBorder="1" applyAlignment="1">
      <alignment vertical="center" wrapText="1"/>
    </xf>
    <xf numFmtId="0" fontId="77" fillId="6" borderId="1" xfId="0" applyFont="1" applyFill="1" applyBorder="1" applyAlignment="1">
      <alignment vertical="top" wrapText="1"/>
    </xf>
    <xf numFmtId="4" fontId="75" fillId="6" borderId="10" xfId="0" applyNumberFormat="1" applyFont="1" applyFill="1" applyBorder="1" applyAlignment="1">
      <alignment horizontal="center" vertical="top" wrapText="1"/>
    </xf>
    <xf numFmtId="0" fontId="69" fillId="0" borderId="24" xfId="0" applyFont="1" applyFill="1" applyBorder="1" applyAlignment="1">
      <alignment vertical="center" wrapText="1"/>
    </xf>
    <xf numFmtId="0" fontId="71" fillId="4" borderId="3" xfId="0" applyFont="1" applyFill="1" applyBorder="1" applyAlignment="1">
      <alignment vertical="center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7" fillId="0" borderId="18" xfId="0" applyFont="1" applyFill="1" applyBorder="1" applyAlignment="1">
      <alignment horizontal="center" vertical="top" wrapText="1"/>
    </xf>
    <xf numFmtId="0" fontId="69" fillId="0" borderId="14" xfId="0" applyNumberFormat="1" applyFont="1" applyFill="1" applyBorder="1" applyAlignment="1">
      <alignment vertical="top" wrapText="1"/>
    </xf>
    <xf numFmtId="0" fontId="69" fillId="0" borderId="16" xfId="0" applyNumberFormat="1" applyFont="1" applyFill="1" applyBorder="1" applyAlignment="1">
      <alignment vertical="top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70" fillId="0" borderId="21" xfId="0" applyFont="1" applyFill="1" applyBorder="1" applyAlignment="1">
      <alignment horizontal="left" vertical="top" wrapText="1"/>
    </xf>
    <xf numFmtId="4" fontId="74" fillId="0" borderId="20" xfId="0" applyNumberFormat="1" applyFont="1" applyFill="1" applyBorder="1" applyAlignment="1">
      <alignment horizontal="center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center" vertical="top" wrapText="1"/>
    </xf>
    <xf numFmtId="0" fontId="77" fillId="0" borderId="3" xfId="0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84" fillId="0" borderId="24" xfId="0" applyNumberFormat="1" applyFont="1" applyFill="1" applyBorder="1" applyAlignment="1">
      <alignment horizontal="left" vertical="top" wrapText="1"/>
    </xf>
    <xf numFmtId="0" fontId="85" fillId="0" borderId="3" xfId="0" applyFont="1" applyFill="1" applyBorder="1" applyAlignment="1">
      <alignment horizontal="center" vertical="top" wrapText="1"/>
    </xf>
    <xf numFmtId="0" fontId="84" fillId="0" borderId="3" xfId="0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top" wrapText="1"/>
    </xf>
    <xf numFmtId="0" fontId="69" fillId="4" borderId="8" xfId="0" applyFont="1" applyFill="1" applyBorder="1" applyAlignment="1">
      <alignment vertical="center" wrapText="1"/>
    </xf>
    <xf numFmtId="49" fontId="69" fillId="0" borderId="26" xfId="0" applyNumberFormat="1" applyFont="1" applyBorder="1" applyAlignment="1">
      <alignment vertical="center" wrapText="1"/>
    </xf>
    <xf numFmtId="0" fontId="69" fillId="4" borderId="3" xfId="0" applyFont="1" applyFill="1" applyBorder="1" applyAlignment="1">
      <alignment vertical="center" wrapText="1"/>
    </xf>
    <xf numFmtId="0" fontId="69" fillId="5" borderId="27" xfId="0" applyFont="1" applyFill="1" applyBorder="1" applyAlignment="1">
      <alignment vertical="center" wrapText="1"/>
    </xf>
    <xf numFmtId="49" fontId="69" fillId="0" borderId="39" xfId="0" applyNumberFormat="1" applyFont="1" applyBorder="1" applyAlignment="1">
      <alignment vertical="center" wrapText="1"/>
    </xf>
    <xf numFmtId="0" fontId="69" fillId="4" borderId="1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vertical="center" wrapText="1"/>
    </xf>
    <xf numFmtId="0" fontId="69" fillId="0" borderId="14" xfId="0" applyFont="1" applyFill="1" applyBorder="1" applyAlignment="1">
      <alignment vertical="center" wrapText="1"/>
    </xf>
    <xf numFmtId="0" fontId="77" fillId="4" borderId="1" xfId="0" applyFont="1" applyFill="1" applyBorder="1" applyAlignment="1">
      <alignment vertical="top" wrapText="1"/>
    </xf>
    <xf numFmtId="0" fontId="80" fillId="4" borderId="1" xfId="0" applyFont="1" applyFill="1" applyBorder="1" applyAlignment="1">
      <alignment vertical="top" wrapText="1"/>
    </xf>
    <xf numFmtId="0" fontId="77" fillId="0" borderId="1" xfId="0" applyFont="1" applyFill="1" applyBorder="1" applyAlignment="1">
      <alignment vertical="top" wrapText="1"/>
    </xf>
    <xf numFmtId="4" fontId="75" fillId="0" borderId="10" xfId="0" applyNumberFormat="1" applyFont="1" applyFill="1" applyBorder="1" applyAlignment="1">
      <alignment horizontal="center" vertical="top" wrapText="1"/>
    </xf>
    <xf numFmtId="0" fontId="80" fillId="0" borderId="2" xfId="0" applyFont="1" applyFill="1" applyBorder="1" applyAlignment="1">
      <alignment horizontal="center" vertical="top" wrapText="1"/>
    </xf>
    <xf numFmtId="0" fontId="71" fillId="8" borderId="8" xfId="0" applyFont="1" applyFill="1" applyBorder="1" applyAlignment="1">
      <alignment horizontal="center" vertical="center" wrapText="1"/>
    </xf>
    <xf numFmtId="4" fontId="75" fillId="8" borderId="10" xfId="0" applyNumberFormat="1" applyFont="1" applyFill="1" applyBorder="1" applyAlignment="1">
      <alignment horizontal="center" vertical="top" wrapText="1"/>
    </xf>
    <xf numFmtId="0" fontId="69" fillId="8" borderId="8" xfId="0" applyFont="1" applyFill="1" applyBorder="1" applyAlignment="1">
      <alignment horizontal="center" vertical="center" wrapText="1"/>
    </xf>
    <xf numFmtId="0" fontId="71" fillId="8" borderId="3" xfId="0" applyFont="1" applyFill="1" applyBorder="1" applyAlignment="1">
      <alignment vertical="center" wrapText="1"/>
    </xf>
    <xf numFmtId="0" fontId="80" fillId="8" borderId="2" xfId="0" applyFont="1" applyFill="1" applyBorder="1" applyAlignment="1">
      <alignment horizontal="center" vertical="top" wrapText="1"/>
    </xf>
    <xf numFmtId="0" fontId="69" fillId="8" borderId="3" xfId="0" applyFont="1" applyFill="1" applyBorder="1" applyAlignment="1">
      <alignment horizontal="center" vertical="center" wrapText="1"/>
    </xf>
    <xf numFmtId="0" fontId="80" fillId="6" borderId="4" xfId="0" applyFont="1" applyFill="1" applyBorder="1" applyAlignment="1">
      <alignment horizontal="center" vertical="top" wrapText="1"/>
    </xf>
    <xf numFmtId="4" fontId="74" fillId="4" borderId="2" xfId="0" applyNumberFormat="1" applyFont="1" applyFill="1" applyBorder="1" applyAlignment="1">
      <alignment horizontal="center" vertical="justify" wrapText="1"/>
    </xf>
    <xf numFmtId="0" fontId="76" fillId="0" borderId="26" xfId="0" applyFont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left" vertical="top" wrapText="1"/>
    </xf>
    <xf numFmtId="0" fontId="70" fillId="2" borderId="56" xfId="0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49" fontId="69" fillId="6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vertical="center" wrapText="1"/>
    </xf>
    <xf numFmtId="4" fontId="13" fillId="2" borderId="38" xfId="0" applyNumberFormat="1" applyFont="1" applyFill="1" applyBorder="1" applyAlignment="1">
      <alignment vertical="top" wrapText="1"/>
    </xf>
    <xf numFmtId="49" fontId="3" fillId="0" borderId="26" xfId="0" applyNumberFormat="1" applyFont="1" applyFill="1" applyBorder="1" applyAlignment="1">
      <alignment vertical="center" wrapText="1"/>
    </xf>
    <xf numFmtId="4" fontId="20" fillId="2" borderId="38" xfId="0" applyNumberFormat="1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vertical="center" wrapText="1"/>
    </xf>
    <xf numFmtId="4" fontId="13" fillId="2" borderId="35" xfId="0" applyNumberFormat="1" applyFont="1" applyFill="1" applyBorder="1" applyAlignment="1">
      <alignment horizontal="right" vertical="top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vertical="center" wrapText="1"/>
    </xf>
    <xf numFmtId="4" fontId="70" fillId="2" borderId="35" xfId="0" applyNumberFormat="1" applyFont="1" applyFill="1" applyBorder="1" applyAlignment="1">
      <alignment vertical="top" wrapText="1"/>
    </xf>
    <xf numFmtId="3" fontId="5" fillId="6" borderId="25" xfId="0" applyNumberFormat="1" applyFont="1" applyFill="1" applyBorder="1" applyAlignment="1">
      <alignment horizontal="right" vertical="center" wrapText="1"/>
    </xf>
    <xf numFmtId="49" fontId="5" fillId="6" borderId="25" xfId="0" applyNumberFormat="1" applyFont="1" applyFill="1" applyBorder="1" applyAlignment="1">
      <alignment horizontal="right" vertical="center" wrapText="1"/>
    </xf>
    <xf numFmtId="4" fontId="70" fillId="2" borderId="31" xfId="0" applyNumberFormat="1" applyFont="1" applyFill="1" applyBorder="1" applyAlignment="1">
      <alignment vertical="top" wrapText="1"/>
    </xf>
    <xf numFmtId="0" fontId="5" fillId="9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center" vertical="center" wrapText="1"/>
    </xf>
    <xf numFmtId="0" fontId="70" fillId="9" borderId="39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7" fillId="9" borderId="8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49" fontId="3" fillId="9" borderId="25" xfId="0" applyNumberFormat="1" applyFont="1" applyFill="1" applyBorder="1" applyAlignment="1">
      <alignment vertical="center" wrapText="1"/>
    </xf>
    <xf numFmtId="0" fontId="5" fillId="9" borderId="13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vertical="top" wrapText="1"/>
    </xf>
    <xf numFmtId="0" fontId="7" fillId="9" borderId="3" xfId="0" applyFont="1" applyFill="1" applyBorder="1" applyAlignment="1">
      <alignment vertical="center" wrapText="1"/>
    </xf>
    <xf numFmtId="0" fontId="38" fillId="9" borderId="2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vertical="top" wrapText="1"/>
    </xf>
    <xf numFmtId="0" fontId="3" fillId="9" borderId="3" xfId="0" applyFont="1" applyFill="1" applyBorder="1" applyAlignment="1">
      <alignment horizontal="center" vertical="center" wrapText="1"/>
    </xf>
    <xf numFmtId="4" fontId="44" fillId="9" borderId="5" xfId="0" applyNumberFormat="1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4" xfId="0" applyFont="1" applyFill="1" applyBorder="1" applyAlignment="1">
      <alignment horizontal="center" vertical="top" wrapText="1"/>
    </xf>
    <xf numFmtId="4" fontId="5" fillId="4" borderId="25" xfId="0" applyNumberFormat="1" applyFont="1" applyFill="1" applyBorder="1" applyAlignment="1">
      <alignment horizontal="right" vertical="center" wrapText="1"/>
    </xf>
    <xf numFmtId="4" fontId="16" fillId="9" borderId="2" xfId="0" applyNumberFormat="1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49" fontId="64" fillId="9" borderId="8" xfId="0" applyNumberFormat="1" applyFont="1" applyFill="1" applyBorder="1" applyAlignment="1">
      <alignment horizontal="center" vertical="center" wrapText="1"/>
    </xf>
    <xf numFmtId="4" fontId="16" fillId="9" borderId="10" xfId="0" applyNumberFormat="1" applyFont="1" applyFill="1" applyBorder="1" applyAlignment="1">
      <alignment horizontal="center" vertical="top" wrapText="1"/>
    </xf>
    <xf numFmtId="49" fontId="55" fillId="9" borderId="3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right" vertical="center" wrapText="1"/>
    </xf>
    <xf numFmtId="49" fontId="3" fillId="0" borderId="26" xfId="0" applyNumberFormat="1" applyFont="1" applyBorder="1" applyAlignment="1">
      <alignment vertical="top" wrapText="1"/>
    </xf>
    <xf numFmtId="49" fontId="5" fillId="0" borderId="2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right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5" fillId="6" borderId="37" xfId="0" applyNumberFormat="1" applyFont="1" applyFill="1" applyBorder="1" applyAlignment="1">
      <alignment horizontal="right" wrapText="1"/>
    </xf>
    <xf numFmtId="49" fontId="5" fillId="0" borderId="37" xfId="0" applyNumberFormat="1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center" vertical="center" wrapText="1"/>
    </xf>
    <xf numFmtId="4" fontId="44" fillId="9" borderId="4" xfId="0" applyNumberFormat="1" applyFont="1" applyFill="1" applyBorder="1" applyAlignment="1">
      <alignment horizontal="center" vertical="top" wrapText="1"/>
    </xf>
    <xf numFmtId="0" fontId="32" fillId="9" borderId="2" xfId="0" applyFont="1" applyFill="1" applyBorder="1" applyAlignment="1">
      <alignment horizontal="center" vertical="top" wrapText="1"/>
    </xf>
    <xf numFmtId="0" fontId="5" fillId="9" borderId="21" xfId="0" applyFont="1" applyFill="1" applyBorder="1" applyAlignment="1">
      <alignment vertical="center" wrapText="1"/>
    </xf>
    <xf numFmtId="4" fontId="13" fillId="9" borderId="23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vertical="center" wrapText="1"/>
    </xf>
    <xf numFmtId="0" fontId="11" fillId="6" borderId="38" xfId="0" applyFont="1" applyFill="1" applyBorder="1" applyAlignment="1">
      <alignment horizontal="center" vertical="center" wrapText="1"/>
    </xf>
    <xf numFmtId="49" fontId="3" fillId="6" borderId="38" xfId="0" applyNumberFormat="1" applyFont="1" applyFill="1" applyBorder="1" applyAlignment="1">
      <alignment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left" vertical="top" wrapText="1"/>
    </xf>
    <xf numFmtId="49" fontId="69" fillId="6" borderId="38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0" fontId="21" fillId="7" borderId="18" xfId="0" applyFont="1" applyFill="1" applyBorder="1" applyAlignment="1">
      <alignment vertical="top" wrapText="1"/>
    </xf>
    <xf numFmtId="4" fontId="19" fillId="7" borderId="18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vertical="top" wrapText="1"/>
    </xf>
    <xf numFmtId="49" fontId="69" fillId="4" borderId="38" xfId="0" applyNumberFormat="1" applyFont="1" applyFill="1" applyBorder="1" applyAlignment="1">
      <alignment vertical="center" wrapText="1"/>
    </xf>
    <xf numFmtId="49" fontId="69" fillId="0" borderId="15" xfId="0" applyNumberFormat="1" applyFont="1" applyFill="1" applyBorder="1" applyAlignment="1">
      <alignment horizontal="right" vertical="center" wrapText="1"/>
    </xf>
    <xf numFmtId="4" fontId="90" fillId="0" borderId="0" xfId="0" applyNumberFormat="1" applyFont="1"/>
    <xf numFmtId="4" fontId="70" fillId="2" borderId="4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right" wrapText="1"/>
    </xf>
    <xf numFmtId="0" fontId="69" fillId="6" borderId="25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49" fontId="69" fillId="6" borderId="25" xfId="0" applyNumberFormat="1" applyFont="1" applyFill="1" applyBorder="1" applyAlignment="1">
      <alignment horizontal="right" wrapText="1"/>
    </xf>
    <xf numFmtId="49" fontId="89" fillId="6" borderId="26" xfId="0" applyNumberFormat="1" applyFont="1" applyFill="1" applyBorder="1" applyAlignment="1">
      <alignment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70" fillId="6" borderId="26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93" fillId="6" borderId="46" xfId="0" applyFont="1" applyFill="1" applyBorder="1" applyAlignment="1">
      <alignment horizontal="left" vertical="center"/>
    </xf>
    <xf numFmtId="0" fontId="93" fillId="6" borderId="0" xfId="0" applyFont="1" applyFill="1" applyBorder="1" applyAlignment="1">
      <alignment horizontal="left" vertical="center"/>
    </xf>
    <xf numFmtId="0" fontId="93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80" fillId="0" borderId="15" xfId="0" applyNumberFormat="1" applyFont="1" applyBorder="1" applyAlignment="1">
      <alignment horizontal="center" vertical="center" wrapText="1"/>
    </xf>
    <xf numFmtId="49" fontId="80" fillId="0" borderId="37" xfId="0" applyNumberFormat="1" applyFont="1" applyBorder="1" applyAlignment="1">
      <alignment horizontal="center"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horizontal="center" vertical="center" wrapText="1"/>
    </xf>
    <xf numFmtId="49" fontId="70" fillId="9" borderId="15" xfId="0" applyNumberFormat="1" applyFont="1" applyFill="1" applyBorder="1" applyAlignment="1">
      <alignment horizontal="center" vertical="center" wrapText="1"/>
    </xf>
    <xf numFmtId="49" fontId="70" fillId="9" borderId="37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7" fillId="9" borderId="23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74" fillId="9" borderId="41" xfId="0" applyNumberFormat="1" applyFont="1" applyFill="1" applyBorder="1" applyAlignment="1">
      <alignment horizontal="center" vertical="center" wrapText="1"/>
    </xf>
    <xf numFmtId="49" fontId="74" fillId="9" borderId="38" xfId="0" applyNumberFormat="1" applyFont="1" applyFill="1" applyBorder="1" applyAlignment="1">
      <alignment horizontal="center" vertical="center" wrapText="1"/>
    </xf>
    <xf numFmtId="49" fontId="70" fillId="9" borderId="26" xfId="0" applyNumberFormat="1" applyFont="1" applyFill="1" applyBorder="1" applyAlignment="1">
      <alignment horizontal="center" vertical="center" wrapText="1"/>
    </xf>
    <xf numFmtId="49" fontId="70" fillId="9" borderId="25" xfId="0" applyNumberFormat="1" applyFont="1" applyFill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left" vertical="top" wrapText="1"/>
    </xf>
    <xf numFmtId="0" fontId="32" fillId="9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25" xfId="0" applyFont="1" applyFill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 wrapText="1"/>
    </xf>
    <xf numFmtId="0" fontId="70" fillId="9" borderId="26" xfId="0" applyFont="1" applyFill="1" applyBorder="1" applyAlignment="1">
      <alignment horizontal="center" vertical="center" wrapText="1"/>
    </xf>
    <xf numFmtId="0" fontId="70" fillId="9" borderId="25" xfId="0" applyFont="1" applyFill="1" applyBorder="1" applyAlignment="1">
      <alignment horizontal="center" vertical="center" wrapText="1"/>
    </xf>
    <xf numFmtId="49" fontId="69" fillId="0" borderId="15" xfId="0" applyNumberFormat="1" applyFont="1" applyBorder="1" applyAlignment="1">
      <alignment horizontal="center" vertical="center" wrapText="1"/>
    </xf>
    <xf numFmtId="49" fontId="69" fillId="0" borderId="37" xfId="0" applyNumberFormat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69" fillId="4" borderId="26" xfId="0" applyNumberFormat="1" applyFont="1" applyFill="1" applyBorder="1" applyAlignment="1">
      <alignment horizontal="center" vertical="center" wrapText="1"/>
    </xf>
    <xf numFmtId="49" fontId="69" fillId="4" borderId="25" xfId="0" applyNumberFormat="1" applyFont="1" applyFill="1" applyBorder="1" applyAlignment="1">
      <alignment horizontal="center" vertical="center" wrapText="1"/>
    </xf>
    <xf numFmtId="49" fontId="73" fillId="0" borderId="26" xfId="0" applyNumberFormat="1" applyFont="1" applyBorder="1" applyAlignment="1">
      <alignment horizontal="center" vertical="center" wrapText="1"/>
    </xf>
    <xf numFmtId="49" fontId="73" fillId="0" borderId="25" xfId="0" applyNumberFormat="1" applyFont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left" vertical="center" wrapText="1"/>
    </xf>
    <xf numFmtId="0" fontId="3" fillId="9" borderId="24" xfId="0" applyNumberFormat="1" applyFont="1" applyFill="1" applyBorder="1" applyAlignment="1">
      <alignment horizontal="left" vertical="center" wrapText="1"/>
    </xf>
    <xf numFmtId="0" fontId="73" fillId="6" borderId="26" xfId="0" applyFont="1" applyFill="1" applyBorder="1" applyAlignment="1">
      <alignment horizontal="center" vertical="center" wrapText="1"/>
    </xf>
    <xf numFmtId="0" fontId="73" fillId="6" borderId="25" xfId="0" applyFont="1" applyFill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left" vertical="center" wrapText="1"/>
    </xf>
    <xf numFmtId="0" fontId="32" fillId="9" borderId="24" xfId="0" applyFont="1" applyFill="1" applyBorder="1" applyAlignment="1">
      <alignment horizontal="left" vertical="center" wrapText="1"/>
    </xf>
    <xf numFmtId="0" fontId="46" fillId="9" borderId="27" xfId="0" applyFont="1" applyFill="1" applyBorder="1" applyAlignment="1">
      <alignment horizontal="left" vertical="top" wrapText="1"/>
    </xf>
    <xf numFmtId="0" fontId="46" fillId="9" borderId="24" xfId="0" applyFont="1" applyFill="1" applyBorder="1" applyAlignment="1">
      <alignment horizontal="left" vertical="top" wrapText="1"/>
    </xf>
    <xf numFmtId="49" fontId="74" fillId="9" borderId="39" xfId="0" applyNumberFormat="1" applyFont="1" applyFill="1" applyBorder="1" applyAlignment="1">
      <alignment horizontal="center" vertical="center" wrapText="1"/>
    </xf>
    <xf numFmtId="49" fontId="74" fillId="9" borderId="25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56" fillId="0" borderId="0" xfId="0" applyFont="1" applyBorder="1" applyAlignment="1">
      <alignment horizontal="center"/>
    </xf>
    <xf numFmtId="0" fontId="70" fillId="4" borderId="1" xfId="0" applyFont="1" applyFill="1" applyBorder="1" applyAlignment="1">
      <alignment horizontal="left" vertical="top" wrapText="1"/>
    </xf>
    <xf numFmtId="0" fontId="70" fillId="4" borderId="3" xfId="0" applyFont="1" applyFill="1" applyBorder="1" applyAlignment="1">
      <alignment horizontal="left" vertical="top" wrapText="1"/>
    </xf>
    <xf numFmtId="0" fontId="69" fillId="4" borderId="14" xfId="0" applyFont="1" applyFill="1" applyBorder="1" applyAlignment="1">
      <alignment horizontal="left" vertical="top" wrapText="1"/>
    </xf>
    <xf numFmtId="0" fontId="69" fillId="4" borderId="24" xfId="0" applyFont="1" applyFill="1" applyBorder="1" applyAlignment="1">
      <alignment horizontal="left" vertical="top" wrapText="1"/>
    </xf>
    <xf numFmtId="0" fontId="69" fillId="4" borderId="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0" fontId="69" fillId="0" borderId="1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1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0" fontId="69" fillId="4" borderId="1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4" xfId="0" applyNumberFormat="1" applyFont="1" applyFill="1" applyBorder="1" applyAlignment="1">
      <alignment horizontal="left" vertical="center" wrapText="1"/>
    </xf>
    <xf numFmtId="0" fontId="77" fillId="0" borderId="1" xfId="0" applyNumberFormat="1" applyFont="1" applyFill="1" applyBorder="1" applyAlignment="1">
      <alignment horizontal="left" vertical="center" wrapText="1"/>
    </xf>
    <xf numFmtId="0" fontId="69" fillId="0" borderId="3" xfId="0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49" fontId="69" fillId="0" borderId="39" xfId="0" applyNumberFormat="1" applyFont="1" applyBorder="1" applyAlignment="1">
      <alignment horizontal="center" vertical="center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4" borderId="9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8" borderId="14" xfId="0" applyFont="1" applyFill="1" applyBorder="1" applyAlignment="1">
      <alignment horizontal="left" vertical="center" wrapText="1"/>
    </xf>
    <xf numFmtId="0" fontId="69" fillId="8" borderId="24" xfId="0" applyFont="1" applyFill="1" applyBorder="1" applyAlignment="1">
      <alignment horizontal="left" vertical="center" wrapText="1"/>
    </xf>
    <xf numFmtId="0" fontId="77" fillId="8" borderId="1" xfId="0" applyFont="1" applyFill="1" applyBorder="1" applyAlignment="1">
      <alignment horizontal="left" vertical="center" wrapText="1"/>
    </xf>
    <xf numFmtId="0" fontId="77" fillId="8" borderId="3" xfId="0" applyFont="1" applyFill="1" applyBorder="1" applyAlignment="1">
      <alignment horizontal="left" vertical="center" wrapText="1"/>
    </xf>
    <xf numFmtId="0" fontId="69" fillId="8" borderId="9" xfId="0" applyFont="1" applyFill="1" applyBorder="1" applyAlignment="1">
      <alignment horizontal="center" vertical="center" wrapText="1"/>
    </xf>
    <xf numFmtId="0" fontId="69" fillId="8" borderId="7" xfId="0" applyFont="1" applyFill="1" applyBorder="1" applyAlignment="1">
      <alignment horizontal="center" vertical="center" wrapText="1"/>
    </xf>
    <xf numFmtId="49" fontId="69" fillId="8" borderId="39" xfId="0" applyNumberFormat="1" applyFont="1" applyFill="1" applyBorder="1" applyAlignment="1">
      <alignment horizontal="center" vertical="center" wrapText="1"/>
    </xf>
    <xf numFmtId="49" fontId="69" fillId="8" borderId="25" xfId="0" applyNumberFormat="1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vertical="center" wrapText="1"/>
    </xf>
    <xf numFmtId="0" fontId="69" fillId="0" borderId="24" xfId="0" applyFont="1" applyFill="1" applyBorder="1" applyAlignment="1">
      <alignment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9" fillId="0" borderId="7" xfId="0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24" xfId="0" applyFont="1" applyFill="1" applyBorder="1" applyAlignment="1">
      <alignment horizontal="left" vertical="center" wrapText="1"/>
    </xf>
    <xf numFmtId="0" fontId="74" fillId="4" borderId="1" xfId="0" applyFont="1" applyFill="1" applyBorder="1" applyAlignment="1">
      <alignment horizontal="left" vertical="center" wrapText="1"/>
    </xf>
    <xf numFmtId="0" fontId="74" fillId="4" borderId="3" xfId="0" applyFont="1" applyFill="1" applyBorder="1" applyAlignment="1">
      <alignment horizontal="left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4" xfId="0" applyFont="1" applyFill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69" fillId="6" borderId="3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left" vertical="top" wrapText="1"/>
    </xf>
    <xf numFmtId="0" fontId="69" fillId="6" borderId="1" xfId="0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horizontal="left" wrapText="1"/>
    </xf>
    <xf numFmtId="0" fontId="69" fillId="4" borderId="24" xfId="0" applyFont="1" applyFill="1" applyBorder="1" applyAlignment="1">
      <alignment horizontal="left" wrapText="1"/>
    </xf>
    <xf numFmtId="0" fontId="69" fillId="4" borderId="14" xfId="0" applyFont="1" applyFill="1" applyBorder="1" applyAlignment="1">
      <alignment horizontal="left" vertical="center" wrapText="1"/>
    </xf>
    <xf numFmtId="0" fontId="69" fillId="4" borderId="24" xfId="0" applyFont="1" applyFill="1" applyBorder="1" applyAlignment="1">
      <alignment horizontal="left" vertical="center" wrapText="1"/>
    </xf>
    <xf numFmtId="0" fontId="70" fillId="4" borderId="8" xfId="0" applyFont="1" applyFill="1" applyBorder="1" applyAlignment="1">
      <alignment horizontal="left" vertical="top" wrapText="1"/>
    </xf>
    <xf numFmtId="0" fontId="69" fillId="4" borderId="8" xfId="0" applyFont="1" applyFill="1" applyBorder="1" applyAlignment="1">
      <alignment horizontal="center" vertical="center" wrapText="1"/>
    </xf>
    <xf numFmtId="49" fontId="77" fillId="0" borderId="39" xfId="0" applyNumberFormat="1" applyFont="1" applyBorder="1" applyAlignment="1">
      <alignment horizontal="center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top" wrapText="1"/>
    </xf>
    <xf numFmtId="0" fontId="69" fillId="4" borderId="24" xfId="0" applyNumberFormat="1" applyFont="1" applyFill="1" applyBorder="1" applyAlignment="1">
      <alignment horizontal="left" vertical="top" wrapText="1"/>
    </xf>
    <xf numFmtId="0" fontId="69" fillId="0" borderId="8" xfId="0" applyFont="1" applyFill="1" applyBorder="1" applyAlignment="1">
      <alignment horizontal="center" vertical="top" wrapText="1"/>
    </xf>
    <xf numFmtId="49" fontId="69" fillId="0" borderId="15" xfId="0" applyNumberFormat="1" applyFont="1" applyBorder="1" applyAlignment="1">
      <alignment horizontal="center" vertical="top" wrapText="1"/>
    </xf>
    <xf numFmtId="49" fontId="69" fillId="0" borderId="37" xfId="0" applyNumberFormat="1" applyFont="1" applyBorder="1" applyAlignment="1">
      <alignment horizontal="center" vertical="top" wrapText="1"/>
    </xf>
    <xf numFmtId="0" fontId="77" fillId="0" borderId="14" xfId="0" applyNumberFormat="1" applyFont="1" applyFill="1" applyBorder="1" applyAlignment="1">
      <alignment horizontal="left" vertical="center" wrapText="1"/>
    </xf>
    <xf numFmtId="0" fontId="77" fillId="0" borderId="24" xfId="0" applyNumberFormat="1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9" xfId="0" applyNumberFormat="1" applyFont="1" applyFill="1" applyBorder="1" applyAlignment="1">
      <alignment horizontal="center" vertical="center" wrapText="1"/>
    </xf>
    <xf numFmtId="49" fontId="77" fillId="0" borderId="36" xfId="0" applyNumberFormat="1" applyFont="1" applyFill="1" applyBorder="1" applyAlignment="1">
      <alignment horizontal="center" vertical="center" wrapText="1"/>
    </xf>
    <xf numFmtId="49" fontId="77" fillId="0" borderId="37" xfId="0" applyNumberFormat="1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left" vertical="center" wrapText="1"/>
    </xf>
    <xf numFmtId="0" fontId="70" fillId="0" borderId="17" xfId="0" applyFont="1" applyFill="1" applyBorder="1" applyAlignment="1">
      <alignment horizontal="left" vertical="top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8" xfId="0" applyFont="1" applyFill="1" applyBorder="1" applyAlignment="1">
      <alignment horizontal="left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69" fillId="0" borderId="16" xfId="0" applyNumberFormat="1" applyFont="1" applyFill="1" applyBorder="1" applyAlignment="1">
      <alignment horizontal="left" vertical="top" wrapText="1"/>
    </xf>
    <xf numFmtId="0" fontId="69" fillId="4" borderId="14" xfId="0" applyNumberFormat="1" applyFont="1" applyFill="1" applyBorder="1" applyAlignment="1">
      <alignment horizontal="center" vertical="center" wrapText="1"/>
    </xf>
    <xf numFmtId="0" fontId="69" fillId="4" borderId="24" xfId="0" applyNumberFormat="1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0" fontId="69" fillId="4" borderId="24" xfId="0" applyNumberFormat="1" applyFont="1" applyFill="1" applyBorder="1" applyAlignment="1">
      <alignment horizontal="left" vertical="center" wrapText="1"/>
    </xf>
    <xf numFmtId="49" fontId="69" fillId="0" borderId="36" xfId="0" applyNumberFormat="1" applyFont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top" wrapText="1"/>
    </xf>
    <xf numFmtId="49" fontId="69" fillId="0" borderId="15" xfId="0" applyNumberFormat="1" applyFont="1" applyFill="1" applyBorder="1" applyAlignment="1">
      <alignment horizontal="center" vertical="center" wrapText="1"/>
    </xf>
    <xf numFmtId="49" fontId="69" fillId="0" borderId="37" xfId="0" applyNumberFormat="1" applyFont="1" applyFill="1" applyBorder="1" applyAlignment="1">
      <alignment horizontal="center" vertical="center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top" wrapText="1"/>
    </xf>
    <xf numFmtId="0" fontId="69" fillId="0" borderId="24" xfId="0" applyFont="1" applyFill="1" applyBorder="1" applyAlignment="1">
      <alignment horizontal="left" vertical="top" wrapText="1"/>
    </xf>
    <xf numFmtId="49" fontId="77" fillId="0" borderId="39" xfId="0" applyNumberFormat="1" applyFont="1" applyBorder="1" applyAlignment="1">
      <alignment horizontal="center" vertical="center" wrapText="1"/>
    </xf>
    <xf numFmtId="49" fontId="77" fillId="0" borderId="25" xfId="0" applyNumberFormat="1" applyFont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87" fillId="0" borderId="27" xfId="0" applyFont="1" applyBorder="1" applyAlignment="1">
      <alignment horizontal="left" wrapText="1"/>
    </xf>
    <xf numFmtId="0" fontId="87" fillId="0" borderId="24" xfId="0" applyFont="1" applyBorder="1" applyAlignment="1">
      <alignment horizontal="left" wrapText="1"/>
    </xf>
    <xf numFmtId="0" fontId="69" fillId="4" borderId="27" xfId="0" applyFont="1" applyFill="1" applyBorder="1" applyAlignment="1">
      <alignment horizontal="left" vertical="top" wrapText="1"/>
    </xf>
    <xf numFmtId="49" fontId="69" fillId="6" borderId="26" xfId="0" applyNumberFormat="1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horizontal="center" vertical="center" wrapText="1"/>
    </xf>
    <xf numFmtId="0" fontId="69" fillId="5" borderId="27" xfId="0" applyFont="1" applyFill="1" applyBorder="1" applyAlignment="1">
      <alignment horizontal="left" vertical="center" wrapText="1"/>
    </xf>
    <xf numFmtId="0" fontId="69" fillId="5" borderId="24" xfId="0" applyFont="1" applyFill="1" applyBorder="1" applyAlignment="1">
      <alignment horizontal="left" vertical="center" wrapText="1"/>
    </xf>
    <xf numFmtId="0" fontId="69" fillId="6" borderId="14" xfId="0" applyFont="1" applyFill="1" applyBorder="1" applyAlignment="1">
      <alignment horizontal="left" vertical="center" wrapText="1"/>
    </xf>
    <xf numFmtId="0" fontId="69" fillId="6" borderId="24" xfId="0" applyFont="1" applyFill="1" applyBorder="1" applyAlignment="1">
      <alignment horizontal="left" vertical="center" wrapText="1"/>
    </xf>
    <xf numFmtId="0" fontId="70" fillId="6" borderId="1" xfId="0" applyFont="1" applyFill="1" applyBorder="1" applyAlignment="1">
      <alignment horizontal="left" vertical="center" wrapText="1"/>
    </xf>
    <xf numFmtId="0" fontId="70" fillId="6" borderId="3" xfId="0" applyFont="1" applyFill="1" applyBorder="1" applyAlignment="1">
      <alignment horizontal="left" vertical="center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left" vertical="top" wrapText="1"/>
    </xf>
    <xf numFmtId="0" fontId="70" fillId="6" borderId="8" xfId="0" applyFont="1" applyFill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0" fontId="69" fillId="0" borderId="39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80" fillId="6" borderId="14" xfId="0" applyFont="1" applyFill="1" applyBorder="1" applyAlignment="1">
      <alignment horizontal="left" vertical="center" wrapText="1"/>
    </xf>
    <xf numFmtId="0" fontId="80" fillId="6" borderId="24" xfId="0" applyFont="1" applyFill="1" applyBorder="1" applyAlignment="1">
      <alignment horizontal="left" vertical="center" wrapText="1"/>
    </xf>
    <xf numFmtId="0" fontId="70" fillId="6" borderId="3" xfId="0" applyFont="1" applyFill="1" applyBorder="1" applyAlignment="1">
      <alignment horizontal="left" vertical="top" wrapText="1"/>
    </xf>
    <xf numFmtId="0" fontId="69" fillId="6" borderId="14" xfId="0" applyFont="1" applyFill="1" applyBorder="1" applyAlignment="1">
      <alignment horizontal="left" vertical="top" wrapText="1"/>
    </xf>
    <xf numFmtId="0" fontId="69" fillId="6" borderId="24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49" fontId="69" fillId="6" borderId="39" xfId="0" applyNumberFormat="1" applyFont="1" applyFill="1" applyBorder="1" applyAlignment="1">
      <alignment horizontal="center" vertical="center" wrapText="1"/>
    </xf>
    <xf numFmtId="0" fontId="77" fillId="6" borderId="2" xfId="0" applyFont="1" applyFill="1" applyBorder="1" applyAlignment="1">
      <alignment horizontal="center" vertical="center" wrapText="1"/>
    </xf>
    <xf numFmtId="49" fontId="84" fillId="6" borderId="26" xfId="0" applyNumberFormat="1" applyFont="1" applyFill="1" applyBorder="1" applyAlignment="1">
      <alignment horizontal="center" vertical="center" wrapText="1"/>
    </xf>
    <xf numFmtId="49" fontId="84" fillId="6" borderId="25" xfId="0" applyNumberFormat="1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69" fillId="6" borderId="23" xfId="0" applyFont="1" applyFill="1" applyBorder="1" applyAlignment="1">
      <alignment horizontal="center" vertical="center" wrapText="1"/>
    </xf>
    <xf numFmtId="0" fontId="80" fillId="6" borderId="48" xfId="0" applyFont="1" applyFill="1" applyBorder="1" applyAlignment="1">
      <alignment horizontal="left" wrapText="1"/>
    </xf>
    <xf numFmtId="0" fontId="80" fillId="6" borderId="49" xfId="0" applyFont="1" applyFill="1" applyBorder="1" applyAlignment="1">
      <alignment horizontal="left" wrapText="1"/>
    </xf>
    <xf numFmtId="0" fontId="80" fillId="6" borderId="14" xfId="0" applyFont="1" applyFill="1" applyBorder="1" applyAlignment="1">
      <alignment horizontal="left" vertical="top" wrapText="1"/>
    </xf>
    <xf numFmtId="0" fontId="80" fillId="6" borderId="24" xfId="0" applyFont="1" applyFill="1" applyBorder="1" applyAlignment="1">
      <alignment horizontal="left" vertical="top" wrapText="1"/>
    </xf>
    <xf numFmtId="0" fontId="80" fillId="0" borderId="14" xfId="0" applyFont="1" applyFill="1" applyBorder="1" applyAlignment="1">
      <alignment horizontal="left" vertical="top" wrapText="1"/>
    </xf>
    <xf numFmtId="0" fontId="80" fillId="0" borderId="24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 wrapText="1"/>
    </xf>
    <xf numFmtId="0" fontId="70" fillId="0" borderId="3" xfId="0" applyFont="1" applyBorder="1" applyAlignment="1">
      <alignment horizontal="left" vertical="top" wrapText="1"/>
    </xf>
    <xf numFmtId="0" fontId="69" fillId="6" borderId="6" xfId="0" applyFont="1" applyFill="1" applyBorder="1" applyAlignment="1">
      <alignment horizontal="center" vertical="center" wrapText="1"/>
    </xf>
    <xf numFmtId="0" fontId="69" fillId="6" borderId="4" xfId="0" applyFont="1" applyFill="1" applyBorder="1" applyAlignment="1">
      <alignment horizontal="center" vertical="center" wrapText="1"/>
    </xf>
    <xf numFmtId="0" fontId="69" fillId="6" borderId="7" xfId="0" applyFont="1" applyFill="1" applyBorder="1" applyAlignment="1">
      <alignment horizontal="center" vertical="center" wrapText="1"/>
    </xf>
    <xf numFmtId="0" fontId="69" fillId="6" borderId="11" xfId="0" applyFont="1" applyFill="1" applyBorder="1" applyAlignment="1">
      <alignment horizontal="center" vertical="center" wrapText="1"/>
    </xf>
    <xf numFmtId="0" fontId="70" fillId="0" borderId="24" xfId="0" applyFont="1" applyFill="1" applyBorder="1" applyAlignment="1">
      <alignment horizontal="left" vertical="top" wrapText="1"/>
    </xf>
    <xf numFmtId="0" fontId="69" fillId="0" borderId="14" xfId="0" applyFont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top" wrapText="1"/>
    </xf>
    <xf numFmtId="0" fontId="69" fillId="4" borderId="16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horizontal="left" vertical="center" wrapText="1"/>
    </xf>
    <xf numFmtId="0" fontId="70" fillId="4" borderId="3" xfId="0" applyFont="1" applyFill="1" applyBorder="1" applyAlignment="1">
      <alignment horizontal="left" vertical="center" wrapText="1"/>
    </xf>
    <xf numFmtId="0" fontId="69" fillId="4" borderId="22" xfId="0" applyFont="1" applyFill="1" applyBorder="1" applyAlignment="1">
      <alignment horizontal="left" vertical="center" wrapText="1"/>
    </xf>
    <xf numFmtId="0" fontId="69" fillId="4" borderId="23" xfId="0" applyFont="1" applyFill="1" applyBorder="1" applyAlignment="1">
      <alignment horizontal="center" vertical="top" wrapText="1"/>
    </xf>
    <xf numFmtId="0" fontId="69" fillId="4" borderId="2" xfId="0" applyFont="1" applyFill="1" applyBorder="1" applyAlignment="1">
      <alignment horizontal="center" vertical="top" wrapText="1"/>
    </xf>
    <xf numFmtId="0" fontId="69" fillId="4" borderId="21" xfId="0" applyFont="1" applyFill="1" applyBorder="1" applyAlignment="1">
      <alignment horizontal="center" vertical="top" wrapText="1"/>
    </xf>
    <xf numFmtId="49" fontId="77" fillId="0" borderId="41" xfId="0" applyNumberFormat="1" applyFont="1" applyFill="1" applyBorder="1" applyAlignment="1">
      <alignment horizontal="center" vertical="top" wrapText="1"/>
    </xf>
    <xf numFmtId="49" fontId="77" fillId="0" borderId="38" xfId="0" applyNumberFormat="1" applyFont="1" applyFill="1" applyBorder="1" applyAlignment="1">
      <alignment horizontal="center" vertical="top" wrapText="1"/>
    </xf>
    <xf numFmtId="0" fontId="72" fillId="4" borderId="21" xfId="0" applyFont="1" applyFill="1" applyBorder="1" applyAlignment="1">
      <alignment horizontal="center" vertical="center" wrapText="1"/>
    </xf>
    <xf numFmtId="0" fontId="72" fillId="4" borderId="3" xfId="0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left" vertical="top" wrapText="1"/>
    </xf>
    <xf numFmtId="0" fontId="78" fillId="0" borderId="16" xfId="0" applyFont="1" applyFill="1" applyBorder="1" applyAlignment="1">
      <alignment horizontal="left" vertical="top" wrapText="1"/>
    </xf>
    <xf numFmtId="0" fontId="77" fillId="0" borderId="22" xfId="0" applyFont="1" applyFill="1" applyBorder="1" applyAlignment="1">
      <alignment horizontal="left" vertical="center" wrapText="1"/>
    </xf>
    <xf numFmtId="0" fontId="77" fillId="0" borderId="24" xfId="0" applyFont="1" applyFill="1" applyBorder="1" applyAlignment="1">
      <alignment horizontal="left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left" vertical="top" wrapText="1"/>
    </xf>
    <xf numFmtId="0" fontId="77" fillId="0" borderId="24" xfId="0" applyFont="1" applyFill="1" applyBorder="1" applyAlignment="1">
      <alignment horizontal="left" vertical="top" wrapText="1"/>
    </xf>
    <xf numFmtId="0" fontId="69" fillId="9" borderId="14" xfId="0" applyFont="1" applyFill="1" applyBorder="1" applyAlignment="1">
      <alignment horizontal="left" vertical="center" wrapText="1"/>
    </xf>
    <xf numFmtId="0" fontId="69" fillId="9" borderId="24" xfId="0" applyFont="1" applyFill="1" applyBorder="1" applyAlignment="1">
      <alignment horizontal="left" vertical="center" wrapText="1"/>
    </xf>
    <xf numFmtId="0" fontId="70" fillId="9" borderId="21" xfId="0" applyFont="1" applyFill="1" applyBorder="1" applyAlignment="1">
      <alignment horizontal="left" vertical="center" wrapText="1"/>
    </xf>
    <xf numFmtId="0" fontId="70" fillId="9" borderId="8" xfId="0" applyFont="1" applyFill="1" applyBorder="1" applyAlignment="1">
      <alignment horizontal="left" vertical="center" wrapText="1"/>
    </xf>
    <xf numFmtId="0" fontId="70" fillId="9" borderId="17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center" vertical="center" wrapText="1"/>
    </xf>
    <xf numFmtId="0" fontId="69" fillId="9" borderId="17" xfId="0" applyFont="1" applyFill="1" applyBorder="1" applyAlignment="1">
      <alignment horizontal="center" vertical="center" wrapText="1"/>
    </xf>
    <xf numFmtId="0" fontId="69" fillId="9" borderId="27" xfId="0" applyFont="1" applyFill="1" applyBorder="1" applyAlignment="1">
      <alignment horizontal="left" vertical="center" wrapText="1"/>
    </xf>
    <xf numFmtId="0" fontId="69" fillId="9" borderId="16" xfId="0" applyFont="1" applyFill="1" applyBorder="1" applyAlignment="1">
      <alignment horizontal="left" vertical="center" wrapText="1"/>
    </xf>
    <xf numFmtId="0" fontId="77" fillId="0" borderId="14" xfId="0" applyFont="1" applyFill="1" applyBorder="1" applyAlignment="1">
      <alignment horizontal="left" vertical="center" wrapText="1"/>
    </xf>
    <xf numFmtId="0" fontId="77" fillId="0" borderId="27" xfId="0" applyFont="1" applyFill="1" applyBorder="1" applyAlignment="1">
      <alignment horizontal="left" vertical="center" wrapText="1"/>
    </xf>
    <xf numFmtId="0" fontId="72" fillId="10" borderId="1" xfId="0" applyFont="1" applyFill="1" applyBorder="1" applyAlignment="1">
      <alignment horizontal="center" vertical="center" wrapText="1"/>
    </xf>
    <xf numFmtId="0" fontId="72" fillId="10" borderId="3" xfId="0" applyFont="1" applyFill="1" applyBorder="1" applyAlignment="1">
      <alignment horizontal="center" vertical="center" wrapText="1"/>
    </xf>
    <xf numFmtId="0" fontId="69" fillId="10" borderId="1" xfId="0" applyFont="1" applyFill="1" applyBorder="1" applyAlignment="1">
      <alignment horizontal="center" vertical="center" wrapText="1"/>
    </xf>
    <xf numFmtId="0" fontId="69" fillId="10" borderId="3" xfId="0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horizontal="center" vertical="center" wrapText="1"/>
    </xf>
    <xf numFmtId="49" fontId="69" fillId="10" borderId="25" xfId="0" applyNumberFormat="1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left" vertical="center" wrapText="1"/>
    </xf>
    <xf numFmtId="49" fontId="69" fillId="0" borderId="1" xfId="0" applyNumberFormat="1" applyFont="1" applyFill="1" applyBorder="1" applyAlignment="1">
      <alignment horizontal="center" vertical="center" wrapText="1"/>
    </xf>
    <xf numFmtId="49" fontId="69" fillId="0" borderId="8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69" fillId="10" borderId="14" xfId="0" applyFont="1" applyFill="1" applyBorder="1" applyAlignment="1">
      <alignment horizontal="left" vertical="center" wrapText="1"/>
    </xf>
    <xf numFmtId="0" fontId="69" fillId="10" borderId="24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72" fillId="6" borderId="3" xfId="0" applyFont="1" applyFill="1" applyBorder="1" applyAlignment="1">
      <alignment horizontal="center" vertical="center" wrapText="1"/>
    </xf>
    <xf numFmtId="0" fontId="69" fillId="10" borderId="8" xfId="0" applyFont="1" applyFill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tabSelected="1" view="pageBreakPreview" topLeftCell="A408" zoomScaleSheetLayoutView="100" workbookViewId="0">
      <selection activeCell="H215" sqref="H215:K391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104" t="s">
        <v>587</v>
      </c>
      <c r="B1" s="1105"/>
      <c r="C1" s="1105"/>
      <c r="D1" s="1105"/>
      <c r="E1" s="1105"/>
      <c r="F1" s="1105"/>
      <c r="G1" s="1106"/>
    </row>
    <row r="2" spans="1:10" ht="20.25">
      <c r="A2" s="1107" t="s">
        <v>495</v>
      </c>
      <c r="B2" s="1108"/>
      <c r="C2" s="1108"/>
      <c r="D2" s="1108"/>
      <c r="E2" s="1108"/>
      <c r="F2" s="1108"/>
      <c r="G2" s="441">
        <v>30</v>
      </c>
    </row>
    <row r="3" spans="1:10" ht="18.75">
      <c r="A3" s="1109" t="s">
        <v>409</v>
      </c>
      <c r="B3" s="1110"/>
      <c r="C3" s="1110"/>
      <c r="D3" s="1110"/>
      <c r="E3" s="1110"/>
      <c r="F3" s="1110"/>
      <c r="G3" s="1111"/>
    </row>
    <row r="4" spans="1:10" ht="18.75">
      <c r="A4" s="342"/>
      <c r="B4" s="1110" t="s">
        <v>0</v>
      </c>
      <c r="C4" s="1110"/>
      <c r="D4" s="1110"/>
      <c r="E4" s="1110"/>
      <c r="F4" s="343"/>
      <c r="G4" s="344"/>
    </row>
    <row r="5" spans="1:10" ht="20.25" thickBot="1">
      <c r="A5" s="1112" t="s">
        <v>410</v>
      </c>
      <c r="B5" s="1113"/>
      <c r="C5" s="1113"/>
      <c r="D5" s="1113"/>
      <c r="E5" s="1113"/>
      <c r="F5" s="1113"/>
      <c r="G5" s="1114"/>
      <c r="H5" s="250"/>
    </row>
    <row r="6" spans="1:10" ht="66" customHeight="1" thickBot="1">
      <c r="A6" s="436" t="s">
        <v>1</v>
      </c>
      <c r="B6" s="437" t="s">
        <v>518</v>
      </c>
      <c r="C6" s="437" t="s">
        <v>15</v>
      </c>
      <c r="D6" s="437" t="s">
        <v>2</v>
      </c>
      <c r="E6" s="437" t="s">
        <v>3</v>
      </c>
      <c r="F6" s="437" t="s">
        <v>4</v>
      </c>
      <c r="G6" s="438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1098" t="s">
        <v>575</v>
      </c>
      <c r="B8" s="48" t="s">
        <v>470</v>
      </c>
      <c r="C8" s="328">
        <v>2271</v>
      </c>
      <c r="D8" s="229">
        <f>4165028+2000000</f>
        <v>6165028</v>
      </c>
      <c r="E8" s="1115" t="s">
        <v>181</v>
      </c>
      <c r="F8" s="1115" t="s">
        <v>504</v>
      </c>
      <c r="G8" s="1116" t="s">
        <v>633</v>
      </c>
    </row>
    <row r="9" spans="1:10" ht="35.25" customHeight="1">
      <c r="A9" s="1099"/>
      <c r="B9" s="48"/>
      <c r="C9" s="49"/>
      <c r="D9" s="44" t="s">
        <v>577</v>
      </c>
      <c r="E9" s="1115"/>
      <c r="F9" s="1115"/>
      <c r="G9" s="1116"/>
    </row>
    <row r="10" spans="1:10" ht="39" customHeight="1">
      <c r="A10" s="1097" t="s">
        <v>473</v>
      </c>
      <c r="B10" s="48"/>
      <c r="C10" s="49"/>
      <c r="D10" s="45">
        <f>857506+408981</f>
        <v>1266487</v>
      </c>
      <c r="E10" s="1115"/>
      <c r="F10" s="1115"/>
      <c r="G10" s="1116"/>
    </row>
    <row r="11" spans="1:10" ht="44.25" customHeight="1">
      <c r="A11" s="1098"/>
      <c r="B11" s="48"/>
      <c r="C11" s="49"/>
      <c r="D11" s="44" t="s">
        <v>578</v>
      </c>
      <c r="E11" s="1115"/>
      <c r="F11" s="1115"/>
      <c r="G11" s="1116"/>
      <c r="I11" s="92"/>
      <c r="J11" s="92"/>
    </row>
    <row r="12" spans="1:10" ht="39" customHeight="1">
      <c r="A12" s="1098" t="s">
        <v>474</v>
      </c>
      <c r="B12" s="48"/>
      <c r="C12" s="49"/>
      <c r="D12" s="45">
        <f>514504+408981</f>
        <v>923485</v>
      </c>
      <c r="E12" s="1115"/>
      <c r="F12" s="1115"/>
      <c r="G12" s="1116"/>
      <c r="I12" s="92"/>
      <c r="J12" s="92"/>
    </row>
    <row r="13" spans="1:10" ht="46.5" customHeight="1">
      <c r="A13" s="1099"/>
      <c r="B13" s="28"/>
      <c r="C13" s="50"/>
      <c r="D13" s="44" t="s">
        <v>579</v>
      </c>
      <c r="E13" s="1079"/>
      <c r="F13" s="1079"/>
      <c r="G13" s="1117"/>
      <c r="H13" s="234"/>
      <c r="I13" s="9"/>
      <c r="J13" s="9"/>
    </row>
    <row r="14" spans="1:10" ht="53.25" hidden="1" customHeight="1">
      <c r="A14" s="1097" t="s">
        <v>472</v>
      </c>
      <c r="B14" s="235" t="s">
        <v>470</v>
      </c>
      <c r="C14" s="236">
        <v>2271</v>
      </c>
      <c r="D14" s="237">
        <v>0</v>
      </c>
      <c r="E14" s="1071" t="s">
        <v>114</v>
      </c>
      <c r="F14" s="1072" t="s">
        <v>19</v>
      </c>
      <c r="G14" s="345" t="s">
        <v>58</v>
      </c>
    </row>
    <row r="15" spans="1:10" ht="39.75" hidden="1" customHeight="1">
      <c r="A15" s="1099"/>
      <c r="B15" s="238"/>
      <c r="C15" s="239"/>
      <c r="D15" s="240" t="s">
        <v>393</v>
      </c>
      <c r="E15" s="1072"/>
      <c r="F15" s="1072"/>
      <c r="G15" s="346" t="s">
        <v>372</v>
      </c>
    </row>
    <row r="16" spans="1:10" ht="39.75" hidden="1" customHeight="1">
      <c r="A16" s="1097" t="s">
        <v>473</v>
      </c>
      <c r="B16" s="238"/>
      <c r="C16" s="239"/>
      <c r="D16" s="237">
        <v>0</v>
      </c>
      <c r="E16" s="1072"/>
      <c r="F16" s="1072"/>
      <c r="G16" s="345" t="s">
        <v>58</v>
      </c>
    </row>
    <row r="17" spans="1:11" ht="39.75" hidden="1" customHeight="1">
      <c r="A17" s="1098"/>
      <c r="B17" s="238"/>
      <c r="C17" s="239"/>
      <c r="D17" s="240" t="s">
        <v>394</v>
      </c>
      <c r="E17" s="1072"/>
      <c r="F17" s="1072"/>
      <c r="G17" s="346" t="s">
        <v>372</v>
      </c>
    </row>
    <row r="18" spans="1:11" ht="39.75" hidden="1" customHeight="1">
      <c r="A18" s="1098" t="s">
        <v>475</v>
      </c>
      <c r="B18" s="238"/>
      <c r="C18" s="239"/>
      <c r="D18" s="237">
        <v>0</v>
      </c>
      <c r="E18" s="1072"/>
      <c r="F18" s="1072"/>
      <c r="G18" s="345" t="s">
        <v>58</v>
      </c>
    </row>
    <row r="19" spans="1:11" ht="37.5" hidden="1" customHeight="1">
      <c r="A19" s="1099"/>
      <c r="B19" s="241"/>
      <c r="C19" s="242"/>
      <c r="D19" s="240" t="s">
        <v>394</v>
      </c>
      <c r="E19" s="1073"/>
      <c r="F19" s="1073"/>
      <c r="G19" s="346" t="s">
        <v>372</v>
      </c>
    </row>
    <row r="20" spans="1:11" ht="25.5">
      <c r="A20" s="347" t="s">
        <v>6</v>
      </c>
      <c r="B20" s="6"/>
      <c r="C20" s="4"/>
      <c r="D20" s="24">
        <f>D8+D10+D12+D14+D16+D18</f>
        <v>8355000</v>
      </c>
      <c r="E20" s="4"/>
      <c r="F20" s="4"/>
      <c r="G20" s="348"/>
      <c r="H20" s="47"/>
      <c r="J20" s="9"/>
    </row>
    <row r="21" spans="1:11" ht="57" customHeight="1">
      <c r="A21" s="1097" t="s">
        <v>585</v>
      </c>
      <c r="B21" s="27" t="s">
        <v>471</v>
      </c>
      <c r="C21" s="1074">
        <v>2272</v>
      </c>
      <c r="D21" s="163">
        <f>194410.56+95638.44</f>
        <v>290049</v>
      </c>
      <c r="E21" s="1076" t="s">
        <v>181</v>
      </c>
      <c r="F21" s="1078" t="s">
        <v>19</v>
      </c>
      <c r="G21" s="1140" t="s">
        <v>629</v>
      </c>
    </row>
    <row r="22" spans="1:11" ht="27.75" customHeight="1">
      <c r="A22" s="1099"/>
      <c r="B22" s="48"/>
      <c r="C22" s="1075"/>
      <c r="D22" s="44" t="s">
        <v>503</v>
      </c>
      <c r="E22" s="1077"/>
      <c r="F22" s="1079"/>
      <c r="G22" s="1117"/>
    </row>
    <row r="23" spans="1:11" ht="59.25" customHeight="1">
      <c r="A23" s="1132" t="s">
        <v>586</v>
      </c>
      <c r="B23" s="1130" t="s">
        <v>476</v>
      </c>
      <c r="C23" s="1086">
        <v>2272</v>
      </c>
      <c r="D23" s="163">
        <f>192412.56+95638.44</f>
        <v>288051</v>
      </c>
      <c r="E23" s="1076" t="s">
        <v>181</v>
      </c>
      <c r="F23" s="1076" t="s">
        <v>19</v>
      </c>
      <c r="G23" s="1088" t="s">
        <v>53</v>
      </c>
    </row>
    <row r="24" spans="1:11" ht="35.25" customHeight="1">
      <c r="A24" s="1133"/>
      <c r="B24" s="1131"/>
      <c r="C24" s="1087"/>
      <c r="D24" s="243" t="s">
        <v>388</v>
      </c>
      <c r="E24" s="1077"/>
      <c r="F24" s="1077"/>
      <c r="G24" s="1089"/>
      <c r="H24" s="9"/>
      <c r="J24" s="9"/>
    </row>
    <row r="25" spans="1:11" ht="48" hidden="1" customHeight="1">
      <c r="A25" s="1132" t="s">
        <v>477</v>
      </c>
      <c r="B25" s="235" t="s">
        <v>471</v>
      </c>
      <c r="C25" s="1146">
        <v>2272</v>
      </c>
      <c r="D25" s="237">
        <v>0</v>
      </c>
      <c r="E25" s="1071" t="s">
        <v>114</v>
      </c>
      <c r="F25" s="1071" t="s">
        <v>25</v>
      </c>
      <c r="G25" s="1069" t="s">
        <v>390</v>
      </c>
    </row>
    <row r="26" spans="1:11" ht="48" hidden="1" customHeight="1">
      <c r="A26" s="1133"/>
      <c r="B26" s="238"/>
      <c r="C26" s="1147"/>
      <c r="D26" s="240" t="s">
        <v>389</v>
      </c>
      <c r="E26" s="1073"/>
      <c r="F26" s="1073"/>
      <c r="G26" s="1070"/>
    </row>
    <row r="27" spans="1:11" ht="61.5" hidden="1" customHeight="1">
      <c r="A27" s="1097" t="s">
        <v>479</v>
      </c>
      <c r="B27" s="235" t="s">
        <v>478</v>
      </c>
      <c r="C27" s="1146">
        <v>2272</v>
      </c>
      <c r="D27" s="237">
        <v>0</v>
      </c>
      <c r="E27" s="1071" t="s">
        <v>56</v>
      </c>
      <c r="F27" s="1071" t="s">
        <v>25</v>
      </c>
      <c r="G27" s="1069" t="s">
        <v>391</v>
      </c>
    </row>
    <row r="28" spans="1:11" ht="51" hidden="1" customHeight="1">
      <c r="A28" s="1099"/>
      <c r="B28" s="241"/>
      <c r="C28" s="1147"/>
      <c r="D28" s="240" t="s">
        <v>392</v>
      </c>
      <c r="E28" s="1073"/>
      <c r="F28" s="1073"/>
      <c r="G28" s="1070"/>
    </row>
    <row r="29" spans="1:11" ht="29.25" customHeight="1">
      <c r="A29" s="349" t="s">
        <v>7</v>
      </c>
      <c r="B29" s="25"/>
      <c r="C29" s="25"/>
      <c r="D29" s="26">
        <f>D21+D23+D25+D27</f>
        <v>578100</v>
      </c>
      <c r="E29" s="25"/>
      <c r="F29" s="25"/>
      <c r="G29" s="350"/>
      <c r="H29" s="47"/>
    </row>
    <row r="30" spans="1:11" ht="41.25" customHeight="1">
      <c r="A30" s="1097" t="s">
        <v>499</v>
      </c>
      <c r="B30" s="1148" t="s">
        <v>480</v>
      </c>
      <c r="C30" s="1092">
        <v>2273</v>
      </c>
      <c r="D30" s="145">
        <f>8013900-6249.19</f>
        <v>8007650.8099999996</v>
      </c>
      <c r="E30" s="1078" t="s">
        <v>505</v>
      </c>
      <c r="F30" s="1153" t="s">
        <v>496</v>
      </c>
      <c r="G30" s="1140" t="s">
        <v>626</v>
      </c>
      <c r="H30" s="47"/>
      <c r="K30" s="9"/>
    </row>
    <row r="31" spans="1:11" ht="57.75" customHeight="1" thickBot="1">
      <c r="A31" s="1099"/>
      <c r="B31" s="1149"/>
      <c r="C31" s="1151"/>
      <c r="D31" s="44" t="s">
        <v>631</v>
      </c>
      <c r="E31" s="1115"/>
      <c r="F31" s="1154"/>
      <c r="G31" s="1116"/>
      <c r="H31" s="47"/>
      <c r="K31" s="9"/>
    </row>
    <row r="32" spans="1:11" ht="34.5" hidden="1" customHeight="1">
      <c r="A32" s="1097" t="s">
        <v>482</v>
      </c>
      <c r="B32" s="1149"/>
      <c r="C32" s="1151"/>
      <c r="D32" s="143">
        <v>0</v>
      </c>
      <c r="E32" s="1115"/>
      <c r="F32" s="1154"/>
      <c r="G32" s="1116"/>
      <c r="H32" s="47"/>
      <c r="K32" s="9"/>
    </row>
    <row r="33" spans="1:11" ht="36.75" hidden="1" customHeight="1">
      <c r="A33" s="1098"/>
      <c r="B33" s="1149"/>
      <c r="C33" s="1151"/>
      <c r="D33" s="44" t="s">
        <v>414</v>
      </c>
      <c r="E33" s="1115"/>
      <c r="F33" s="1154"/>
      <c r="G33" s="1116"/>
      <c r="H33" s="47"/>
      <c r="K33" s="9"/>
    </row>
    <row r="34" spans="1:11" ht="44.25" hidden="1" customHeight="1">
      <c r="A34" s="1098" t="s">
        <v>483</v>
      </c>
      <c r="B34" s="1149"/>
      <c r="C34" s="1151"/>
      <c r="D34" s="109">
        <v>0</v>
      </c>
      <c r="E34" s="1115"/>
      <c r="F34" s="1154"/>
      <c r="G34" s="1116"/>
      <c r="H34" s="47"/>
      <c r="K34" s="9"/>
    </row>
    <row r="35" spans="1:11" ht="43.5" hidden="1" customHeight="1">
      <c r="A35" s="1099"/>
      <c r="B35" s="1150"/>
      <c r="C35" s="1093"/>
      <c r="D35" s="44" t="s">
        <v>415</v>
      </c>
      <c r="E35" s="1115"/>
      <c r="F35" s="1154"/>
      <c r="G35" s="1116"/>
      <c r="H35" s="47"/>
      <c r="K35" s="9"/>
    </row>
    <row r="36" spans="1:11" ht="58.5" hidden="1" customHeight="1">
      <c r="A36" s="1097" t="s">
        <v>485</v>
      </c>
      <c r="B36" s="292" t="s">
        <v>484</v>
      </c>
      <c r="C36" s="340">
        <v>2273</v>
      </c>
      <c r="D36" s="143">
        <v>0</v>
      </c>
      <c r="E36" s="1115"/>
      <c r="F36" s="1154"/>
      <c r="G36" s="1116"/>
      <c r="H36" s="47"/>
      <c r="K36" s="9"/>
    </row>
    <row r="37" spans="1:11" ht="42" hidden="1" customHeight="1" thickBot="1">
      <c r="A37" s="1100"/>
      <c r="B37" s="165"/>
      <c r="C37" s="248"/>
      <c r="D37" s="44" t="s">
        <v>416</v>
      </c>
      <c r="E37" s="1152"/>
      <c r="F37" s="1155"/>
      <c r="G37" s="1156"/>
      <c r="H37" s="47"/>
      <c r="I37" s="9"/>
      <c r="J37" s="9"/>
      <c r="K37" s="9"/>
    </row>
    <row r="38" spans="1:11" ht="56.25" hidden="1" customHeight="1">
      <c r="A38" s="1101" t="s">
        <v>481</v>
      </c>
      <c r="B38" s="1141" t="s">
        <v>486</v>
      </c>
      <c r="C38" s="173">
        <v>2273</v>
      </c>
      <c r="D38" s="174">
        <v>0</v>
      </c>
      <c r="E38" s="1144" t="s">
        <v>82</v>
      </c>
      <c r="F38" s="170" t="s">
        <v>497</v>
      </c>
      <c r="G38" s="247" t="s">
        <v>53</v>
      </c>
      <c r="H38" s="47"/>
      <c r="K38" s="9"/>
    </row>
    <row r="39" spans="1:11" ht="38.25" hidden="1" customHeight="1">
      <c r="A39" s="1102"/>
      <c r="B39" s="1142"/>
      <c r="C39" s="172"/>
      <c r="D39" s="167" t="s">
        <v>417</v>
      </c>
      <c r="E39" s="1144"/>
      <c r="F39" s="169"/>
      <c r="G39" s="175" t="s">
        <v>370</v>
      </c>
      <c r="H39" s="47"/>
      <c r="K39" s="9"/>
    </row>
    <row r="40" spans="1:11" ht="54.75" hidden="1" customHeight="1">
      <c r="A40" s="1101" t="s">
        <v>482</v>
      </c>
      <c r="B40" s="1142"/>
      <c r="C40" s="171">
        <v>2273</v>
      </c>
      <c r="D40" s="168">
        <v>0</v>
      </c>
      <c r="E40" s="1144"/>
      <c r="F40" s="166" t="s">
        <v>497</v>
      </c>
      <c r="G40" s="196" t="s">
        <v>53</v>
      </c>
      <c r="H40" s="47"/>
      <c r="K40" s="9"/>
    </row>
    <row r="41" spans="1:11" ht="36.75" hidden="1" customHeight="1">
      <c r="A41" s="1103"/>
      <c r="B41" s="1142"/>
      <c r="C41" s="172"/>
      <c r="D41" s="167" t="s">
        <v>418</v>
      </c>
      <c r="E41" s="1144"/>
      <c r="F41" s="169"/>
      <c r="G41" s="175"/>
      <c r="H41" s="47"/>
      <c r="K41" s="9"/>
    </row>
    <row r="42" spans="1:11" ht="54" hidden="1" customHeight="1">
      <c r="A42" s="1103" t="s">
        <v>483</v>
      </c>
      <c r="B42" s="1142"/>
      <c r="C42" s="171"/>
      <c r="D42" s="168">
        <v>0</v>
      </c>
      <c r="E42" s="1144"/>
      <c r="F42" s="166" t="s">
        <v>25</v>
      </c>
      <c r="G42" s="196" t="s">
        <v>53</v>
      </c>
      <c r="H42" s="47"/>
      <c r="K42" s="9"/>
    </row>
    <row r="43" spans="1:11" ht="31.5" hidden="1" customHeight="1">
      <c r="A43" s="1102"/>
      <c r="B43" s="1142"/>
      <c r="C43" s="172">
        <v>2273</v>
      </c>
      <c r="D43" s="167" t="s">
        <v>419</v>
      </c>
      <c r="E43" s="1144"/>
      <c r="F43" s="169"/>
      <c r="G43" s="175"/>
      <c r="H43" s="47"/>
      <c r="K43" s="9"/>
    </row>
    <row r="44" spans="1:11" ht="65.25" hidden="1" customHeight="1">
      <c r="A44" s="1101" t="s">
        <v>485</v>
      </c>
      <c r="B44" s="1142"/>
      <c r="C44" s="173">
        <v>2273</v>
      </c>
      <c r="D44" s="174">
        <v>0</v>
      </c>
      <c r="E44" s="1144"/>
      <c r="F44" s="170" t="s">
        <v>25</v>
      </c>
      <c r="G44" s="196" t="s">
        <v>53</v>
      </c>
      <c r="H44" s="47"/>
      <c r="K44" s="9"/>
    </row>
    <row r="45" spans="1:11" ht="33" hidden="1" customHeight="1" thickBot="1">
      <c r="A45" s="1157"/>
      <c r="B45" s="1143"/>
      <c r="C45" s="176"/>
      <c r="D45" s="177" t="s">
        <v>420</v>
      </c>
      <c r="E45" s="1145"/>
      <c r="F45" s="178"/>
      <c r="G45" s="179"/>
      <c r="H45" s="47"/>
      <c r="K45" s="9"/>
    </row>
    <row r="46" spans="1:11" ht="54.75" customHeight="1">
      <c r="A46" s="1095" t="s">
        <v>488</v>
      </c>
      <c r="B46" s="1172" t="s">
        <v>487</v>
      </c>
      <c r="C46" s="474">
        <v>2273</v>
      </c>
      <c r="D46" s="213">
        <v>6249.19</v>
      </c>
      <c r="E46" s="1094" t="s">
        <v>114</v>
      </c>
      <c r="F46" s="470" t="s">
        <v>27</v>
      </c>
      <c r="G46" s="475" t="s">
        <v>632</v>
      </c>
      <c r="H46" s="47"/>
      <c r="K46" s="9"/>
    </row>
    <row r="47" spans="1:11" ht="48" customHeight="1" thickBot="1">
      <c r="A47" s="1096"/>
      <c r="B47" s="1173"/>
      <c r="C47" s="471"/>
      <c r="D47" s="214" t="s">
        <v>628</v>
      </c>
      <c r="E47" s="1079"/>
      <c r="F47" s="468"/>
      <c r="G47" s="478" t="s">
        <v>627</v>
      </c>
      <c r="H47" s="47"/>
      <c r="K47" s="9"/>
    </row>
    <row r="48" spans="1:11" ht="44.25" hidden="1" customHeight="1">
      <c r="A48" s="1090" t="s">
        <v>489</v>
      </c>
      <c r="B48" s="1173"/>
      <c r="C48" s="1092">
        <v>2273</v>
      </c>
      <c r="D48" s="215">
        <v>0</v>
      </c>
      <c r="E48" s="1094" t="s">
        <v>114</v>
      </c>
      <c r="F48" s="1078" t="s">
        <v>25</v>
      </c>
      <c r="G48" s="1140" t="s">
        <v>53</v>
      </c>
      <c r="H48" s="47"/>
      <c r="K48" s="9"/>
    </row>
    <row r="49" spans="1:11" ht="35.25" hidden="1" customHeight="1" thickBot="1">
      <c r="A49" s="1091"/>
      <c r="B49" s="1173"/>
      <c r="C49" s="1093"/>
      <c r="D49" s="214" t="s">
        <v>412</v>
      </c>
      <c r="E49" s="1079"/>
      <c r="F49" s="1079"/>
      <c r="G49" s="1117"/>
      <c r="H49" s="47"/>
      <c r="K49" s="9"/>
    </row>
    <row r="50" spans="1:11" ht="38.25" hidden="1" customHeight="1">
      <c r="A50" s="1299" t="s">
        <v>490</v>
      </c>
      <c r="B50" s="1173"/>
      <c r="C50" s="471">
        <v>2273</v>
      </c>
      <c r="D50" s="216">
        <v>0</v>
      </c>
      <c r="E50" s="1094" t="s">
        <v>114</v>
      </c>
      <c r="F50" s="468" t="s">
        <v>25</v>
      </c>
      <c r="G50" s="469" t="s">
        <v>53</v>
      </c>
      <c r="H50" s="47"/>
      <c r="K50" s="9"/>
    </row>
    <row r="51" spans="1:11" ht="34.5" hidden="1" customHeight="1">
      <c r="A51" s="1300"/>
      <c r="B51" s="1173"/>
      <c r="C51" s="471"/>
      <c r="D51" s="44" t="s">
        <v>413</v>
      </c>
      <c r="E51" s="1079"/>
      <c r="F51" s="468"/>
      <c r="G51" s="469"/>
      <c r="H51" s="47"/>
      <c r="K51" s="9"/>
    </row>
    <row r="52" spans="1:11" ht="25.5" hidden="1" customHeight="1">
      <c r="A52" s="1303" t="s">
        <v>395</v>
      </c>
      <c r="B52" s="1173"/>
      <c r="C52" s="471">
        <v>2273</v>
      </c>
      <c r="D52" s="164">
        <v>0</v>
      </c>
      <c r="E52" s="1115" t="s">
        <v>396</v>
      </c>
      <c r="F52" s="468" t="s">
        <v>25</v>
      </c>
      <c r="G52" s="469" t="s">
        <v>53</v>
      </c>
      <c r="H52" s="47"/>
      <c r="K52" s="9"/>
    </row>
    <row r="53" spans="1:11" ht="41.25" hidden="1" customHeight="1" thickBot="1">
      <c r="A53" s="1304"/>
      <c r="B53" s="1174"/>
      <c r="C53" s="476"/>
      <c r="D53" s="477" t="s">
        <v>398</v>
      </c>
      <c r="E53" s="1152"/>
      <c r="F53" s="472"/>
      <c r="G53" s="473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1301" t="s">
        <v>519</v>
      </c>
      <c r="B55" s="202" t="s">
        <v>491</v>
      </c>
      <c r="C55" s="1164">
        <v>2274</v>
      </c>
      <c r="D55" s="205">
        <v>1242300</v>
      </c>
      <c r="E55" s="1166" t="s">
        <v>511</v>
      </c>
      <c r="F55" s="1168" t="s">
        <v>118</v>
      </c>
      <c r="G55" s="1170" t="s">
        <v>58</v>
      </c>
    </row>
    <row r="56" spans="1:11" ht="66" customHeight="1">
      <c r="A56" s="1135"/>
      <c r="B56" s="28"/>
      <c r="C56" s="1165"/>
      <c r="D56" s="338" t="s">
        <v>498</v>
      </c>
      <c r="E56" s="1167"/>
      <c r="F56" s="1169"/>
      <c r="G56" s="1171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1301" t="s">
        <v>588</v>
      </c>
      <c r="B58" s="1158" t="s">
        <v>492</v>
      </c>
      <c r="C58" s="1175">
        <v>2275</v>
      </c>
      <c r="D58" s="69">
        <v>124900</v>
      </c>
      <c r="E58" s="1160" t="s">
        <v>510</v>
      </c>
      <c r="F58" s="1162" t="s">
        <v>19</v>
      </c>
      <c r="G58" s="1082" t="s">
        <v>53</v>
      </c>
      <c r="H58" s="47"/>
    </row>
    <row r="59" spans="1:11" ht="54.75" customHeight="1" thickBot="1">
      <c r="A59" s="1135"/>
      <c r="B59" s="1159"/>
      <c r="C59" s="1176"/>
      <c r="D59" s="39" t="s">
        <v>507</v>
      </c>
      <c r="E59" s="1161"/>
      <c r="F59" s="1163"/>
      <c r="G59" s="1083"/>
      <c r="H59" s="47"/>
    </row>
    <row r="60" spans="1:11" ht="27" customHeight="1">
      <c r="A60" s="1134" t="s">
        <v>506</v>
      </c>
      <c r="B60" s="1158" t="s">
        <v>520</v>
      </c>
      <c r="C60" s="68"/>
      <c r="D60" s="251">
        <f>10441100-858100</f>
        <v>9583000</v>
      </c>
      <c r="E60" s="1160" t="s">
        <v>510</v>
      </c>
      <c r="F60" s="1162" t="s">
        <v>118</v>
      </c>
      <c r="G60" s="1082" t="s">
        <v>890</v>
      </c>
      <c r="H60" s="47"/>
    </row>
    <row r="61" spans="1:11" ht="43.5" customHeight="1" thickBot="1">
      <c r="A61" s="1302"/>
      <c r="B61" s="1159"/>
      <c r="C61" s="70">
        <v>2275</v>
      </c>
      <c r="D61" s="39" t="s">
        <v>884</v>
      </c>
      <c r="E61" s="1161"/>
      <c r="F61" s="1163"/>
      <c r="G61" s="1083"/>
      <c r="H61" s="47"/>
    </row>
    <row r="62" spans="1:11" ht="26.25" thickBot="1">
      <c r="A62" s="187" t="s">
        <v>97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1298" t="s">
        <v>142</v>
      </c>
      <c r="B63" s="23" t="s">
        <v>18</v>
      </c>
      <c r="C63" s="1181">
        <v>2210</v>
      </c>
      <c r="D63" s="54">
        <v>0</v>
      </c>
      <c r="E63" s="1115" t="s">
        <v>11</v>
      </c>
      <c r="F63" s="1183" t="s">
        <v>25</v>
      </c>
      <c r="G63" s="1184" t="s">
        <v>53</v>
      </c>
    </row>
    <row r="64" spans="1:11" ht="28.5" hidden="1" customHeight="1">
      <c r="A64" s="1188"/>
      <c r="B64" s="14"/>
      <c r="C64" s="1182"/>
      <c r="D64" s="41" t="s">
        <v>256</v>
      </c>
      <c r="E64" s="1079"/>
      <c r="F64" s="1178"/>
      <c r="G64" s="1180"/>
    </row>
    <row r="65" spans="1:8" ht="40.5" hidden="1" customHeight="1">
      <c r="A65" s="1187" t="s">
        <v>131</v>
      </c>
      <c r="B65" s="13" t="s">
        <v>79</v>
      </c>
      <c r="C65" s="1128">
        <v>2210</v>
      </c>
      <c r="D65" s="61">
        <v>0</v>
      </c>
      <c r="E65" s="1115" t="s">
        <v>11</v>
      </c>
      <c r="F65" s="1177" t="s">
        <v>25</v>
      </c>
      <c r="G65" s="1179" t="s">
        <v>58</v>
      </c>
    </row>
    <row r="66" spans="1:8" ht="36.75" hidden="1" customHeight="1">
      <c r="A66" s="1188"/>
      <c r="B66" s="14"/>
      <c r="C66" s="1182"/>
      <c r="D66" s="12" t="s">
        <v>257</v>
      </c>
      <c r="E66" s="1079"/>
      <c r="F66" s="1178"/>
      <c r="G66" s="1180"/>
    </row>
    <row r="67" spans="1:8" ht="24.75" hidden="1" customHeight="1">
      <c r="A67" s="351" t="s">
        <v>130</v>
      </c>
      <c r="B67" s="13" t="s">
        <v>79</v>
      </c>
      <c r="C67" s="328">
        <v>2210</v>
      </c>
      <c r="D67" s="61">
        <v>0</v>
      </c>
      <c r="E67" s="1115" t="s">
        <v>11</v>
      </c>
      <c r="F67" s="1177" t="s">
        <v>27</v>
      </c>
      <c r="G67" s="1179" t="s">
        <v>58</v>
      </c>
    </row>
    <row r="68" spans="1:8" ht="30" hidden="1" customHeight="1">
      <c r="A68" s="351"/>
      <c r="B68" s="14"/>
      <c r="C68" s="328"/>
      <c r="D68" s="12" t="s">
        <v>258</v>
      </c>
      <c r="E68" s="1079"/>
      <c r="F68" s="1178"/>
      <c r="G68" s="1180"/>
      <c r="H68" s="92"/>
    </row>
    <row r="69" spans="1:8" ht="30.75" hidden="1" customHeight="1">
      <c r="A69" s="1187" t="s">
        <v>124</v>
      </c>
      <c r="B69" s="58" t="s">
        <v>240</v>
      </c>
      <c r="C69" s="296">
        <v>2210</v>
      </c>
      <c r="D69" s="80">
        <v>0</v>
      </c>
      <c r="E69" s="1115" t="s">
        <v>11</v>
      </c>
      <c r="F69" s="1177" t="s">
        <v>25</v>
      </c>
      <c r="G69" s="1179" t="s">
        <v>53</v>
      </c>
    </row>
    <row r="70" spans="1:8" ht="37.5" hidden="1" customHeight="1">
      <c r="A70" s="1188"/>
      <c r="B70" s="14"/>
      <c r="C70" s="297"/>
      <c r="D70" s="20" t="s">
        <v>126</v>
      </c>
      <c r="E70" s="1079"/>
      <c r="F70" s="1178"/>
      <c r="G70" s="1180"/>
    </row>
    <row r="71" spans="1:8" ht="26.25" hidden="1" customHeight="1">
      <c r="A71" s="352" t="s">
        <v>54</v>
      </c>
      <c r="B71" s="278" t="s">
        <v>52</v>
      </c>
      <c r="C71" s="280">
        <v>2210</v>
      </c>
      <c r="D71" s="56">
        <v>0</v>
      </c>
      <c r="E71" s="1177" t="s">
        <v>11</v>
      </c>
      <c r="F71" s="298" t="s">
        <v>25</v>
      </c>
      <c r="G71" s="276" t="s">
        <v>53</v>
      </c>
    </row>
    <row r="72" spans="1:8" ht="27" hidden="1" customHeight="1">
      <c r="A72" s="353"/>
      <c r="B72" s="279"/>
      <c r="C72" s="281"/>
      <c r="D72" s="55" t="s">
        <v>243</v>
      </c>
      <c r="E72" s="1178"/>
      <c r="F72" s="299"/>
      <c r="G72" s="277"/>
      <c r="H72" s="92"/>
    </row>
    <row r="73" spans="1:8" ht="25.5" hidden="1" customHeight="1">
      <c r="A73" s="352" t="s">
        <v>175</v>
      </c>
      <c r="B73" s="63" t="s">
        <v>87</v>
      </c>
      <c r="C73" s="280">
        <v>2210</v>
      </c>
      <c r="D73" s="56">
        <v>0</v>
      </c>
      <c r="E73" s="1177" t="s">
        <v>173</v>
      </c>
      <c r="F73" s="298" t="s">
        <v>119</v>
      </c>
      <c r="G73" s="276" t="s">
        <v>53</v>
      </c>
      <c r="H73" s="92"/>
    </row>
    <row r="74" spans="1:8" ht="25.5" hidden="1" customHeight="1">
      <c r="A74" s="353"/>
      <c r="B74" s="279"/>
      <c r="C74" s="281"/>
      <c r="D74" s="55" t="s">
        <v>174</v>
      </c>
      <c r="E74" s="1178"/>
      <c r="F74" s="299"/>
      <c r="G74" s="277"/>
      <c r="H74" s="92"/>
    </row>
    <row r="75" spans="1:8" ht="25.5" hidden="1" customHeight="1">
      <c r="A75" s="352" t="s">
        <v>177</v>
      </c>
      <c r="B75" s="63" t="s">
        <v>176</v>
      </c>
      <c r="C75" s="280">
        <v>2210</v>
      </c>
      <c r="D75" s="56">
        <v>0</v>
      </c>
      <c r="E75" s="1177" t="s">
        <v>181</v>
      </c>
      <c r="F75" s="298" t="s">
        <v>119</v>
      </c>
      <c r="G75" s="276" t="s">
        <v>53</v>
      </c>
      <c r="H75" s="92"/>
    </row>
    <row r="76" spans="1:8" ht="25.5" hidden="1" customHeight="1">
      <c r="A76" s="353"/>
      <c r="B76" s="279"/>
      <c r="C76" s="281"/>
      <c r="D76" s="55" t="s">
        <v>269</v>
      </c>
      <c r="E76" s="1178"/>
      <c r="F76" s="299"/>
      <c r="G76" s="277"/>
      <c r="H76" s="92"/>
    </row>
    <row r="77" spans="1:8" ht="25.5" hidden="1" customHeight="1">
      <c r="A77" s="352"/>
      <c r="B77" s="63" t="s">
        <v>178</v>
      </c>
      <c r="C77" s="280">
        <v>2210</v>
      </c>
      <c r="D77" s="56">
        <v>0</v>
      </c>
      <c r="E77" s="1177" t="s">
        <v>181</v>
      </c>
      <c r="F77" s="298" t="s">
        <v>119</v>
      </c>
      <c r="G77" s="276" t="s">
        <v>53</v>
      </c>
      <c r="H77" s="92"/>
    </row>
    <row r="78" spans="1:8" ht="25.5" hidden="1" customHeight="1">
      <c r="A78" s="353"/>
      <c r="B78" s="279"/>
      <c r="C78" s="281"/>
      <c r="D78" s="55" t="s">
        <v>244</v>
      </c>
      <c r="E78" s="1178"/>
      <c r="F78" s="299"/>
      <c r="G78" s="277"/>
      <c r="H78" s="92"/>
    </row>
    <row r="79" spans="1:8" ht="25.5" hidden="1" customHeight="1">
      <c r="A79" s="352" t="s">
        <v>180</v>
      </c>
      <c r="B79" s="63" t="s">
        <v>179</v>
      </c>
      <c r="C79" s="280">
        <v>2210</v>
      </c>
      <c r="D79" s="56">
        <v>0</v>
      </c>
      <c r="E79" s="1177" t="s">
        <v>182</v>
      </c>
      <c r="F79" s="298" t="s">
        <v>119</v>
      </c>
      <c r="G79" s="276" t="s">
        <v>53</v>
      </c>
      <c r="H79" s="92"/>
    </row>
    <row r="80" spans="1:8" ht="25.5" hidden="1" customHeight="1">
      <c r="A80" s="353"/>
      <c r="B80" s="279"/>
      <c r="C80" s="281"/>
      <c r="D80" s="55" t="s">
        <v>183</v>
      </c>
      <c r="E80" s="1178"/>
      <c r="F80" s="299"/>
      <c r="G80" s="277"/>
    </row>
    <row r="81" spans="1:8" ht="37.5" hidden="1" customHeight="1">
      <c r="A81" s="352" t="s">
        <v>180</v>
      </c>
      <c r="B81" s="63" t="s">
        <v>179</v>
      </c>
      <c r="C81" s="280">
        <v>2210</v>
      </c>
      <c r="D81" s="80">
        <v>0</v>
      </c>
      <c r="E81" s="1177" t="s">
        <v>182</v>
      </c>
      <c r="F81" s="298" t="s">
        <v>119</v>
      </c>
      <c r="G81" s="276" t="s">
        <v>53</v>
      </c>
    </row>
    <row r="82" spans="1:8" ht="27" hidden="1" customHeight="1">
      <c r="A82" s="353"/>
      <c r="B82" s="279"/>
      <c r="C82" s="281"/>
      <c r="D82" s="55" t="s">
        <v>270</v>
      </c>
      <c r="E82" s="1178"/>
      <c r="F82" s="299"/>
      <c r="G82" s="277"/>
      <c r="H82" s="92"/>
    </row>
    <row r="83" spans="1:8" ht="58.5" customHeight="1">
      <c r="A83" s="465" t="s">
        <v>565</v>
      </c>
      <c r="B83" s="464" t="s">
        <v>562</v>
      </c>
      <c r="C83" s="157">
        <v>2210</v>
      </c>
      <c r="D83" s="145">
        <f>9800+3400+4200+12600+3400+49900+4600+9800+553400-222464</f>
        <v>428636</v>
      </c>
      <c r="E83" s="1166" t="s">
        <v>510</v>
      </c>
      <c r="F83" s="466" t="s">
        <v>572</v>
      </c>
      <c r="G83" s="462" t="s">
        <v>894</v>
      </c>
    </row>
    <row r="84" spans="1:8" ht="42" customHeight="1">
      <c r="A84" s="1064"/>
      <c r="B84" s="1066"/>
      <c r="C84" s="261"/>
      <c r="D84" s="111" t="s">
        <v>895</v>
      </c>
      <c r="E84" s="1167"/>
      <c r="F84" s="463"/>
      <c r="G84" s="358"/>
      <c r="H84" s="124"/>
    </row>
    <row r="85" spans="1:8" ht="56.25" customHeight="1">
      <c r="A85" s="1067" t="s">
        <v>903</v>
      </c>
      <c r="B85" s="91" t="s">
        <v>897</v>
      </c>
      <c r="C85" s="262">
        <v>2210</v>
      </c>
      <c r="D85" s="252">
        <f>7360+29450</f>
        <v>36810</v>
      </c>
      <c r="E85" s="1177" t="s">
        <v>906</v>
      </c>
      <c r="F85" s="1061" t="s">
        <v>248</v>
      </c>
      <c r="G85" s="1065" t="s">
        <v>53</v>
      </c>
      <c r="H85" s="124"/>
    </row>
    <row r="86" spans="1:8" ht="42" customHeight="1" thickBot="1">
      <c r="A86" s="1068"/>
      <c r="B86" s="1066"/>
      <c r="C86" s="261"/>
      <c r="D86" s="111" t="s">
        <v>898</v>
      </c>
      <c r="E86" s="1178"/>
      <c r="F86" s="1062"/>
      <c r="G86" s="1063"/>
      <c r="H86" s="124"/>
    </row>
    <row r="87" spans="1:8" ht="44.25" customHeight="1">
      <c r="A87" s="351" t="s">
        <v>563</v>
      </c>
      <c r="B87" s="91" t="s">
        <v>247</v>
      </c>
      <c r="C87" s="40">
        <v>2210</v>
      </c>
      <c r="D87" s="146">
        <f>216100+3900</f>
        <v>220000</v>
      </c>
      <c r="E87" s="1160" t="s">
        <v>510</v>
      </c>
      <c r="F87" s="307" t="s">
        <v>119</v>
      </c>
      <c r="G87" s="332" t="s">
        <v>53</v>
      </c>
      <c r="H87" s="124"/>
    </row>
    <row r="88" spans="1:8" ht="31.5" customHeight="1">
      <c r="A88" s="354"/>
      <c r="B88" s="22"/>
      <c r="C88" s="21"/>
      <c r="D88" s="111" t="s">
        <v>564</v>
      </c>
      <c r="E88" s="1161"/>
      <c r="F88" s="307"/>
      <c r="G88" s="355"/>
      <c r="H88" s="124"/>
    </row>
    <row r="89" spans="1:8" ht="27" hidden="1" customHeight="1">
      <c r="A89" s="1187" t="s">
        <v>128</v>
      </c>
      <c r="B89" s="13" t="s">
        <v>80</v>
      </c>
      <c r="C89" s="1128">
        <v>2210</v>
      </c>
      <c r="D89" s="80">
        <v>0</v>
      </c>
      <c r="E89" s="1078" t="s">
        <v>11</v>
      </c>
      <c r="F89" s="1177" t="s">
        <v>27</v>
      </c>
      <c r="G89" s="1179" t="s">
        <v>58</v>
      </c>
    </row>
    <row r="90" spans="1:8" ht="45" hidden="1" customHeight="1">
      <c r="A90" s="1188"/>
      <c r="B90" s="14"/>
      <c r="C90" s="1182"/>
      <c r="D90" s="160" t="s">
        <v>245</v>
      </c>
      <c r="E90" s="1079"/>
      <c r="F90" s="1178"/>
      <c r="G90" s="1180"/>
    </row>
    <row r="91" spans="1:8" ht="45" hidden="1" customHeight="1">
      <c r="A91" s="356" t="s">
        <v>208</v>
      </c>
      <c r="B91" s="108" t="s">
        <v>207</v>
      </c>
      <c r="C91" s="337">
        <v>2210</v>
      </c>
      <c r="D91" s="109">
        <v>0</v>
      </c>
      <c r="E91" s="1076" t="s">
        <v>181</v>
      </c>
      <c r="F91" s="1076" t="s">
        <v>109</v>
      </c>
      <c r="G91" s="333" t="s">
        <v>53</v>
      </c>
    </row>
    <row r="92" spans="1:8" ht="45" hidden="1" customHeight="1">
      <c r="A92" s="357"/>
      <c r="B92" s="110"/>
      <c r="C92" s="283"/>
      <c r="D92" s="111" t="s">
        <v>214</v>
      </c>
      <c r="E92" s="1077"/>
      <c r="F92" s="1077"/>
      <c r="G92" s="358"/>
    </row>
    <row r="93" spans="1:8" ht="48.75" hidden="1" customHeight="1">
      <c r="A93" s="352" t="s">
        <v>85</v>
      </c>
      <c r="B93" s="59" t="s">
        <v>84</v>
      </c>
      <c r="C93" s="1078">
        <v>2210</v>
      </c>
      <c r="D93" s="80">
        <v>0</v>
      </c>
      <c r="E93" s="1177" t="s">
        <v>181</v>
      </c>
      <c r="F93" s="1177" t="s">
        <v>119</v>
      </c>
      <c r="G93" s="1140" t="s">
        <v>53</v>
      </c>
    </row>
    <row r="94" spans="1:8" ht="37.5" hidden="1" customHeight="1">
      <c r="A94" s="359"/>
      <c r="B94" s="60"/>
      <c r="C94" s="1079"/>
      <c r="D94" s="160" t="s">
        <v>259</v>
      </c>
      <c r="E94" s="1178"/>
      <c r="F94" s="1178"/>
      <c r="G94" s="1117"/>
      <c r="H94" s="92"/>
    </row>
    <row r="95" spans="1:8" ht="37.5" hidden="1" customHeight="1">
      <c r="A95" s="360" t="s">
        <v>298</v>
      </c>
      <c r="B95" s="62" t="s">
        <v>297</v>
      </c>
      <c r="C95" s="284"/>
      <c r="D95" s="341">
        <v>0</v>
      </c>
      <c r="E95" s="1177" t="s">
        <v>181</v>
      </c>
      <c r="F95" s="307" t="s">
        <v>109</v>
      </c>
      <c r="G95" s="1140" t="s">
        <v>53</v>
      </c>
      <c r="H95" s="92"/>
    </row>
    <row r="96" spans="1:8" ht="37.5" hidden="1" customHeight="1">
      <c r="A96" s="360"/>
      <c r="B96" s="112"/>
      <c r="C96" s="284"/>
      <c r="D96" s="111" t="s">
        <v>261</v>
      </c>
      <c r="E96" s="1178"/>
      <c r="F96" s="307"/>
      <c r="G96" s="1117"/>
      <c r="H96" s="92"/>
    </row>
    <row r="97" spans="1:8" ht="26.25" hidden="1" customHeight="1">
      <c r="A97" s="1185" t="s">
        <v>210</v>
      </c>
      <c r="B97" s="62" t="s">
        <v>86</v>
      </c>
      <c r="C97" s="1177">
        <v>2210</v>
      </c>
      <c r="D97" s="109">
        <f>97839-22093.39-9829.5-45000-7350.89-906-12659.22</f>
        <v>0</v>
      </c>
      <c r="E97" s="1177" t="s">
        <v>181</v>
      </c>
      <c r="F97" s="298" t="s">
        <v>227</v>
      </c>
      <c r="G97" s="276" t="s">
        <v>53</v>
      </c>
    </row>
    <row r="98" spans="1:8" ht="37.5" hidden="1" customHeight="1">
      <c r="A98" s="1186"/>
      <c r="B98" s="336"/>
      <c r="C98" s="1178"/>
      <c r="D98" s="111" t="s">
        <v>262</v>
      </c>
      <c r="E98" s="1178"/>
      <c r="F98" s="2"/>
      <c r="G98" s="355"/>
      <c r="H98" s="92"/>
    </row>
    <row r="99" spans="1:8" ht="28.5" hidden="1" customHeight="1">
      <c r="A99" s="1185" t="s">
        <v>560</v>
      </c>
      <c r="B99" s="62" t="s">
        <v>260</v>
      </c>
      <c r="C99" s="1177">
        <v>2210</v>
      </c>
      <c r="D99" s="109">
        <v>0</v>
      </c>
      <c r="E99" s="1177" t="s">
        <v>181</v>
      </c>
      <c r="F99" s="298" t="s">
        <v>227</v>
      </c>
      <c r="G99" s="276" t="s">
        <v>53</v>
      </c>
      <c r="H99" s="92"/>
    </row>
    <row r="100" spans="1:8" ht="37.5" hidden="1" customHeight="1">
      <c r="A100" s="1186"/>
      <c r="B100" s="336"/>
      <c r="C100" s="1178"/>
      <c r="D100" s="111" t="s">
        <v>561</v>
      </c>
      <c r="E100" s="1178"/>
      <c r="F100" s="2"/>
      <c r="G100" s="355"/>
      <c r="H100" s="92"/>
    </row>
    <row r="101" spans="1:8" ht="37.5" hidden="1" customHeight="1">
      <c r="A101" s="1185" t="s">
        <v>237</v>
      </c>
      <c r="B101" s="62" t="s">
        <v>212</v>
      </c>
      <c r="C101" s="1177">
        <v>2210</v>
      </c>
      <c r="D101" s="109">
        <v>0</v>
      </c>
      <c r="E101" s="1177" t="s">
        <v>181</v>
      </c>
      <c r="F101" s="298" t="s">
        <v>227</v>
      </c>
      <c r="G101" s="276" t="s">
        <v>53</v>
      </c>
      <c r="H101" s="92"/>
    </row>
    <row r="102" spans="1:8" ht="37.5" hidden="1" customHeight="1">
      <c r="A102" s="1186"/>
      <c r="B102" s="336"/>
      <c r="C102" s="1178"/>
      <c r="D102" s="111" t="s">
        <v>236</v>
      </c>
      <c r="E102" s="1178"/>
      <c r="F102" s="2"/>
      <c r="G102" s="355"/>
      <c r="H102" s="92"/>
    </row>
    <row r="103" spans="1:8" ht="37.5" hidden="1" customHeight="1">
      <c r="A103" s="361" t="s">
        <v>230</v>
      </c>
      <c r="B103" s="123" t="s">
        <v>231</v>
      </c>
      <c r="C103" s="298">
        <v>2210</v>
      </c>
      <c r="D103" s="109">
        <v>0</v>
      </c>
      <c r="E103" s="1177" t="s">
        <v>181</v>
      </c>
      <c r="F103" s="298" t="s">
        <v>227</v>
      </c>
      <c r="G103" s="276" t="s">
        <v>53</v>
      </c>
      <c r="H103" s="92"/>
    </row>
    <row r="104" spans="1:8" ht="25.5" hidden="1" customHeight="1">
      <c r="A104" s="362"/>
      <c r="B104" s="336"/>
      <c r="C104" s="299"/>
      <c r="D104" s="111" t="s">
        <v>232</v>
      </c>
      <c r="E104" s="1178"/>
      <c r="F104" s="2"/>
      <c r="G104" s="355"/>
      <c r="H104" s="92"/>
    </row>
    <row r="105" spans="1:8" ht="37.5" hidden="1" customHeight="1">
      <c r="A105" s="356" t="s">
        <v>209</v>
      </c>
      <c r="B105" s="108" t="s">
        <v>205</v>
      </c>
      <c r="C105" s="337">
        <v>2210</v>
      </c>
      <c r="D105" s="122">
        <v>0</v>
      </c>
      <c r="E105" s="1189" t="s">
        <v>181</v>
      </c>
      <c r="F105" s="1189" t="s">
        <v>109</v>
      </c>
      <c r="G105" s="363" t="s">
        <v>53</v>
      </c>
    </row>
    <row r="106" spans="1:8" ht="37.5" hidden="1" customHeight="1">
      <c r="A106" s="364"/>
      <c r="B106" s="314"/>
      <c r="C106" s="283"/>
      <c r="D106" s="111" t="s">
        <v>206</v>
      </c>
      <c r="E106" s="1077"/>
      <c r="F106" s="1077"/>
      <c r="G106" s="358"/>
      <c r="H106" s="92"/>
    </row>
    <row r="107" spans="1:8" ht="37.5" hidden="1" customHeight="1">
      <c r="A107" s="1185" t="s">
        <v>213</v>
      </c>
      <c r="B107" s="62" t="s">
        <v>212</v>
      </c>
      <c r="C107" s="1177">
        <v>2210</v>
      </c>
      <c r="D107" s="109">
        <v>0</v>
      </c>
      <c r="E107" s="1177" t="s">
        <v>181</v>
      </c>
      <c r="F107" s="298" t="s">
        <v>109</v>
      </c>
      <c r="G107" s="276" t="s">
        <v>53</v>
      </c>
      <c r="H107" s="92"/>
    </row>
    <row r="108" spans="1:8" ht="37.5" hidden="1" customHeight="1">
      <c r="A108" s="1186"/>
      <c r="B108" s="336"/>
      <c r="C108" s="1178"/>
      <c r="D108" s="128" t="s">
        <v>211</v>
      </c>
      <c r="E108" s="1178"/>
      <c r="F108" s="2"/>
      <c r="G108" s="355"/>
      <c r="H108" s="92" t="s">
        <v>185</v>
      </c>
    </row>
    <row r="109" spans="1:8" ht="27.75" hidden="1" customHeight="1">
      <c r="A109" s="1187" t="s">
        <v>129</v>
      </c>
      <c r="B109" s="63" t="s">
        <v>87</v>
      </c>
      <c r="C109" s="298">
        <v>2210</v>
      </c>
      <c r="D109" s="80">
        <v>0</v>
      </c>
      <c r="E109" s="1177" t="s">
        <v>114</v>
      </c>
      <c r="F109" s="298" t="s">
        <v>25</v>
      </c>
      <c r="G109" s="1179" t="s">
        <v>53</v>
      </c>
    </row>
    <row r="110" spans="1:8" ht="37.5" hidden="1" customHeight="1">
      <c r="A110" s="1188"/>
      <c r="B110" s="32"/>
      <c r="C110" s="64"/>
      <c r="D110" s="160" t="s">
        <v>263</v>
      </c>
      <c r="E110" s="1178"/>
      <c r="F110" s="2"/>
      <c r="G110" s="1180"/>
    </row>
    <row r="111" spans="1:8" ht="37.5" customHeight="1">
      <c r="A111" s="1187" t="s">
        <v>901</v>
      </c>
      <c r="B111" s="65" t="s">
        <v>89</v>
      </c>
      <c r="C111" s="1177">
        <v>2210</v>
      </c>
      <c r="D111" s="163">
        <v>199900</v>
      </c>
      <c r="E111" s="1177" t="s">
        <v>896</v>
      </c>
      <c r="F111" s="1177" t="s">
        <v>248</v>
      </c>
      <c r="G111" s="276" t="s">
        <v>53</v>
      </c>
    </row>
    <row r="112" spans="1:8" ht="37.5" customHeight="1">
      <c r="A112" s="1190"/>
      <c r="B112" s="336"/>
      <c r="C112" s="1178"/>
      <c r="D112" s="152" t="s">
        <v>899</v>
      </c>
      <c r="E112" s="1178"/>
      <c r="F112" s="1178"/>
      <c r="G112" s="320"/>
    </row>
    <row r="113" spans="1:7" ht="37.5" hidden="1" customHeight="1">
      <c r="A113" s="365" t="s">
        <v>90</v>
      </c>
      <c r="B113" s="66" t="s">
        <v>91</v>
      </c>
      <c r="C113" s="307">
        <v>2210</v>
      </c>
      <c r="D113" s="80">
        <f>73600-73600</f>
        <v>0</v>
      </c>
      <c r="E113" s="1177" t="s">
        <v>114</v>
      </c>
      <c r="F113" s="307" t="s">
        <v>25</v>
      </c>
      <c r="G113" s="276" t="s">
        <v>53</v>
      </c>
    </row>
    <row r="114" spans="1:7" ht="37.5" hidden="1" customHeight="1">
      <c r="A114" s="354"/>
      <c r="B114" s="22"/>
      <c r="C114" s="307"/>
      <c r="D114" s="111" t="s">
        <v>92</v>
      </c>
      <c r="E114" s="1178"/>
      <c r="F114" s="307"/>
      <c r="G114" s="320"/>
    </row>
    <row r="115" spans="1:7" ht="54.75" customHeight="1">
      <c r="A115" s="361" t="s">
        <v>907</v>
      </c>
      <c r="B115" s="66" t="s">
        <v>900</v>
      </c>
      <c r="C115" s="154">
        <v>2210</v>
      </c>
      <c r="D115" s="252">
        <v>60300</v>
      </c>
      <c r="E115" s="1177" t="s">
        <v>904</v>
      </c>
      <c r="F115" s="298" t="s">
        <v>248</v>
      </c>
      <c r="G115" s="276" t="s">
        <v>53</v>
      </c>
    </row>
    <row r="116" spans="1:7" ht="37.5" customHeight="1" thickBot="1">
      <c r="A116" s="366"/>
      <c r="B116" s="86"/>
      <c r="C116" s="155"/>
      <c r="D116" s="111" t="s">
        <v>905</v>
      </c>
      <c r="E116" s="1178"/>
      <c r="F116" s="299"/>
      <c r="G116" s="319"/>
    </row>
    <row r="117" spans="1:7" ht="37.5" hidden="1" customHeight="1">
      <c r="A117" s="361" t="s">
        <v>144</v>
      </c>
      <c r="B117" s="66" t="s">
        <v>143</v>
      </c>
      <c r="C117" s="154">
        <v>2210</v>
      </c>
      <c r="D117" s="251">
        <v>0</v>
      </c>
      <c r="E117" s="1177" t="s">
        <v>114</v>
      </c>
      <c r="F117" s="298" t="s">
        <v>118</v>
      </c>
      <c r="G117" s="276" t="s">
        <v>53</v>
      </c>
    </row>
    <row r="118" spans="1:7" ht="37.5" hidden="1" customHeight="1">
      <c r="A118" s="366"/>
      <c r="B118" s="86"/>
      <c r="C118" s="155"/>
      <c r="D118" s="111" t="s">
        <v>265</v>
      </c>
      <c r="E118" s="1178"/>
      <c r="F118" s="299"/>
      <c r="G118" s="367"/>
    </row>
    <row r="119" spans="1:7" ht="39" hidden="1" customHeight="1">
      <c r="A119" s="1136" t="s">
        <v>500</v>
      </c>
      <c r="B119" s="1130" t="s">
        <v>397</v>
      </c>
      <c r="C119" s="1191">
        <v>2210</v>
      </c>
      <c r="D119" s="252">
        <v>0</v>
      </c>
      <c r="E119" s="1076" t="s">
        <v>181</v>
      </c>
      <c r="F119" s="1076" t="s">
        <v>118</v>
      </c>
      <c r="G119" s="1088" t="s">
        <v>53</v>
      </c>
    </row>
    <row r="120" spans="1:7" ht="28.5" hidden="1" customHeight="1">
      <c r="A120" s="1137"/>
      <c r="B120" s="1131"/>
      <c r="C120" s="1192"/>
      <c r="D120" s="253" t="s">
        <v>501</v>
      </c>
      <c r="E120" s="1077"/>
      <c r="F120" s="1077"/>
      <c r="G120" s="1089"/>
    </row>
    <row r="121" spans="1:7" ht="24.75" hidden="1" customHeight="1">
      <c r="A121" s="1067" t="s">
        <v>93</v>
      </c>
      <c r="B121" s="81" t="s">
        <v>94</v>
      </c>
      <c r="C121" s="254">
        <v>2210</v>
      </c>
      <c r="D121" s="80">
        <v>0</v>
      </c>
      <c r="E121" s="1076" t="s">
        <v>114</v>
      </c>
      <c r="F121" s="1076" t="s">
        <v>25</v>
      </c>
      <c r="G121" s="1088" t="s">
        <v>95</v>
      </c>
    </row>
    <row r="122" spans="1:7" ht="37.5" hidden="1" customHeight="1">
      <c r="A122" s="1068"/>
      <c r="B122" s="255"/>
      <c r="C122" s="256"/>
      <c r="D122" s="160" t="s">
        <v>266</v>
      </c>
      <c r="E122" s="1077"/>
      <c r="F122" s="1077"/>
      <c r="G122" s="1089"/>
    </row>
    <row r="123" spans="1:7" ht="37.5" hidden="1" customHeight="1">
      <c r="A123" s="1067" t="s">
        <v>125</v>
      </c>
      <c r="B123" s="81" t="s">
        <v>96</v>
      </c>
      <c r="C123" s="1191">
        <v>2210</v>
      </c>
      <c r="D123" s="80">
        <v>0</v>
      </c>
      <c r="E123" s="1076" t="s">
        <v>268</v>
      </c>
      <c r="F123" s="1076" t="s">
        <v>25</v>
      </c>
      <c r="G123" s="1088" t="s">
        <v>58</v>
      </c>
    </row>
    <row r="124" spans="1:7" ht="29.25" hidden="1" customHeight="1" thickBot="1">
      <c r="A124" s="1068"/>
      <c r="B124" s="255"/>
      <c r="C124" s="1192"/>
      <c r="D124" s="160" t="s">
        <v>267</v>
      </c>
      <c r="E124" s="1077"/>
      <c r="F124" s="1077"/>
      <c r="G124" s="1089"/>
    </row>
    <row r="125" spans="1:7" ht="29.25" customHeight="1">
      <c r="A125" s="1067" t="s">
        <v>794</v>
      </c>
      <c r="B125" s="257" t="s">
        <v>521</v>
      </c>
      <c r="C125" s="254">
        <v>2210</v>
      </c>
      <c r="D125" s="145">
        <f>36000+82800+22000+2600-14575-58825+55000</f>
        <v>125000</v>
      </c>
      <c r="E125" s="1166" t="s">
        <v>510</v>
      </c>
      <c r="F125" s="1076" t="s">
        <v>108</v>
      </c>
      <c r="G125" s="1088" t="s">
        <v>855</v>
      </c>
    </row>
    <row r="126" spans="1:7" ht="63" customHeight="1" thickBot="1">
      <c r="A126" s="1068"/>
      <c r="B126" s="258"/>
      <c r="C126" s="256"/>
      <c r="D126" s="111" t="s">
        <v>852</v>
      </c>
      <c r="E126" s="1167"/>
      <c r="F126" s="1077"/>
      <c r="G126" s="1089"/>
    </row>
    <row r="127" spans="1:7" ht="63" customHeight="1">
      <c r="A127" s="1067" t="s">
        <v>793</v>
      </c>
      <c r="B127" s="257" t="s">
        <v>521</v>
      </c>
      <c r="C127" s="254">
        <v>2210</v>
      </c>
      <c r="D127" s="145">
        <v>58825</v>
      </c>
      <c r="E127" s="1166" t="s">
        <v>510</v>
      </c>
      <c r="F127" s="1076" t="s">
        <v>108</v>
      </c>
      <c r="G127" s="1088" t="s">
        <v>58</v>
      </c>
    </row>
    <row r="128" spans="1:7" ht="63" customHeight="1">
      <c r="A128" s="1068"/>
      <c r="B128" s="258"/>
      <c r="C128" s="256"/>
      <c r="D128" s="111" t="s">
        <v>792</v>
      </c>
      <c r="E128" s="1167"/>
      <c r="F128" s="1077"/>
      <c r="G128" s="1089"/>
    </row>
    <row r="129" spans="1:7" ht="29.25" customHeight="1">
      <c r="A129" s="451" t="s">
        <v>605</v>
      </c>
      <c r="B129" s="257" t="s">
        <v>606</v>
      </c>
      <c r="C129" s="262">
        <v>2210</v>
      </c>
      <c r="D129" s="145">
        <v>14575</v>
      </c>
      <c r="E129" s="1194" t="s">
        <v>602</v>
      </c>
      <c r="F129" s="1195"/>
      <c r="G129" s="1179" t="s">
        <v>609</v>
      </c>
    </row>
    <row r="130" spans="1:7" ht="88.5" customHeight="1">
      <c r="A130" s="451"/>
      <c r="B130" s="452"/>
      <c r="C130" s="270"/>
      <c r="D130" s="111" t="s">
        <v>608</v>
      </c>
      <c r="E130" s="1196"/>
      <c r="F130" s="1197"/>
      <c r="G130" s="1180"/>
    </row>
    <row r="131" spans="1:7" ht="63" customHeight="1">
      <c r="A131" s="1266" t="s">
        <v>558</v>
      </c>
      <c r="B131" s="1198" t="s">
        <v>559</v>
      </c>
      <c r="C131" s="1191">
        <v>2210</v>
      </c>
      <c r="D131" s="145">
        <v>12200</v>
      </c>
      <c r="E131" s="1076" t="s">
        <v>181</v>
      </c>
      <c r="F131" s="1076" t="s">
        <v>119</v>
      </c>
      <c r="G131" s="1126" t="s">
        <v>368</v>
      </c>
    </row>
    <row r="132" spans="1:7" ht="63" customHeight="1" thickBot="1">
      <c r="A132" s="1267"/>
      <c r="B132" s="1199"/>
      <c r="C132" s="1192"/>
      <c r="D132" s="125" t="s">
        <v>557</v>
      </c>
      <c r="E132" s="1077"/>
      <c r="F132" s="1077"/>
      <c r="G132" s="1127"/>
    </row>
    <row r="133" spans="1:7" ht="26.25" customHeight="1">
      <c r="A133" s="1266" t="s">
        <v>551</v>
      </c>
      <c r="B133" s="1198" t="s">
        <v>552</v>
      </c>
      <c r="C133" s="1191">
        <v>2210</v>
      </c>
      <c r="D133" s="145">
        <v>51600</v>
      </c>
      <c r="E133" s="1166" t="s">
        <v>510</v>
      </c>
      <c r="F133" s="1076" t="s">
        <v>25</v>
      </c>
      <c r="G133" s="1126" t="s">
        <v>368</v>
      </c>
    </row>
    <row r="134" spans="1:7" ht="63" customHeight="1" thickBot="1">
      <c r="A134" s="1267"/>
      <c r="B134" s="1199"/>
      <c r="C134" s="1192"/>
      <c r="D134" s="125" t="s">
        <v>568</v>
      </c>
      <c r="E134" s="1167"/>
      <c r="F134" s="1077"/>
      <c r="G134" s="1127"/>
    </row>
    <row r="135" spans="1:7" ht="44.25" customHeight="1">
      <c r="A135" s="368" t="s">
        <v>576</v>
      </c>
      <c r="B135" s="257" t="s">
        <v>522</v>
      </c>
      <c r="C135" s="254">
        <v>2210</v>
      </c>
      <c r="D135" s="145">
        <v>251000</v>
      </c>
      <c r="E135" s="1166" t="s">
        <v>510</v>
      </c>
      <c r="F135" s="1076" t="s">
        <v>19</v>
      </c>
      <c r="G135" s="1088" t="s">
        <v>53</v>
      </c>
    </row>
    <row r="136" spans="1:7" ht="54.75" customHeight="1">
      <c r="A136" s="369"/>
      <c r="B136" s="255"/>
      <c r="C136" s="256"/>
      <c r="D136" s="111" t="s">
        <v>545</v>
      </c>
      <c r="E136" s="1167"/>
      <c r="F136" s="1077"/>
      <c r="G136" s="1089"/>
    </row>
    <row r="137" spans="1:7" ht="29.25" hidden="1" customHeight="1">
      <c r="A137" s="1308" t="s">
        <v>355</v>
      </c>
      <c r="B137" s="257" t="s">
        <v>356</v>
      </c>
      <c r="C137" s="254">
        <v>2210</v>
      </c>
      <c r="D137" s="145">
        <v>0</v>
      </c>
      <c r="E137" s="1193" t="s">
        <v>200</v>
      </c>
      <c r="F137" s="1076" t="s">
        <v>279</v>
      </c>
      <c r="G137" s="1088" t="s">
        <v>58</v>
      </c>
    </row>
    <row r="138" spans="1:7" ht="72.75" hidden="1" customHeight="1">
      <c r="A138" s="1309"/>
      <c r="B138" s="255"/>
      <c r="C138" s="256"/>
      <c r="D138" s="111" t="s">
        <v>347</v>
      </c>
      <c r="E138" s="1193"/>
      <c r="F138" s="1077"/>
      <c r="G138" s="1089"/>
    </row>
    <row r="139" spans="1:7" ht="49.5" hidden="1" customHeight="1">
      <c r="A139" s="370" t="s">
        <v>330</v>
      </c>
      <c r="B139" s="257" t="s">
        <v>329</v>
      </c>
      <c r="C139" s="259">
        <v>2210</v>
      </c>
      <c r="D139" s="145">
        <v>0</v>
      </c>
      <c r="E139" s="1193" t="s">
        <v>200</v>
      </c>
      <c r="F139" s="1076" t="s">
        <v>279</v>
      </c>
      <c r="G139" s="1088" t="s">
        <v>366</v>
      </c>
    </row>
    <row r="140" spans="1:7" ht="49.5" hidden="1" customHeight="1">
      <c r="A140" s="369"/>
      <c r="B140" s="260"/>
      <c r="C140" s="256"/>
      <c r="D140" s="111" t="s">
        <v>354</v>
      </c>
      <c r="E140" s="1193"/>
      <c r="F140" s="1077"/>
      <c r="G140" s="1089"/>
    </row>
    <row r="141" spans="1:7" ht="49.5" hidden="1" customHeight="1">
      <c r="A141" s="370" t="s">
        <v>333</v>
      </c>
      <c r="B141" s="257" t="s">
        <v>334</v>
      </c>
      <c r="C141" s="254">
        <v>2210</v>
      </c>
      <c r="D141" s="145">
        <v>0</v>
      </c>
      <c r="E141" s="1193" t="s">
        <v>200</v>
      </c>
      <c r="F141" s="1076" t="s">
        <v>279</v>
      </c>
      <c r="G141" s="1088" t="s">
        <v>367</v>
      </c>
    </row>
    <row r="142" spans="1:7" ht="49.5" hidden="1" customHeight="1">
      <c r="A142" s="369"/>
      <c r="B142" s="260"/>
      <c r="C142" s="261"/>
      <c r="D142" s="111" t="s">
        <v>348</v>
      </c>
      <c r="E142" s="1193"/>
      <c r="F142" s="1077"/>
      <c r="G142" s="1089"/>
    </row>
    <row r="143" spans="1:7" ht="49.5" hidden="1" customHeight="1">
      <c r="A143" s="370" t="s">
        <v>362</v>
      </c>
      <c r="B143" s="257" t="s">
        <v>361</v>
      </c>
      <c r="C143" s="254">
        <v>2210</v>
      </c>
      <c r="D143" s="145">
        <v>0</v>
      </c>
      <c r="E143" s="1193" t="s">
        <v>200</v>
      </c>
      <c r="F143" s="1076" t="s">
        <v>279</v>
      </c>
      <c r="G143" s="1088" t="s">
        <v>366</v>
      </c>
    </row>
    <row r="144" spans="1:7" ht="49.5" hidden="1" customHeight="1">
      <c r="A144" s="369"/>
      <c r="B144" s="260"/>
      <c r="C144" s="261"/>
      <c r="D144" s="111" t="s">
        <v>348</v>
      </c>
      <c r="E144" s="1193"/>
      <c r="F144" s="1077"/>
      <c r="G144" s="1089"/>
    </row>
    <row r="145" spans="1:9" ht="49.5" hidden="1" customHeight="1">
      <c r="A145" s="370" t="s">
        <v>331</v>
      </c>
      <c r="B145" s="257" t="s">
        <v>332</v>
      </c>
      <c r="C145" s="254">
        <v>2210</v>
      </c>
      <c r="D145" s="150">
        <f>50000-500-2490-47010</f>
        <v>0</v>
      </c>
      <c r="E145" s="1193" t="s">
        <v>200</v>
      </c>
      <c r="F145" s="1076" t="s">
        <v>279</v>
      </c>
      <c r="G145" s="371" t="s">
        <v>357</v>
      </c>
    </row>
    <row r="146" spans="1:9" ht="16.5" hidden="1" customHeight="1">
      <c r="A146" s="369"/>
      <c r="B146" s="260"/>
      <c r="C146" s="261"/>
      <c r="D146" s="111" t="s">
        <v>358</v>
      </c>
      <c r="E146" s="1193"/>
      <c r="F146" s="1077"/>
      <c r="G146" s="372"/>
    </row>
    <row r="147" spans="1:9" ht="49.5" hidden="1" customHeight="1">
      <c r="A147" s="373" t="s">
        <v>359</v>
      </c>
      <c r="B147" s="305" t="s">
        <v>246</v>
      </c>
      <c r="C147" s="262">
        <v>2210</v>
      </c>
      <c r="D147" s="145">
        <v>0</v>
      </c>
      <c r="E147" s="1193" t="s">
        <v>200</v>
      </c>
      <c r="F147" s="337" t="s">
        <v>342</v>
      </c>
      <c r="G147" s="1088" t="s">
        <v>366</v>
      </c>
    </row>
    <row r="148" spans="1:9" ht="49.5" hidden="1" customHeight="1">
      <c r="A148" s="373"/>
      <c r="B148" s="263"/>
      <c r="C148" s="262"/>
      <c r="D148" s="111" t="s">
        <v>339</v>
      </c>
      <c r="E148" s="1193"/>
      <c r="F148" s="337"/>
      <c r="G148" s="1089"/>
    </row>
    <row r="149" spans="1:9" ht="49.5" hidden="1" customHeight="1">
      <c r="A149" s="370" t="s">
        <v>364</v>
      </c>
      <c r="B149" s="334" t="s">
        <v>365</v>
      </c>
      <c r="C149" s="254">
        <v>2210</v>
      </c>
      <c r="D149" s="145">
        <v>0</v>
      </c>
      <c r="E149" s="1193" t="s">
        <v>268</v>
      </c>
      <c r="F149" s="282" t="s">
        <v>342</v>
      </c>
      <c r="G149" s="1088" t="s">
        <v>366</v>
      </c>
    </row>
    <row r="150" spans="1:9" ht="49.5" hidden="1" customHeight="1">
      <c r="A150" s="369"/>
      <c r="B150" s="260"/>
      <c r="C150" s="256"/>
      <c r="D150" s="111" t="s">
        <v>339</v>
      </c>
      <c r="E150" s="1193"/>
      <c r="F150" s="283"/>
      <c r="G150" s="1089"/>
    </row>
    <row r="151" spans="1:9" ht="49.5" hidden="1" customHeight="1">
      <c r="A151" s="374"/>
      <c r="B151" s="264"/>
      <c r="C151" s="265"/>
      <c r="D151" s="150">
        <v>0</v>
      </c>
      <c r="E151" s="1193" t="s">
        <v>200</v>
      </c>
      <c r="F151" s="266" t="s">
        <v>279</v>
      </c>
      <c r="G151" s="1315" t="s">
        <v>321</v>
      </c>
    </row>
    <row r="152" spans="1:9" ht="49.5" hidden="1" customHeight="1">
      <c r="A152" s="375"/>
      <c r="B152" s="267"/>
      <c r="C152" s="268"/>
      <c r="D152" s="111" t="s">
        <v>323</v>
      </c>
      <c r="E152" s="1193"/>
      <c r="F152" s="269"/>
      <c r="G152" s="1316"/>
    </row>
    <row r="153" spans="1:9" ht="33" customHeight="1">
      <c r="A153" s="1310" t="s">
        <v>517</v>
      </c>
      <c r="B153" s="1198" t="s">
        <v>523</v>
      </c>
      <c r="C153" s="262">
        <v>2210</v>
      </c>
      <c r="D153" s="144">
        <f>837900-162000-74546</f>
        <v>601354</v>
      </c>
      <c r="E153" s="1167" t="s">
        <v>510</v>
      </c>
      <c r="F153" s="466" t="s">
        <v>25</v>
      </c>
      <c r="G153" s="1314" t="s">
        <v>893</v>
      </c>
    </row>
    <row r="154" spans="1:9" ht="39" customHeight="1">
      <c r="A154" s="1263"/>
      <c r="B154" s="1199"/>
      <c r="C154" s="256"/>
      <c r="D154" s="111" t="s">
        <v>892</v>
      </c>
      <c r="E154" s="1167"/>
      <c r="F154" s="463"/>
      <c r="G154" s="1089"/>
    </row>
    <row r="155" spans="1:9" ht="49.5" customHeight="1">
      <c r="A155" s="1067" t="s">
        <v>790</v>
      </c>
      <c r="B155" s="257" t="s">
        <v>787</v>
      </c>
      <c r="C155" s="157">
        <v>2210</v>
      </c>
      <c r="D155" s="146">
        <f>150000+400000+30000-500000</f>
        <v>80000</v>
      </c>
      <c r="E155" s="1167" t="s">
        <v>510</v>
      </c>
      <c r="F155" s="337" t="s">
        <v>108</v>
      </c>
      <c r="G155" s="1088" t="s">
        <v>366</v>
      </c>
      <c r="I155" s="9"/>
    </row>
    <row r="156" spans="1:9" ht="49.5" customHeight="1">
      <c r="A156" s="1068"/>
      <c r="B156" s="263"/>
      <c r="C156" s="256"/>
      <c r="D156" s="111" t="s">
        <v>795</v>
      </c>
      <c r="E156" s="1167"/>
      <c r="F156" s="283"/>
      <c r="G156" s="1089"/>
    </row>
    <row r="157" spans="1:9" ht="49.5" customHeight="1">
      <c r="A157" s="1067" t="s">
        <v>789</v>
      </c>
      <c r="B157" s="257" t="s">
        <v>788</v>
      </c>
      <c r="C157" s="254">
        <v>2210</v>
      </c>
      <c r="D157" s="80">
        <f>500000-55000</f>
        <v>445000</v>
      </c>
      <c r="E157" s="1167" t="s">
        <v>510</v>
      </c>
      <c r="F157" s="282" t="s">
        <v>118</v>
      </c>
      <c r="G157" s="1088" t="s">
        <v>854</v>
      </c>
    </row>
    <row r="158" spans="1:9" ht="49.5" customHeight="1">
      <c r="A158" s="1068"/>
      <c r="B158" s="260"/>
      <c r="C158" s="256"/>
      <c r="D158" s="111" t="s">
        <v>853</v>
      </c>
      <c r="E158" s="1167"/>
      <c r="F158" s="283"/>
      <c r="G158" s="1089"/>
    </row>
    <row r="159" spans="1:9" ht="49.5" hidden="1" customHeight="1">
      <c r="A159" s="1310" t="s">
        <v>317</v>
      </c>
      <c r="B159" s="263" t="s">
        <v>318</v>
      </c>
      <c r="C159" s="262">
        <v>2210</v>
      </c>
      <c r="D159" s="146">
        <v>0</v>
      </c>
      <c r="E159" s="335" t="s">
        <v>181</v>
      </c>
      <c r="F159" s="337" t="s">
        <v>279</v>
      </c>
      <c r="G159" s="1314" t="s">
        <v>367</v>
      </c>
    </row>
    <row r="160" spans="1:9" ht="49.5" hidden="1" customHeight="1">
      <c r="A160" s="1068"/>
      <c r="B160" s="263"/>
      <c r="C160" s="270"/>
      <c r="D160" s="111" t="s">
        <v>299</v>
      </c>
      <c r="E160" s="335"/>
      <c r="F160" s="337"/>
      <c r="G160" s="1089"/>
    </row>
    <row r="161" spans="1:7" ht="29.25" hidden="1" customHeight="1">
      <c r="A161" s="368" t="s">
        <v>320</v>
      </c>
      <c r="B161" s="257" t="s">
        <v>282</v>
      </c>
      <c r="C161" s="254">
        <v>2210</v>
      </c>
      <c r="D161" s="145">
        <v>0</v>
      </c>
      <c r="E161" s="1167" t="s">
        <v>181</v>
      </c>
      <c r="F161" s="1076" t="s">
        <v>279</v>
      </c>
      <c r="G161" s="1088" t="s">
        <v>366</v>
      </c>
    </row>
    <row r="162" spans="1:7" ht="48" hidden="1" customHeight="1">
      <c r="A162" s="369"/>
      <c r="B162" s="255"/>
      <c r="C162" s="256"/>
      <c r="D162" s="111" t="s">
        <v>349</v>
      </c>
      <c r="E162" s="1167"/>
      <c r="F162" s="1077"/>
      <c r="G162" s="1089"/>
    </row>
    <row r="163" spans="1:7" ht="48" hidden="1" customHeight="1">
      <c r="A163" s="376" t="s">
        <v>324</v>
      </c>
      <c r="B163" s="257" t="s">
        <v>328</v>
      </c>
      <c r="C163" s="262">
        <v>2210</v>
      </c>
      <c r="D163" s="145">
        <v>0</v>
      </c>
      <c r="E163" s="1167" t="s">
        <v>181</v>
      </c>
      <c r="F163" s="337" t="s">
        <v>279</v>
      </c>
      <c r="G163" s="1088" t="s">
        <v>366</v>
      </c>
    </row>
    <row r="164" spans="1:7" ht="48" hidden="1" customHeight="1">
      <c r="A164" s="373"/>
      <c r="B164" s="156"/>
      <c r="C164" s="270"/>
      <c r="D164" s="111" t="s">
        <v>350</v>
      </c>
      <c r="E164" s="1167"/>
      <c r="F164" s="337"/>
      <c r="G164" s="1089"/>
    </row>
    <row r="165" spans="1:7" ht="44.25" customHeight="1">
      <c r="A165" s="1306" t="s">
        <v>508</v>
      </c>
      <c r="B165" s="1198" t="s">
        <v>516</v>
      </c>
      <c r="C165" s="1191">
        <v>2210</v>
      </c>
      <c r="D165" s="145">
        <v>5670000</v>
      </c>
      <c r="E165" s="1167" t="s">
        <v>510</v>
      </c>
      <c r="F165" s="1076" t="s">
        <v>108</v>
      </c>
      <c r="G165" s="1126" t="s">
        <v>368</v>
      </c>
    </row>
    <row r="166" spans="1:7" ht="48" customHeight="1">
      <c r="A166" s="1307"/>
      <c r="B166" s="1199"/>
      <c r="C166" s="1192"/>
      <c r="D166" s="125" t="s">
        <v>509</v>
      </c>
      <c r="E166" s="1167"/>
      <c r="F166" s="1077"/>
      <c r="G166" s="1127"/>
    </row>
    <row r="167" spans="1:7" ht="48" customHeight="1">
      <c r="A167" s="1136" t="s">
        <v>421</v>
      </c>
      <c r="B167" s="1130" t="s">
        <v>515</v>
      </c>
      <c r="C167" s="289">
        <v>2210</v>
      </c>
      <c r="D167" s="181">
        <v>1432800</v>
      </c>
      <c r="E167" s="1077" t="s">
        <v>510</v>
      </c>
      <c r="F167" s="337" t="s">
        <v>108</v>
      </c>
      <c r="G167" s="1126" t="s">
        <v>368</v>
      </c>
    </row>
    <row r="168" spans="1:7" ht="48" customHeight="1">
      <c r="A168" s="1137"/>
      <c r="B168" s="1131"/>
      <c r="C168" s="290"/>
      <c r="D168" s="128" t="s">
        <v>554</v>
      </c>
      <c r="E168" s="1167"/>
      <c r="F168" s="283"/>
      <c r="G168" s="1127"/>
    </row>
    <row r="169" spans="1:7" ht="51" customHeight="1">
      <c r="A169" s="377" t="s">
        <v>786</v>
      </c>
      <c r="B169" s="302" t="s">
        <v>785</v>
      </c>
      <c r="C169" s="157">
        <v>2210</v>
      </c>
      <c r="D169" s="181">
        <f>78000+162000</f>
        <v>240000</v>
      </c>
      <c r="E169" s="1077" t="s">
        <v>510</v>
      </c>
      <c r="F169" s="337" t="s">
        <v>108</v>
      </c>
      <c r="G169" s="1126" t="s">
        <v>368</v>
      </c>
    </row>
    <row r="170" spans="1:7" ht="34.5" customHeight="1">
      <c r="A170" s="378"/>
      <c r="B170" s="314"/>
      <c r="C170" s="290"/>
      <c r="D170" s="111" t="s">
        <v>784</v>
      </c>
      <c r="E170" s="1167"/>
      <c r="F170" s="283"/>
      <c r="G170" s="1127"/>
    </row>
    <row r="171" spans="1:7" ht="35.25" customHeight="1">
      <c r="A171" s="1136" t="s">
        <v>502</v>
      </c>
      <c r="B171" s="1130" t="s">
        <v>526</v>
      </c>
      <c r="C171" s="1191">
        <v>2210</v>
      </c>
      <c r="D171" s="181">
        <v>72000</v>
      </c>
      <c r="E171" s="1076" t="s">
        <v>510</v>
      </c>
      <c r="F171" s="1076" t="s">
        <v>118</v>
      </c>
      <c r="G171" s="1126" t="s">
        <v>368</v>
      </c>
    </row>
    <row r="172" spans="1:7" ht="33.75" customHeight="1" thickBot="1">
      <c r="A172" s="1137"/>
      <c r="B172" s="1131"/>
      <c r="C172" s="1192"/>
      <c r="D172" s="152" t="s">
        <v>555</v>
      </c>
      <c r="E172" s="1077"/>
      <c r="F172" s="1077"/>
      <c r="G172" s="1127"/>
    </row>
    <row r="173" spans="1:7" ht="48" hidden="1" customHeight="1">
      <c r="A173" s="1097" t="s">
        <v>422</v>
      </c>
      <c r="B173" s="1234" t="s">
        <v>400</v>
      </c>
      <c r="C173" s="1078">
        <v>2210</v>
      </c>
      <c r="D173" s="181"/>
      <c r="E173" s="1115" t="s">
        <v>396</v>
      </c>
      <c r="F173" s="1076" t="s">
        <v>118</v>
      </c>
      <c r="G173" s="1203" t="s">
        <v>368</v>
      </c>
    </row>
    <row r="174" spans="1:7" ht="35.25" hidden="1" customHeight="1" thickBot="1">
      <c r="A174" s="1099"/>
      <c r="B174" s="1235"/>
      <c r="C174" s="1079"/>
      <c r="D174" s="46" t="s">
        <v>399</v>
      </c>
      <c r="E174" s="1079"/>
      <c r="F174" s="1077"/>
      <c r="G174" s="1202"/>
    </row>
    <row r="175" spans="1:7" ht="48" hidden="1" customHeight="1">
      <c r="A175" s="352" t="s">
        <v>305</v>
      </c>
      <c r="B175" s="147" t="s">
        <v>301</v>
      </c>
      <c r="C175" s="339">
        <v>2210</v>
      </c>
      <c r="D175" s="145">
        <v>0</v>
      </c>
      <c r="E175" s="1177" t="s">
        <v>181</v>
      </c>
      <c r="F175" s="298" t="s">
        <v>279</v>
      </c>
      <c r="G175" s="1201" t="s">
        <v>53</v>
      </c>
    </row>
    <row r="176" spans="1:7" ht="48" hidden="1" customHeight="1">
      <c r="A176" s="359"/>
      <c r="B176" s="141"/>
      <c r="C176" s="29"/>
      <c r="D176" s="133" t="s">
        <v>360</v>
      </c>
      <c r="E176" s="1178"/>
      <c r="F176" s="299"/>
      <c r="G176" s="1202"/>
    </row>
    <row r="177" spans="1:10" ht="48" hidden="1" customHeight="1">
      <c r="A177" s="379" t="s">
        <v>310</v>
      </c>
      <c r="B177" s="62" t="s">
        <v>300</v>
      </c>
      <c r="C177" s="339">
        <v>2210</v>
      </c>
      <c r="D177" s="145">
        <v>0</v>
      </c>
      <c r="E177" s="312" t="s">
        <v>181</v>
      </c>
      <c r="F177" s="298" t="s">
        <v>279</v>
      </c>
      <c r="G177" s="1201" t="s">
        <v>53</v>
      </c>
    </row>
    <row r="178" spans="1:10" ht="48" hidden="1" customHeight="1">
      <c r="A178" s="359"/>
      <c r="B178" s="141"/>
      <c r="C178" s="29"/>
      <c r="D178" s="133" t="s">
        <v>302</v>
      </c>
      <c r="E178" s="313"/>
      <c r="F178" s="299"/>
      <c r="G178" s="1202"/>
    </row>
    <row r="179" spans="1:10" ht="48" hidden="1" customHeight="1">
      <c r="A179" s="379" t="s">
        <v>295</v>
      </c>
      <c r="B179" s="59" t="s">
        <v>294</v>
      </c>
      <c r="C179" s="339">
        <v>2210</v>
      </c>
      <c r="D179" s="145">
        <v>0</v>
      </c>
      <c r="E179" s="312" t="s">
        <v>304</v>
      </c>
      <c r="F179" s="298" t="s">
        <v>279</v>
      </c>
      <c r="G179" s="1201" t="s">
        <v>53</v>
      </c>
    </row>
    <row r="180" spans="1:10" ht="48" hidden="1" customHeight="1">
      <c r="A180" s="359"/>
      <c r="B180" s="141"/>
      <c r="C180" s="29"/>
      <c r="D180" s="133" t="s">
        <v>303</v>
      </c>
      <c r="E180" s="313"/>
      <c r="F180" s="299"/>
      <c r="G180" s="1202"/>
    </row>
    <row r="181" spans="1:10" ht="48" hidden="1" customHeight="1">
      <c r="A181" s="379" t="s">
        <v>308</v>
      </c>
      <c r="B181" s="59" t="s">
        <v>296</v>
      </c>
      <c r="C181" s="339">
        <v>2210</v>
      </c>
      <c r="D181" s="153">
        <v>0</v>
      </c>
      <c r="E181" s="1177" t="s">
        <v>181</v>
      </c>
      <c r="F181" s="298" t="s">
        <v>279</v>
      </c>
      <c r="G181" s="1201" t="s">
        <v>368</v>
      </c>
    </row>
    <row r="182" spans="1:10" ht="48" hidden="1" customHeight="1">
      <c r="A182" s="359"/>
      <c r="B182" s="141"/>
      <c r="C182" s="29"/>
      <c r="D182" s="133" t="s">
        <v>351</v>
      </c>
      <c r="E182" s="1178"/>
      <c r="F182" s="299"/>
      <c r="G182" s="1202"/>
    </row>
    <row r="183" spans="1:10" ht="48" hidden="1" customHeight="1">
      <c r="A183" s="360" t="s">
        <v>312</v>
      </c>
      <c r="B183" s="138" t="s">
        <v>311</v>
      </c>
      <c r="C183" s="340">
        <v>2210</v>
      </c>
      <c r="D183" s="144">
        <v>0</v>
      </c>
      <c r="E183" s="1177" t="s">
        <v>181</v>
      </c>
      <c r="F183" s="307" t="s">
        <v>279</v>
      </c>
      <c r="G183" s="1203" t="s">
        <v>368</v>
      </c>
    </row>
    <row r="184" spans="1:10" ht="48" hidden="1" customHeight="1">
      <c r="A184" s="359"/>
      <c r="B184" s="141"/>
      <c r="C184" s="29"/>
      <c r="D184" s="133" t="s">
        <v>313</v>
      </c>
      <c r="E184" s="1178"/>
      <c r="F184" s="299"/>
      <c r="G184" s="1202"/>
    </row>
    <row r="185" spans="1:10" ht="48" hidden="1" customHeight="1">
      <c r="A185" s="380"/>
      <c r="B185" s="59"/>
      <c r="C185" s="140"/>
      <c r="D185" s="142">
        <v>0</v>
      </c>
      <c r="E185" s="1177" t="s">
        <v>181</v>
      </c>
      <c r="F185" s="298" t="s">
        <v>279</v>
      </c>
      <c r="G185" s="1201" t="s">
        <v>293</v>
      </c>
    </row>
    <row r="186" spans="1:10" ht="48" hidden="1" customHeight="1">
      <c r="A186" s="359"/>
      <c r="B186" s="141"/>
      <c r="C186" s="29"/>
      <c r="D186" s="133" t="s">
        <v>283</v>
      </c>
      <c r="E186" s="1178"/>
      <c r="F186" s="299"/>
      <c r="G186" s="1202"/>
    </row>
    <row r="187" spans="1:10" ht="35.25" hidden="1" customHeight="1">
      <c r="A187" s="360" t="s">
        <v>306</v>
      </c>
      <c r="B187" s="138" t="s">
        <v>309</v>
      </c>
      <c r="C187" s="340">
        <v>2210</v>
      </c>
      <c r="D187" s="144">
        <v>0</v>
      </c>
      <c r="E187" s="1177" t="s">
        <v>181</v>
      </c>
      <c r="F187" s="307" t="s">
        <v>279</v>
      </c>
      <c r="G187" s="1203" t="s">
        <v>368</v>
      </c>
    </row>
    <row r="188" spans="1:10" ht="48" hidden="1" customHeight="1">
      <c r="A188" s="360"/>
      <c r="B188" s="138"/>
      <c r="C188" s="139"/>
      <c r="D188" s="133" t="s">
        <v>314</v>
      </c>
      <c r="E188" s="1178"/>
      <c r="F188" s="307"/>
      <c r="G188" s="1202"/>
    </row>
    <row r="189" spans="1:10" ht="29.25" hidden="1" customHeight="1">
      <c r="A189" s="352"/>
      <c r="B189" s="59"/>
      <c r="C189" s="339"/>
      <c r="D189" s="143"/>
      <c r="E189" s="1270"/>
      <c r="F189" s="1177"/>
      <c r="G189" s="1140"/>
      <c r="J189" s="1153"/>
    </row>
    <row r="190" spans="1:10" ht="54.75" hidden="1" customHeight="1">
      <c r="A190" s="359"/>
      <c r="B190" s="14"/>
      <c r="C190" s="29"/>
      <c r="D190" s="133"/>
      <c r="E190" s="1271"/>
      <c r="F190" s="1178"/>
      <c r="G190" s="1117"/>
      <c r="J190" s="1200"/>
    </row>
    <row r="191" spans="1:10" ht="48.75" hidden="1" customHeight="1">
      <c r="A191" s="1138" t="s">
        <v>137</v>
      </c>
      <c r="B191" s="1198" t="s">
        <v>138</v>
      </c>
      <c r="C191" s="1220">
        <v>2210</v>
      </c>
      <c r="D191" s="131">
        <v>0</v>
      </c>
      <c r="E191" s="1177" t="s">
        <v>120</v>
      </c>
      <c r="F191" s="1080" t="s">
        <v>109</v>
      </c>
      <c r="G191" s="276"/>
    </row>
    <row r="192" spans="1:10" ht="48" hidden="1" customHeight="1">
      <c r="A192" s="1305"/>
      <c r="B192" s="1311"/>
      <c r="C192" s="1317"/>
      <c r="D192" s="208" t="s">
        <v>272</v>
      </c>
      <c r="E192" s="1183"/>
      <c r="F192" s="1212"/>
      <c r="G192" s="332"/>
    </row>
    <row r="193" spans="1:12" ht="29.25" customHeight="1" thickBot="1">
      <c r="A193" s="187" t="s">
        <v>10</v>
      </c>
      <c r="B193" s="188"/>
      <c r="C193" s="189"/>
      <c r="D193" s="211">
        <f>D83+D87+D125+D131+D133+D135+D153+D155+D165+D167+D169+D171+D129+D157+D127+D115+D111+D85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1318" t="s">
        <v>48</v>
      </c>
      <c r="B194" s="17" t="s">
        <v>14</v>
      </c>
      <c r="C194" s="209">
        <v>2240</v>
      </c>
      <c r="D194" s="210">
        <v>0</v>
      </c>
      <c r="E194" s="300" t="s">
        <v>11</v>
      </c>
      <c r="F194" s="284" t="s">
        <v>19</v>
      </c>
      <c r="G194" s="319" t="s">
        <v>9</v>
      </c>
    </row>
    <row r="195" spans="1:12" ht="62.25" hidden="1" customHeight="1">
      <c r="A195" s="1319"/>
      <c r="B195" s="11"/>
      <c r="C195" s="198"/>
      <c r="D195" s="12" t="s">
        <v>21</v>
      </c>
      <c r="E195" s="301"/>
      <c r="F195" s="275"/>
      <c r="G195" s="320"/>
    </row>
    <row r="196" spans="1:12" ht="49.5" hidden="1" customHeight="1">
      <c r="A196" s="381" t="s">
        <v>46</v>
      </c>
      <c r="B196" s="10" t="s">
        <v>14</v>
      </c>
      <c r="C196" s="197">
        <v>2240</v>
      </c>
      <c r="D196" s="18">
        <v>0</v>
      </c>
      <c r="E196" s="300" t="s">
        <v>11</v>
      </c>
      <c r="F196" s="284" t="s">
        <v>19</v>
      </c>
      <c r="G196" s="322" t="s">
        <v>9</v>
      </c>
    </row>
    <row r="197" spans="1:12" ht="53.25" hidden="1" customHeight="1">
      <c r="A197" s="381" t="s">
        <v>47</v>
      </c>
      <c r="B197" s="11"/>
      <c r="C197" s="199"/>
      <c r="D197" s="12" t="s">
        <v>20</v>
      </c>
      <c r="E197" s="300"/>
      <c r="F197" s="284"/>
      <c r="G197" s="382"/>
    </row>
    <row r="198" spans="1:12" ht="42" hidden="1" customHeight="1">
      <c r="A198" s="383" t="s">
        <v>22</v>
      </c>
      <c r="B198" s="10" t="s">
        <v>17</v>
      </c>
      <c r="C198" s="1204">
        <v>2240</v>
      </c>
      <c r="D198" s="18">
        <v>0</v>
      </c>
      <c r="E198" s="1206" t="s">
        <v>11</v>
      </c>
      <c r="F198" s="1162" t="s">
        <v>19</v>
      </c>
      <c r="G198" s="1082" t="s">
        <v>9</v>
      </c>
    </row>
    <row r="199" spans="1:12" ht="49.5" hidden="1" customHeight="1">
      <c r="A199" s="384"/>
      <c r="B199" s="11"/>
      <c r="C199" s="1205"/>
      <c r="D199" s="3" t="s">
        <v>16</v>
      </c>
      <c r="E199" s="1207"/>
      <c r="F199" s="1163"/>
      <c r="G199" s="1083"/>
    </row>
    <row r="200" spans="1:12" ht="49.5" customHeight="1">
      <c r="A200" s="1136" t="s">
        <v>500</v>
      </c>
      <c r="B200" s="1130" t="s">
        <v>397</v>
      </c>
      <c r="C200" s="1191">
        <v>2240</v>
      </c>
      <c r="D200" s="251">
        <v>7200</v>
      </c>
      <c r="E200" s="1076" t="s">
        <v>181</v>
      </c>
      <c r="F200" s="1076" t="s">
        <v>118</v>
      </c>
      <c r="G200" s="1088" t="s">
        <v>53</v>
      </c>
    </row>
    <row r="201" spans="1:12" ht="49.5" customHeight="1">
      <c r="A201" s="1137"/>
      <c r="B201" s="1131"/>
      <c r="C201" s="1192"/>
      <c r="D201" s="253" t="s">
        <v>546</v>
      </c>
      <c r="E201" s="1077"/>
      <c r="F201" s="1077"/>
      <c r="G201" s="1089"/>
    </row>
    <row r="202" spans="1:12" ht="36" customHeight="1">
      <c r="A202" s="1067" t="s">
        <v>529</v>
      </c>
      <c r="B202" s="81" t="s">
        <v>528</v>
      </c>
      <c r="C202" s="1191">
        <v>2240</v>
      </c>
      <c r="D202" s="80">
        <v>30000</v>
      </c>
      <c r="E202" s="1076" t="s">
        <v>181</v>
      </c>
      <c r="F202" s="1076" t="s">
        <v>342</v>
      </c>
      <c r="G202" s="1088" t="s">
        <v>59</v>
      </c>
    </row>
    <row r="203" spans="1:12" ht="44.25" customHeight="1">
      <c r="A203" s="1068"/>
      <c r="B203" s="255"/>
      <c r="C203" s="1192"/>
      <c r="D203" s="101" t="s">
        <v>530</v>
      </c>
      <c r="E203" s="1077"/>
      <c r="F203" s="1077"/>
      <c r="G203" s="1089"/>
      <c r="H203" s="92"/>
      <c r="L203" s="9"/>
    </row>
    <row r="204" spans="1:12" ht="42" hidden="1" customHeight="1">
      <c r="A204" s="385" t="s">
        <v>224</v>
      </c>
      <c r="B204" s="10" t="s">
        <v>223</v>
      </c>
      <c r="C204" s="287">
        <v>2240</v>
      </c>
      <c r="D204" s="117">
        <v>0</v>
      </c>
      <c r="E204" s="1162" t="s">
        <v>200</v>
      </c>
      <c r="F204" s="1078" t="s">
        <v>109</v>
      </c>
      <c r="G204" s="1179" t="s">
        <v>59</v>
      </c>
    </row>
    <row r="205" spans="1:12" ht="28.5" hidden="1" customHeight="1">
      <c r="A205" s="386"/>
      <c r="B205" s="11"/>
      <c r="C205" s="288"/>
      <c r="D205" s="41" t="s">
        <v>216</v>
      </c>
      <c r="E205" s="1163"/>
      <c r="F205" s="1079"/>
      <c r="G205" s="1180"/>
      <c r="H205" s="92"/>
    </row>
    <row r="206" spans="1:12" ht="28.5" hidden="1" customHeight="1">
      <c r="A206" s="387" t="s">
        <v>226</v>
      </c>
      <c r="B206" s="1260" t="s">
        <v>225</v>
      </c>
      <c r="C206" s="306">
        <v>2240</v>
      </c>
      <c r="D206" s="118">
        <v>0</v>
      </c>
      <c r="E206" s="1162" t="s">
        <v>200</v>
      </c>
      <c r="F206" s="284" t="s">
        <v>227</v>
      </c>
      <c r="G206" s="1179" t="s">
        <v>53</v>
      </c>
      <c r="H206" s="92"/>
    </row>
    <row r="207" spans="1:12" ht="28.5" hidden="1" customHeight="1">
      <c r="A207" s="387"/>
      <c r="B207" s="1261"/>
      <c r="C207" s="306"/>
      <c r="D207" s="41" t="s">
        <v>228</v>
      </c>
      <c r="E207" s="1163"/>
      <c r="F207" s="284"/>
      <c r="G207" s="1180"/>
      <c r="H207" s="92"/>
    </row>
    <row r="208" spans="1:12" ht="96.75" customHeight="1">
      <c r="A208" s="1138" t="s">
        <v>573</v>
      </c>
      <c r="B208" s="10" t="s">
        <v>424</v>
      </c>
      <c r="C208" s="287">
        <v>2240</v>
      </c>
      <c r="D208" s="80">
        <f>8400000-102000-191118-1254730-252154</f>
        <v>6599998</v>
      </c>
      <c r="E208" s="1077" t="s">
        <v>510</v>
      </c>
      <c r="F208" s="303" t="s">
        <v>19</v>
      </c>
      <c r="G208" s="1210" t="s">
        <v>574</v>
      </c>
    </row>
    <row r="209" spans="1:10" ht="44.25" customHeight="1">
      <c r="A209" s="1139"/>
      <c r="B209" s="388"/>
      <c r="C209" s="288"/>
      <c r="D209" s="12" t="s">
        <v>619</v>
      </c>
      <c r="E209" s="1167"/>
      <c r="F209" s="304"/>
      <c r="G209" s="1211"/>
    </row>
    <row r="210" spans="1:10" ht="99" customHeight="1">
      <c r="A210" s="1138" t="s">
        <v>527</v>
      </c>
      <c r="B210" s="10" t="s">
        <v>425</v>
      </c>
      <c r="C210" s="287">
        <v>2240</v>
      </c>
      <c r="D210" s="117">
        <v>102000</v>
      </c>
      <c r="E210" s="1076" t="s">
        <v>181</v>
      </c>
      <c r="F210" s="303" t="s">
        <v>19</v>
      </c>
      <c r="G210" s="1210" t="s">
        <v>376</v>
      </c>
    </row>
    <row r="211" spans="1:10" ht="60.75" customHeight="1">
      <c r="A211" s="1305"/>
      <c r="B211" s="388"/>
      <c r="C211" s="288"/>
      <c r="D211" s="160" t="s">
        <v>386</v>
      </c>
      <c r="E211" s="1077"/>
      <c r="F211" s="304"/>
      <c r="G211" s="1211"/>
    </row>
    <row r="212" spans="1:10" ht="60.75" customHeight="1">
      <c r="A212" s="1138" t="s">
        <v>621</v>
      </c>
      <c r="B212" s="1260" t="s">
        <v>622</v>
      </c>
      <c r="C212" s="456">
        <v>2240</v>
      </c>
      <c r="D212" s="117">
        <v>252154</v>
      </c>
      <c r="E212" s="1077" t="s">
        <v>510</v>
      </c>
      <c r="F212" s="460" t="s">
        <v>27</v>
      </c>
      <c r="G212" s="459" t="s">
        <v>53</v>
      </c>
    </row>
    <row r="213" spans="1:10" ht="27" customHeight="1">
      <c r="A213" s="1139"/>
      <c r="B213" s="1261"/>
      <c r="C213" s="457"/>
      <c r="D213" s="12" t="s">
        <v>620</v>
      </c>
      <c r="E213" s="1167"/>
      <c r="F213" s="458"/>
      <c r="G213" s="461"/>
    </row>
    <row r="214" spans="1:10" ht="57.75" customHeight="1">
      <c r="A214" s="1138" t="s">
        <v>842</v>
      </c>
      <c r="B214" s="1260" t="s">
        <v>841</v>
      </c>
      <c r="C214" s="306">
        <v>2240</v>
      </c>
      <c r="D214" s="117">
        <v>1033600</v>
      </c>
      <c r="E214" s="1077" t="s">
        <v>510</v>
      </c>
      <c r="F214" s="317" t="s">
        <v>108</v>
      </c>
      <c r="G214" s="322" t="s">
        <v>53</v>
      </c>
    </row>
    <row r="215" spans="1:10" ht="52.5" customHeight="1">
      <c r="A215" s="1139"/>
      <c r="B215" s="1261"/>
      <c r="C215" s="288"/>
      <c r="D215" s="12" t="s">
        <v>570</v>
      </c>
      <c r="E215" s="1167"/>
      <c r="F215" s="304"/>
      <c r="G215" s="389"/>
    </row>
    <row r="216" spans="1:10" ht="42" customHeight="1">
      <c r="A216" s="1138" t="s">
        <v>867</v>
      </c>
      <c r="B216" s="1260" t="s">
        <v>840</v>
      </c>
      <c r="C216" s="306">
        <v>2240</v>
      </c>
      <c r="D216" s="117">
        <f>1357000-7000</f>
        <v>1350000</v>
      </c>
      <c r="E216" s="1077" t="s">
        <v>510</v>
      </c>
      <c r="F216" s="317" t="s">
        <v>248</v>
      </c>
      <c r="G216" s="322" t="s">
        <v>53</v>
      </c>
      <c r="J216" s="9"/>
    </row>
    <row r="217" spans="1:10" ht="117.75" customHeight="1">
      <c r="A217" s="1139"/>
      <c r="B217" s="1261"/>
      <c r="C217" s="442"/>
      <c r="D217" s="12" t="s">
        <v>908</v>
      </c>
      <c r="E217" s="1167"/>
      <c r="F217" s="443"/>
      <c r="G217" s="390"/>
    </row>
    <row r="218" spans="1:10" ht="42" customHeight="1">
      <c r="A218" s="1138" t="s">
        <v>593</v>
      </c>
      <c r="B218" s="1260" t="s">
        <v>590</v>
      </c>
      <c r="C218" s="444">
        <v>2240</v>
      </c>
      <c r="D218" s="117">
        <v>7000</v>
      </c>
      <c r="E218" s="1076" t="s">
        <v>181</v>
      </c>
      <c r="F218" s="446" t="s">
        <v>19</v>
      </c>
      <c r="G218" s="445" t="s">
        <v>53</v>
      </c>
    </row>
    <row r="219" spans="1:10" ht="31.5" customHeight="1">
      <c r="A219" s="1139"/>
      <c r="B219" s="1261"/>
      <c r="C219" s="444"/>
      <c r="D219" s="12" t="s">
        <v>589</v>
      </c>
      <c r="E219" s="1077"/>
      <c r="F219" s="446"/>
      <c r="G219" s="390"/>
    </row>
    <row r="220" spans="1:10" ht="71.25" customHeight="1">
      <c r="A220" s="1067" t="s">
        <v>839</v>
      </c>
      <c r="B220" s="81" t="s">
        <v>536</v>
      </c>
      <c r="C220" s="1191">
        <v>2240</v>
      </c>
      <c r="D220" s="212">
        <v>725900</v>
      </c>
      <c r="E220" s="1076" t="s">
        <v>181</v>
      </c>
      <c r="F220" s="1076" t="s">
        <v>119</v>
      </c>
      <c r="G220" s="873" t="s">
        <v>53</v>
      </c>
    </row>
    <row r="221" spans="1:10" ht="52.5" customHeight="1">
      <c r="A221" s="1068"/>
      <c r="B221" s="255"/>
      <c r="C221" s="1192"/>
      <c r="D221" s="152" t="s">
        <v>571</v>
      </c>
      <c r="E221" s="1077"/>
      <c r="F221" s="1077"/>
      <c r="G221" s="872" t="s">
        <v>876</v>
      </c>
    </row>
    <row r="222" spans="1:10" s="158" customFormat="1" ht="39" customHeight="1">
      <c r="A222" s="1312" t="s">
        <v>800</v>
      </c>
      <c r="B222" s="156" t="s">
        <v>536</v>
      </c>
      <c r="C222" s="876" t="s">
        <v>537</v>
      </c>
      <c r="D222" s="162">
        <v>496500</v>
      </c>
      <c r="E222" s="1076" t="s">
        <v>181</v>
      </c>
      <c r="F222" s="875" t="s">
        <v>118</v>
      </c>
      <c r="G222" s="1208" t="s">
        <v>538</v>
      </c>
    </row>
    <row r="223" spans="1:10" s="158" customFormat="1" ht="130.5" customHeight="1">
      <c r="A223" s="1313"/>
      <c r="B223" s="258"/>
      <c r="C223" s="877"/>
      <c r="D223" s="101" t="s">
        <v>539</v>
      </c>
      <c r="E223" s="1077"/>
      <c r="F223" s="875"/>
      <c r="G223" s="1209"/>
      <c r="J223" s="273"/>
    </row>
    <row r="224" spans="1:10" ht="51" hidden="1" customHeight="1">
      <c r="A224" s="391" t="s">
        <v>61</v>
      </c>
      <c r="B224" s="10" t="s">
        <v>62</v>
      </c>
      <c r="C224" s="1204">
        <v>2240</v>
      </c>
      <c r="D224" s="38">
        <v>0</v>
      </c>
      <c r="E224" s="1206" t="s">
        <v>63</v>
      </c>
      <c r="F224" s="1162" t="s">
        <v>25</v>
      </c>
      <c r="G224" s="392" t="s">
        <v>53</v>
      </c>
    </row>
    <row r="225" spans="1:10" ht="27" hidden="1" customHeight="1">
      <c r="A225" s="386"/>
      <c r="B225" s="11"/>
      <c r="C225" s="1205"/>
      <c r="D225" s="12" t="s">
        <v>64</v>
      </c>
      <c r="E225" s="1207"/>
      <c r="F225" s="1163"/>
      <c r="G225" s="393"/>
    </row>
    <row r="226" spans="1:10" ht="50.25" hidden="1" customHeight="1">
      <c r="A226" s="387" t="s">
        <v>28</v>
      </c>
      <c r="B226" s="10" t="s">
        <v>60</v>
      </c>
      <c r="C226" s="306">
        <v>2240</v>
      </c>
      <c r="D226" s="38">
        <v>0</v>
      </c>
      <c r="E226" s="321" t="s">
        <v>11</v>
      </c>
      <c r="F226" s="309" t="s">
        <v>25</v>
      </c>
      <c r="G226" s="1082" t="s">
        <v>53</v>
      </c>
    </row>
    <row r="227" spans="1:10" ht="30.75" hidden="1" customHeight="1">
      <c r="A227" s="386"/>
      <c r="B227" s="11"/>
      <c r="C227" s="288"/>
      <c r="D227" s="3" t="s">
        <v>29</v>
      </c>
      <c r="E227" s="304"/>
      <c r="F227" s="310"/>
      <c r="G227" s="1083"/>
    </row>
    <row r="228" spans="1:10" ht="45" hidden="1" customHeight="1">
      <c r="A228" s="391" t="s">
        <v>61</v>
      </c>
      <c r="B228" s="10" t="s">
        <v>62</v>
      </c>
      <c r="C228" s="1204">
        <v>2240</v>
      </c>
      <c r="D228" s="38">
        <v>0</v>
      </c>
      <c r="E228" s="1206" t="s">
        <v>63</v>
      </c>
      <c r="F228" s="1162" t="s">
        <v>118</v>
      </c>
      <c r="G228" s="392" t="s">
        <v>53</v>
      </c>
    </row>
    <row r="229" spans="1:10" ht="27" hidden="1" customHeight="1">
      <c r="A229" s="386"/>
      <c r="B229" s="11"/>
      <c r="C229" s="1205"/>
      <c r="D229" s="12" t="s">
        <v>151</v>
      </c>
      <c r="E229" s="1207"/>
      <c r="F229" s="1163"/>
      <c r="G229" s="393"/>
    </row>
    <row r="230" spans="1:10" s="223" customFormat="1" ht="48.75" hidden="1" customHeight="1">
      <c r="A230" s="1097" t="s">
        <v>426</v>
      </c>
      <c r="B230" s="13" t="s">
        <v>427</v>
      </c>
      <c r="C230" s="209">
        <v>2240</v>
      </c>
      <c r="D230" s="245">
        <v>0</v>
      </c>
      <c r="E230" s="1213" t="s">
        <v>114</v>
      </c>
      <c r="F230" s="284" t="s">
        <v>19</v>
      </c>
      <c r="G230" s="326" t="s">
        <v>53</v>
      </c>
      <c r="H230" s="222"/>
    </row>
    <row r="231" spans="1:10" s="223" customFormat="1" ht="51.75" hidden="1" customHeight="1">
      <c r="A231" s="1099"/>
      <c r="B231" s="23"/>
      <c r="C231" s="209"/>
      <c r="D231" s="246" t="s">
        <v>493</v>
      </c>
      <c r="E231" s="1214"/>
      <c r="F231" s="284"/>
      <c r="G231" s="394"/>
    </row>
    <row r="232" spans="1:10" ht="51.75" hidden="1" customHeight="1">
      <c r="A232" s="1134" t="s">
        <v>426</v>
      </c>
      <c r="B232" s="10" t="s">
        <v>62</v>
      </c>
      <c r="C232" s="119">
        <v>2240</v>
      </c>
      <c r="D232" s="244">
        <v>0</v>
      </c>
      <c r="E232" s="1206" t="s">
        <v>114</v>
      </c>
      <c r="F232" s="317" t="s">
        <v>19</v>
      </c>
      <c r="G232" s="392" t="s">
        <v>53</v>
      </c>
    </row>
    <row r="233" spans="1:10" ht="35.25" hidden="1" customHeight="1">
      <c r="A233" s="1135"/>
      <c r="B233" s="17"/>
      <c r="C233" s="119"/>
      <c r="D233" s="12" t="s">
        <v>494</v>
      </c>
      <c r="E233" s="1207"/>
      <c r="F233" s="317"/>
      <c r="G233" s="395" t="s">
        <v>372</v>
      </c>
    </row>
    <row r="234" spans="1:10" ht="53.25" customHeight="1">
      <c r="A234" s="1187" t="s">
        <v>616</v>
      </c>
      <c r="B234" s="1084" t="s">
        <v>401</v>
      </c>
      <c r="C234" s="1128">
        <v>2240</v>
      </c>
      <c r="D234" s="145">
        <f>21200+28600</f>
        <v>49800</v>
      </c>
      <c r="E234" s="1076" t="s">
        <v>181</v>
      </c>
      <c r="F234" s="1078" t="s">
        <v>25</v>
      </c>
      <c r="G234" s="1334" t="s">
        <v>58</v>
      </c>
      <c r="J234" s="9"/>
    </row>
    <row r="235" spans="1:10" ht="31.5" customHeight="1">
      <c r="A235" s="1188"/>
      <c r="B235" s="1085"/>
      <c r="C235" s="1182"/>
      <c r="D235" s="75" t="s">
        <v>615</v>
      </c>
      <c r="E235" s="1077"/>
      <c r="F235" s="1079"/>
      <c r="G235" s="1335"/>
    </row>
    <row r="236" spans="1:10" ht="48" hidden="1" customHeight="1">
      <c r="A236" s="1097" t="s">
        <v>428</v>
      </c>
      <c r="B236" s="1084" t="s">
        <v>401</v>
      </c>
      <c r="C236" s="1128">
        <v>2240</v>
      </c>
      <c r="D236" s="80">
        <v>0</v>
      </c>
      <c r="E236" s="1076" t="s">
        <v>181</v>
      </c>
      <c r="F236" s="1078" t="s">
        <v>572</v>
      </c>
      <c r="G236" s="1334" t="s">
        <v>65</v>
      </c>
    </row>
    <row r="237" spans="1:10" ht="36.75" hidden="1" customHeight="1">
      <c r="A237" s="1099"/>
      <c r="B237" s="1085"/>
      <c r="C237" s="1182"/>
      <c r="D237" s="75" t="s">
        <v>377</v>
      </c>
      <c r="E237" s="1077"/>
      <c r="F237" s="1079"/>
      <c r="G237" s="1335"/>
    </row>
    <row r="238" spans="1:10" ht="56.25" customHeight="1">
      <c r="A238" s="1097" t="s">
        <v>869</v>
      </c>
      <c r="B238" s="1084" t="s">
        <v>870</v>
      </c>
      <c r="C238" s="1128">
        <v>2240</v>
      </c>
      <c r="D238" s="143">
        <v>576</v>
      </c>
      <c r="E238" s="1078" t="s">
        <v>396</v>
      </c>
      <c r="F238" s="1078" t="s">
        <v>119</v>
      </c>
      <c r="G238" s="1140" t="s">
        <v>53</v>
      </c>
    </row>
    <row r="239" spans="1:10" ht="44.25" customHeight="1">
      <c r="A239" s="1099"/>
      <c r="B239" s="1085"/>
      <c r="C239" s="1182"/>
      <c r="D239" s="224" t="s">
        <v>868</v>
      </c>
      <c r="E239" s="1079"/>
      <c r="F239" s="1079"/>
      <c r="G239" s="1117"/>
    </row>
    <row r="240" spans="1:10" ht="64.5" customHeight="1">
      <c r="A240" s="1134" t="s">
        <v>547</v>
      </c>
      <c r="B240" s="1322" t="s">
        <v>430</v>
      </c>
      <c r="C240" s="306">
        <v>2240</v>
      </c>
      <c r="D240" s="153">
        <f>14232300+2876600-2206501.51-567766.25+1254730</f>
        <v>15589362.24</v>
      </c>
      <c r="E240" s="1077" t="s">
        <v>510</v>
      </c>
      <c r="F240" s="1080" t="s">
        <v>25</v>
      </c>
      <c r="G240" s="1082" t="s">
        <v>53</v>
      </c>
    </row>
    <row r="241" spans="1:10" ht="88.5" customHeight="1">
      <c r="A241" s="1135"/>
      <c r="B241" s="1323"/>
      <c r="C241" s="159"/>
      <c r="D241" s="41" t="s">
        <v>617</v>
      </c>
      <c r="E241" s="1167"/>
      <c r="F241" s="1081"/>
      <c r="G241" s="1083"/>
      <c r="H241" s="180"/>
    </row>
    <row r="242" spans="1:10" ht="101.25" customHeight="1">
      <c r="A242" s="412" t="s">
        <v>856</v>
      </c>
      <c r="B242" s="1048" t="s">
        <v>536</v>
      </c>
      <c r="C242" s="1049"/>
      <c r="D242" s="153">
        <v>3068100</v>
      </c>
      <c r="E242" s="1077" t="s">
        <v>510</v>
      </c>
      <c r="F242" s="1080" t="s">
        <v>108</v>
      </c>
      <c r="G242" s="1082" t="s">
        <v>843</v>
      </c>
      <c r="H242" s="180"/>
      <c r="I242" s="9"/>
    </row>
    <row r="243" spans="1:10" ht="29.25" customHeight="1">
      <c r="A243" s="412"/>
      <c r="B243" s="1048"/>
      <c r="C243" s="1049"/>
      <c r="D243" s="41" t="s">
        <v>846</v>
      </c>
      <c r="E243" s="1167"/>
      <c r="F243" s="1081"/>
      <c r="G243" s="1083"/>
      <c r="H243" s="180"/>
    </row>
    <row r="244" spans="1:10" ht="70.5" customHeight="1">
      <c r="A244" s="1134" t="s">
        <v>547</v>
      </c>
      <c r="B244" s="1322" t="s">
        <v>430</v>
      </c>
      <c r="C244" s="450" t="s">
        <v>537</v>
      </c>
      <c r="D244" s="153">
        <f>2206501.51+567766.25</f>
        <v>2774267.76</v>
      </c>
      <c r="E244" s="1076" t="s">
        <v>181</v>
      </c>
      <c r="F244" s="447" t="s">
        <v>25</v>
      </c>
      <c r="G244" s="1210" t="s">
        <v>376</v>
      </c>
      <c r="H244" s="180"/>
      <c r="J244" s="9"/>
    </row>
    <row r="245" spans="1:10" ht="88.5" customHeight="1">
      <c r="A245" s="1135"/>
      <c r="B245" s="1323"/>
      <c r="C245" s="159"/>
      <c r="D245" s="41" t="s">
        <v>612</v>
      </c>
      <c r="E245" s="1077"/>
      <c r="F245" s="449"/>
      <c r="G245" s="1211"/>
      <c r="H245" s="180"/>
    </row>
    <row r="246" spans="1:10" ht="51" customHeight="1">
      <c r="A246" s="1136" t="s">
        <v>796</v>
      </c>
      <c r="B246" s="1130" t="s">
        <v>797</v>
      </c>
      <c r="C246" s="157">
        <v>2240</v>
      </c>
      <c r="D246" s="145">
        <v>54000</v>
      </c>
      <c r="E246" s="1077" t="s">
        <v>510</v>
      </c>
      <c r="F246" s="878" t="s">
        <v>497</v>
      </c>
      <c r="G246" s="1215" t="s">
        <v>53</v>
      </c>
    </row>
    <row r="247" spans="1:10" ht="30" customHeight="1">
      <c r="A247" s="1137"/>
      <c r="B247" s="1131"/>
      <c r="C247" s="874"/>
      <c r="D247" s="111" t="s">
        <v>540</v>
      </c>
      <c r="E247" s="1167"/>
      <c r="F247" s="879"/>
      <c r="G247" s="1216"/>
    </row>
    <row r="248" spans="1:10" ht="47.25" customHeight="1">
      <c r="A248" s="1138" t="s">
        <v>610</v>
      </c>
      <c r="B248" s="17" t="s">
        <v>434</v>
      </c>
      <c r="C248" s="119">
        <v>2240</v>
      </c>
      <c r="D248" s="161">
        <f>1065800+523600+523600-58645.2</f>
        <v>2054354.8</v>
      </c>
      <c r="E248" s="1077" t="s">
        <v>510</v>
      </c>
      <c r="F248" s="1212" t="s">
        <v>25</v>
      </c>
      <c r="G248" s="1217" t="s">
        <v>53</v>
      </c>
    </row>
    <row r="249" spans="1:10" ht="44.25" customHeight="1">
      <c r="A249" s="1139"/>
      <c r="B249" s="11"/>
      <c r="C249" s="331"/>
      <c r="D249" s="46" t="s">
        <v>594</v>
      </c>
      <c r="E249" s="1167"/>
      <c r="F249" s="1081"/>
      <c r="G249" s="1083"/>
    </row>
    <row r="250" spans="1:10" ht="43.5" customHeight="1">
      <c r="A250" s="1138" t="s">
        <v>603</v>
      </c>
      <c r="B250" s="17" t="s">
        <v>434</v>
      </c>
      <c r="C250" s="119">
        <v>2240</v>
      </c>
      <c r="D250" s="161">
        <v>58645.2</v>
      </c>
      <c r="E250" s="1076" t="s">
        <v>181</v>
      </c>
      <c r="F250" s="1212" t="s">
        <v>25</v>
      </c>
      <c r="G250" s="1210" t="s">
        <v>376</v>
      </c>
    </row>
    <row r="251" spans="1:10" ht="48.75" customHeight="1">
      <c r="A251" s="1139"/>
      <c r="B251" s="17"/>
      <c r="C251" s="119"/>
      <c r="D251" s="46" t="s">
        <v>595</v>
      </c>
      <c r="E251" s="1077"/>
      <c r="F251" s="1081"/>
      <c r="G251" s="1211"/>
      <c r="I251" s="9"/>
    </row>
    <row r="252" spans="1:10" ht="57" customHeight="1">
      <c r="A252" s="1138" t="s">
        <v>611</v>
      </c>
      <c r="B252" s="10" t="s">
        <v>434</v>
      </c>
      <c r="C252" s="330">
        <v>2240</v>
      </c>
      <c r="D252" s="117">
        <f>571200-40064.6</f>
        <v>531135.4</v>
      </c>
      <c r="E252" s="1077" t="s">
        <v>510</v>
      </c>
      <c r="F252" s="1080" t="s">
        <v>25</v>
      </c>
      <c r="G252" s="1082" t="s">
        <v>53</v>
      </c>
    </row>
    <row r="253" spans="1:10" ht="31.5" customHeight="1">
      <c r="A253" s="1139"/>
      <c r="B253" s="11"/>
      <c r="C253" s="331"/>
      <c r="D253" s="186" t="s">
        <v>596</v>
      </c>
      <c r="E253" s="1167"/>
      <c r="F253" s="1081"/>
      <c r="G253" s="1083"/>
    </row>
    <row r="254" spans="1:10" ht="27" customHeight="1">
      <c r="A254" s="1138" t="s">
        <v>604</v>
      </c>
      <c r="B254" s="10" t="s">
        <v>434</v>
      </c>
      <c r="C254" s="119">
        <v>2240</v>
      </c>
      <c r="D254" s="117">
        <v>40064.6</v>
      </c>
      <c r="E254" s="1076" t="s">
        <v>181</v>
      </c>
      <c r="F254" s="448" t="s">
        <v>25</v>
      </c>
      <c r="G254" s="1210" t="s">
        <v>376</v>
      </c>
    </row>
    <row r="255" spans="1:10" ht="56.25" customHeight="1">
      <c r="A255" s="1139"/>
      <c r="B255" s="17"/>
      <c r="C255" s="119"/>
      <c r="D255" s="186" t="s">
        <v>597</v>
      </c>
      <c r="E255" s="1077"/>
      <c r="F255" s="448"/>
      <c r="G255" s="1211"/>
    </row>
    <row r="256" spans="1:10" ht="55.5" customHeight="1">
      <c r="A256" s="1134" t="s">
        <v>542</v>
      </c>
      <c r="B256" s="10" t="s">
        <v>543</v>
      </c>
      <c r="C256" s="1220">
        <v>2240</v>
      </c>
      <c r="D256" s="117">
        <v>802500</v>
      </c>
      <c r="E256" s="1076" t="s">
        <v>181</v>
      </c>
      <c r="F256" s="1078" t="s">
        <v>27</v>
      </c>
      <c r="G256" s="1179" t="s">
        <v>625</v>
      </c>
    </row>
    <row r="257" spans="1:8" ht="45.75" customHeight="1">
      <c r="A257" s="1135"/>
      <c r="B257" s="11"/>
      <c r="C257" s="1221"/>
      <c r="D257" s="41" t="s">
        <v>548</v>
      </c>
      <c r="E257" s="1077"/>
      <c r="F257" s="1079"/>
      <c r="G257" s="1180"/>
      <c r="H257" s="92"/>
    </row>
    <row r="258" spans="1:8" ht="52.5" customHeight="1">
      <c r="A258" s="1067" t="s">
        <v>886</v>
      </c>
      <c r="B258" s="10" t="s">
        <v>14</v>
      </c>
      <c r="C258" s="287">
        <v>2240</v>
      </c>
      <c r="D258" s="74">
        <v>12232200</v>
      </c>
      <c r="E258" s="1077" t="s">
        <v>510</v>
      </c>
      <c r="F258" s="1212" t="s">
        <v>227</v>
      </c>
      <c r="G258" s="1082" t="s">
        <v>887</v>
      </c>
    </row>
    <row r="259" spans="1:8" ht="81" customHeight="1">
      <c r="A259" s="1068"/>
      <c r="B259" s="11"/>
      <c r="C259" s="288"/>
      <c r="D259" s="75" t="s">
        <v>888</v>
      </c>
      <c r="E259" s="1167"/>
      <c r="F259" s="1081"/>
      <c r="G259" s="1083"/>
      <c r="H259" s="92"/>
    </row>
    <row r="260" spans="1:8" ht="25.5" customHeight="1">
      <c r="A260" s="1320" t="s">
        <v>889</v>
      </c>
      <c r="B260" s="10" t="s">
        <v>14</v>
      </c>
      <c r="C260" s="287">
        <v>2240</v>
      </c>
      <c r="D260" s="74">
        <v>6767800</v>
      </c>
      <c r="E260" s="1077" t="s">
        <v>510</v>
      </c>
      <c r="F260" s="1212" t="s">
        <v>227</v>
      </c>
      <c r="G260" s="1082" t="s">
        <v>887</v>
      </c>
    </row>
    <row r="261" spans="1:8" ht="141.75" customHeight="1">
      <c r="A261" s="1321"/>
      <c r="B261" s="11"/>
      <c r="C261" s="288"/>
      <c r="D261" s="88" t="s">
        <v>885</v>
      </c>
      <c r="E261" s="1167"/>
      <c r="F261" s="1081"/>
      <c r="G261" s="1083"/>
      <c r="H261" s="92"/>
    </row>
    <row r="262" spans="1:8" ht="30" hidden="1" customHeight="1">
      <c r="A262" s="398" t="s">
        <v>187</v>
      </c>
      <c r="B262" s="10" t="s">
        <v>188</v>
      </c>
      <c r="C262" s="287">
        <v>2240</v>
      </c>
      <c r="D262" s="151">
        <v>0</v>
      </c>
      <c r="E262" s="274"/>
      <c r="F262" s="308"/>
      <c r="G262" s="1082" t="s">
        <v>58</v>
      </c>
    </row>
    <row r="263" spans="1:8" ht="69.75" hidden="1" customHeight="1">
      <c r="A263" s="399"/>
      <c r="B263" s="11"/>
      <c r="C263" s="288"/>
      <c r="D263" s="88" t="s">
        <v>325</v>
      </c>
      <c r="E263" s="275" t="s">
        <v>115</v>
      </c>
      <c r="F263" s="310" t="s">
        <v>119</v>
      </c>
      <c r="G263" s="1083"/>
      <c r="H263" s="92"/>
    </row>
    <row r="264" spans="1:8" ht="50.25" hidden="1" customHeight="1">
      <c r="A264" s="291" t="s">
        <v>338</v>
      </c>
      <c r="B264" s="13" t="s">
        <v>337</v>
      </c>
      <c r="C264" s="287">
        <v>2240</v>
      </c>
      <c r="D264" s="74">
        <v>0</v>
      </c>
      <c r="E264" s="1078" t="s">
        <v>327</v>
      </c>
      <c r="F264" s="308"/>
      <c r="G264" s="1082" t="s">
        <v>58</v>
      </c>
      <c r="H264" s="92"/>
    </row>
    <row r="265" spans="1:8" ht="43.5" hidden="1" customHeight="1">
      <c r="A265" s="399"/>
      <c r="B265" s="11"/>
      <c r="C265" s="288"/>
      <c r="D265" s="88" t="s">
        <v>326</v>
      </c>
      <c r="E265" s="1079"/>
      <c r="F265" s="310" t="s">
        <v>279</v>
      </c>
      <c r="G265" s="1083"/>
      <c r="H265" s="92"/>
    </row>
    <row r="266" spans="1:8" ht="43.5" hidden="1" customHeight="1">
      <c r="A266" s="400" t="s">
        <v>252</v>
      </c>
      <c r="B266" s="130" t="s">
        <v>253</v>
      </c>
      <c r="C266" s="119">
        <v>2240</v>
      </c>
      <c r="D266" s="135">
        <v>0</v>
      </c>
      <c r="E266" s="1206" t="s">
        <v>200</v>
      </c>
      <c r="F266" s="284" t="s">
        <v>342</v>
      </c>
      <c r="G266" s="1082" t="s">
        <v>58</v>
      </c>
      <c r="H266" s="92"/>
    </row>
    <row r="267" spans="1:8" ht="43.5" hidden="1" customHeight="1">
      <c r="A267" s="401"/>
      <c r="B267" s="11"/>
      <c r="C267" s="73"/>
      <c r="D267" s="121" t="s">
        <v>346</v>
      </c>
      <c r="E267" s="1207"/>
      <c r="F267" s="275"/>
      <c r="G267" s="1083"/>
      <c r="H267" s="92"/>
    </row>
    <row r="268" spans="1:8" ht="36" hidden="1" customHeight="1">
      <c r="A268" s="1276" t="s">
        <v>191</v>
      </c>
      <c r="B268" s="10" t="s">
        <v>14</v>
      </c>
      <c r="C268" s="306">
        <v>2240</v>
      </c>
      <c r="D268" s="74">
        <v>0</v>
      </c>
      <c r="E268" s="1078" t="s">
        <v>189</v>
      </c>
      <c r="F268" s="1078" t="s">
        <v>119</v>
      </c>
      <c r="G268" s="1082" t="s">
        <v>58</v>
      </c>
    </row>
    <row r="269" spans="1:8" ht="58.5" hidden="1" customHeight="1">
      <c r="A269" s="1277"/>
      <c r="B269" s="17"/>
      <c r="C269" s="306"/>
      <c r="D269" s="88" t="s">
        <v>229</v>
      </c>
      <c r="E269" s="1079"/>
      <c r="F269" s="1079"/>
      <c r="G269" s="1083"/>
      <c r="H269" s="92"/>
    </row>
    <row r="270" spans="1:8" ht="16.5" hidden="1" customHeight="1">
      <c r="A270" s="1329" t="s">
        <v>168</v>
      </c>
      <c r="B270" s="1084" t="s">
        <v>169</v>
      </c>
      <c r="C270" s="1128">
        <v>2240</v>
      </c>
      <c r="D270" s="79">
        <f>199000-32727-48836-6837.6-10000-12992.1- 49128-17000-21479.3</f>
        <v>0</v>
      </c>
      <c r="E270" s="1227" t="s">
        <v>200</v>
      </c>
      <c r="F270" s="1227" t="s">
        <v>108</v>
      </c>
      <c r="G270" s="1218" t="s">
        <v>53</v>
      </c>
    </row>
    <row r="271" spans="1:8" ht="42.75" hidden="1" customHeight="1" thickBot="1">
      <c r="A271" s="1330"/>
      <c r="B271" s="1228"/>
      <c r="C271" s="1129"/>
      <c r="D271" s="89" t="s">
        <v>233</v>
      </c>
      <c r="E271" s="1230"/>
      <c r="F271" s="1230"/>
      <c r="G271" s="1219"/>
      <c r="H271" s="92"/>
    </row>
    <row r="272" spans="1:8" ht="42.75" hidden="1" customHeight="1">
      <c r="A272" s="114" t="s">
        <v>218</v>
      </c>
      <c r="B272" s="1084" t="s">
        <v>217</v>
      </c>
      <c r="C272" s="1128">
        <v>2240</v>
      </c>
      <c r="D272" s="79">
        <v>0</v>
      </c>
      <c r="E272" s="1227" t="s">
        <v>200</v>
      </c>
      <c r="F272" s="1227" t="s">
        <v>109</v>
      </c>
      <c r="G272" s="1218" t="s">
        <v>53</v>
      </c>
      <c r="H272" s="92"/>
    </row>
    <row r="273" spans="1:8" ht="42.75" hidden="1" customHeight="1" thickBot="1">
      <c r="A273" s="115"/>
      <c r="B273" s="1228"/>
      <c r="C273" s="1129"/>
      <c r="D273" s="89" t="s">
        <v>219</v>
      </c>
      <c r="E273" s="1230"/>
      <c r="F273" s="1230"/>
      <c r="G273" s="1219"/>
      <c r="H273" s="92"/>
    </row>
    <row r="274" spans="1:8" ht="23.25" hidden="1" customHeight="1">
      <c r="A274" s="1327" t="s">
        <v>435</v>
      </c>
      <c r="B274" s="1222" t="s">
        <v>433</v>
      </c>
      <c r="C274" s="1181">
        <v>2240</v>
      </c>
      <c r="D274" s="192">
        <v>0</v>
      </c>
      <c r="E274" s="1223" t="s">
        <v>268</v>
      </c>
      <c r="F274" s="1223" t="s">
        <v>25</v>
      </c>
      <c r="G274" s="1225" t="s">
        <v>53</v>
      </c>
      <c r="H274" s="92"/>
    </row>
    <row r="275" spans="1:8" ht="42.75" hidden="1" customHeight="1">
      <c r="A275" s="1328"/>
      <c r="B275" s="1085"/>
      <c r="C275" s="1182"/>
      <c r="D275" s="88" t="s">
        <v>404</v>
      </c>
      <c r="E275" s="1224"/>
      <c r="F275" s="1224"/>
      <c r="G275" s="1226"/>
      <c r="H275" s="92"/>
    </row>
    <row r="276" spans="1:8" ht="42.75" hidden="1" customHeight="1">
      <c r="A276" s="1240" t="s">
        <v>436</v>
      </c>
      <c r="B276" s="1148" t="s">
        <v>437</v>
      </c>
      <c r="C276" s="1128">
        <v>2240</v>
      </c>
      <c r="D276" s="134">
        <v>0</v>
      </c>
      <c r="E276" s="1227" t="s">
        <v>268</v>
      </c>
      <c r="F276" s="1227" t="s">
        <v>25</v>
      </c>
      <c r="G276" s="1218" t="s">
        <v>53</v>
      </c>
      <c r="H276" s="116"/>
    </row>
    <row r="277" spans="1:8" ht="17.25" hidden="1" customHeight="1" thickBot="1">
      <c r="A277" s="1241"/>
      <c r="B277" s="1333"/>
      <c r="C277" s="1182"/>
      <c r="D277" s="88" t="s">
        <v>373</v>
      </c>
      <c r="E277" s="1224"/>
      <c r="F277" s="1224"/>
      <c r="G277" s="1226"/>
      <c r="H277" s="92"/>
    </row>
    <row r="278" spans="1:8" ht="27.75" hidden="1" customHeight="1">
      <c r="A278" s="293" t="s">
        <v>199</v>
      </c>
      <c r="B278" s="102" t="s">
        <v>198</v>
      </c>
      <c r="C278" s="328">
        <v>2240</v>
      </c>
      <c r="D278" s="103">
        <v>0</v>
      </c>
      <c r="E278" s="1229" t="s">
        <v>181</v>
      </c>
      <c r="F278" s="329" t="s">
        <v>119</v>
      </c>
      <c r="G278" s="1218" t="s">
        <v>53</v>
      </c>
      <c r="H278" s="92"/>
    </row>
    <row r="279" spans="1:8" ht="42.75" hidden="1" customHeight="1" thickBot="1">
      <c r="A279" s="294"/>
      <c r="B279" s="104"/>
      <c r="C279" s="297"/>
      <c r="D279" s="88" t="s">
        <v>192</v>
      </c>
      <c r="E279" s="1230"/>
      <c r="F279" s="325"/>
      <c r="G279" s="1219"/>
      <c r="H279" s="92"/>
    </row>
    <row r="280" spans="1:8" ht="42.75" hidden="1" customHeight="1">
      <c r="A280" s="295" t="s">
        <v>194</v>
      </c>
      <c r="B280" s="102" t="s">
        <v>193</v>
      </c>
      <c r="C280" s="296">
        <v>2240</v>
      </c>
      <c r="D280" s="103">
        <v>0</v>
      </c>
      <c r="E280" s="1229" t="s">
        <v>181</v>
      </c>
      <c r="F280" s="324" t="s">
        <v>119</v>
      </c>
      <c r="G280" s="1218" t="s">
        <v>53</v>
      </c>
      <c r="H280" s="92"/>
    </row>
    <row r="281" spans="1:8" ht="42.75" hidden="1" customHeight="1" thickBot="1">
      <c r="A281" s="402"/>
      <c r="B281" s="105"/>
      <c r="C281" s="106"/>
      <c r="D281" s="88" t="s">
        <v>197</v>
      </c>
      <c r="E281" s="1230"/>
      <c r="F281" s="107"/>
      <c r="G281" s="1219"/>
      <c r="H281" s="92"/>
    </row>
    <row r="282" spans="1:8" ht="42.75" hidden="1" customHeight="1">
      <c r="A282" s="293" t="s">
        <v>195</v>
      </c>
      <c r="B282" s="102" t="s">
        <v>196</v>
      </c>
      <c r="C282" s="328">
        <v>2240</v>
      </c>
      <c r="D282" s="103">
        <v>0</v>
      </c>
      <c r="E282" s="327" t="s">
        <v>181</v>
      </c>
      <c r="F282" s="329" t="s">
        <v>119</v>
      </c>
      <c r="G282" s="1218" t="s">
        <v>53</v>
      </c>
      <c r="H282" s="92"/>
    </row>
    <row r="283" spans="1:8" ht="25.5" hidden="1" customHeight="1" thickBot="1">
      <c r="A283" s="293"/>
      <c r="B283" s="100"/>
      <c r="C283" s="328"/>
      <c r="D283" s="88" t="s">
        <v>201</v>
      </c>
      <c r="E283" s="329"/>
      <c r="F283" s="329"/>
      <c r="G283" s="1219"/>
      <c r="H283" s="92"/>
    </row>
    <row r="284" spans="1:8" ht="25.5" hidden="1" customHeight="1">
      <c r="A284" s="1296" t="s">
        <v>146</v>
      </c>
      <c r="B284" s="1260" t="s">
        <v>150</v>
      </c>
      <c r="C284" s="287">
        <v>2240</v>
      </c>
      <c r="D284" s="74">
        <v>0</v>
      </c>
      <c r="E284" s="1080" t="s">
        <v>149</v>
      </c>
      <c r="F284" s="1212" t="s">
        <v>118</v>
      </c>
      <c r="G284" s="1231" t="s">
        <v>53</v>
      </c>
    </row>
    <row r="285" spans="1:8" ht="30.75" hidden="1" customHeight="1">
      <c r="A285" s="1297"/>
      <c r="B285" s="1261"/>
      <c r="C285" s="288"/>
      <c r="D285" s="46" t="s">
        <v>148</v>
      </c>
      <c r="E285" s="1081"/>
      <c r="F285" s="1081"/>
      <c r="G285" s="1232"/>
    </row>
    <row r="286" spans="1:8" ht="25.5" hidden="1" customHeight="1">
      <c r="A286" s="1296" t="s">
        <v>147</v>
      </c>
      <c r="B286" s="1260" t="s">
        <v>153</v>
      </c>
      <c r="C286" s="287">
        <v>2240</v>
      </c>
      <c r="D286" s="74">
        <v>0</v>
      </c>
      <c r="E286" s="1080" t="s">
        <v>149</v>
      </c>
      <c r="F286" s="1212" t="s">
        <v>118</v>
      </c>
      <c r="G286" s="1231" t="s">
        <v>53</v>
      </c>
    </row>
    <row r="287" spans="1:8" ht="7.5" hidden="1" customHeight="1">
      <c r="A287" s="1297"/>
      <c r="B287" s="1261"/>
      <c r="C287" s="288"/>
      <c r="D287" s="46" t="s">
        <v>204</v>
      </c>
      <c r="E287" s="1081"/>
      <c r="F287" s="1081"/>
      <c r="G287" s="1232"/>
    </row>
    <row r="288" spans="1:8" s="116" customFormat="1" ht="54.75" hidden="1" customHeight="1">
      <c r="A288" s="1331" t="s">
        <v>439</v>
      </c>
      <c r="B288" s="1234" t="s">
        <v>438</v>
      </c>
      <c r="C288" s="1294">
        <v>2240</v>
      </c>
      <c r="D288" s="192">
        <v>0</v>
      </c>
      <c r="E288" s="1227" t="s">
        <v>268</v>
      </c>
      <c r="F288" s="1227" t="s">
        <v>25</v>
      </c>
      <c r="G288" s="1233" t="s">
        <v>53</v>
      </c>
    </row>
    <row r="289" spans="1:8" s="116" customFormat="1" ht="55.5" hidden="1" customHeight="1">
      <c r="A289" s="1332"/>
      <c r="B289" s="1235"/>
      <c r="C289" s="1295"/>
      <c r="D289" s="41" t="s">
        <v>407</v>
      </c>
      <c r="E289" s="1224"/>
      <c r="F289" s="1224"/>
      <c r="G289" s="1233"/>
    </row>
    <row r="290" spans="1:8" ht="48" hidden="1" customHeight="1">
      <c r="A290" s="383" t="s">
        <v>30</v>
      </c>
      <c r="B290" s="10" t="s">
        <v>26</v>
      </c>
      <c r="C290" s="330">
        <v>2240</v>
      </c>
      <c r="D290" s="34">
        <v>0</v>
      </c>
      <c r="E290" s="16" t="s">
        <v>11</v>
      </c>
      <c r="F290" s="15" t="s">
        <v>25</v>
      </c>
      <c r="G290" s="403" t="s">
        <v>9</v>
      </c>
    </row>
    <row r="291" spans="1:8" ht="51.75" hidden="1" customHeight="1">
      <c r="A291" s="384"/>
      <c r="B291" s="11"/>
      <c r="C291" s="331"/>
      <c r="D291" s="12" t="s">
        <v>31</v>
      </c>
      <c r="E291" s="8"/>
      <c r="F291" s="19"/>
      <c r="G291" s="355"/>
    </row>
    <row r="292" spans="1:8" ht="48" hidden="1" customHeight="1">
      <c r="A292" s="383" t="s">
        <v>32</v>
      </c>
      <c r="B292" s="10" t="s">
        <v>26</v>
      </c>
      <c r="C292" s="119">
        <v>2240</v>
      </c>
      <c r="D292" s="34">
        <v>0</v>
      </c>
      <c r="E292" s="16" t="s">
        <v>11</v>
      </c>
      <c r="F292" s="15" t="s">
        <v>25</v>
      </c>
      <c r="G292" s="403" t="s">
        <v>9</v>
      </c>
    </row>
    <row r="293" spans="1:8" ht="54" hidden="1" customHeight="1">
      <c r="A293" s="384"/>
      <c r="B293" s="11"/>
      <c r="C293" s="331"/>
      <c r="D293" s="12" t="s">
        <v>33</v>
      </c>
      <c r="E293" s="8"/>
      <c r="F293" s="19"/>
      <c r="G293" s="355"/>
    </row>
    <row r="294" spans="1:8" ht="54" hidden="1" customHeight="1">
      <c r="A294" s="383" t="s">
        <v>44</v>
      </c>
      <c r="B294" s="10" t="s">
        <v>26</v>
      </c>
      <c r="C294" s="119">
        <v>2240</v>
      </c>
      <c r="D294" s="34">
        <v>0</v>
      </c>
      <c r="E294" s="16" t="s">
        <v>11</v>
      </c>
      <c r="F294" s="15" t="s">
        <v>25</v>
      </c>
      <c r="G294" s="403" t="s">
        <v>9</v>
      </c>
    </row>
    <row r="295" spans="1:8" ht="54" hidden="1" customHeight="1">
      <c r="A295" s="404"/>
      <c r="B295" s="17"/>
      <c r="C295" s="119"/>
      <c r="D295" s="12" t="s">
        <v>33</v>
      </c>
      <c r="E295" s="16"/>
      <c r="F295" s="15"/>
      <c r="G295" s="405"/>
    </row>
    <row r="296" spans="1:8" ht="55.5" hidden="1" customHeight="1">
      <c r="A296" s="383" t="s">
        <v>35</v>
      </c>
      <c r="B296" s="10" t="s">
        <v>34</v>
      </c>
      <c r="C296" s="330">
        <v>2240</v>
      </c>
      <c r="D296" s="34">
        <v>0</v>
      </c>
      <c r="E296" s="7" t="s">
        <v>11</v>
      </c>
      <c r="F296" s="274" t="s">
        <v>27</v>
      </c>
      <c r="G296" s="1179" t="s">
        <v>53</v>
      </c>
    </row>
    <row r="297" spans="1:8" ht="22.5" hidden="1" customHeight="1">
      <c r="A297" s="384"/>
      <c r="B297" s="11"/>
      <c r="C297" s="73"/>
      <c r="D297" s="41" t="s">
        <v>36</v>
      </c>
      <c r="E297" s="8"/>
      <c r="F297" s="275"/>
      <c r="G297" s="1180"/>
    </row>
    <row r="298" spans="1:8" s="223" customFormat="1" ht="73.5" hidden="1" customHeight="1">
      <c r="A298" s="1097" t="s">
        <v>454</v>
      </c>
      <c r="B298" s="1148" t="s">
        <v>408</v>
      </c>
      <c r="C298" s="1128">
        <v>2240</v>
      </c>
      <c r="D298" s="225">
        <v>0</v>
      </c>
      <c r="E298" s="1227" t="s">
        <v>268</v>
      </c>
      <c r="F298" s="1078" t="s">
        <v>25</v>
      </c>
      <c r="G298" s="1140" t="s">
        <v>53</v>
      </c>
    </row>
    <row r="299" spans="1:8" s="223" customFormat="1" ht="46.5" hidden="1" customHeight="1">
      <c r="A299" s="1099"/>
      <c r="B299" s="1150"/>
      <c r="C299" s="1182"/>
      <c r="D299" s="88" t="s">
        <v>387</v>
      </c>
      <c r="E299" s="1224"/>
      <c r="F299" s="1079"/>
      <c r="G299" s="1117"/>
    </row>
    <row r="300" spans="1:8" ht="47.25" hidden="1" customHeight="1">
      <c r="A300" s="391" t="s">
        <v>45</v>
      </c>
      <c r="B300" s="10" t="s">
        <v>190</v>
      </c>
      <c r="C300" s="330">
        <v>2240</v>
      </c>
      <c r="D300" s="34">
        <v>0</v>
      </c>
      <c r="E300" s="318" t="s">
        <v>170</v>
      </c>
      <c r="F300" s="1078" t="s">
        <v>227</v>
      </c>
      <c r="G300" s="1179" t="s">
        <v>53</v>
      </c>
    </row>
    <row r="301" spans="1:8" ht="26.25" hidden="1" customHeight="1">
      <c r="A301" s="386"/>
      <c r="B301" s="11"/>
      <c r="C301" s="73"/>
      <c r="D301" s="67" t="s">
        <v>145</v>
      </c>
      <c r="E301" s="304"/>
      <c r="F301" s="1079"/>
      <c r="G301" s="1180"/>
      <c r="H301" s="92"/>
    </row>
    <row r="302" spans="1:8" ht="67.5" hidden="1" customHeight="1">
      <c r="A302" s="1134" t="s">
        <v>440</v>
      </c>
      <c r="B302" s="1326" t="s">
        <v>441</v>
      </c>
      <c r="C302" s="119">
        <v>2240</v>
      </c>
      <c r="D302" s="162">
        <v>0</v>
      </c>
      <c r="E302" s="1256" t="s">
        <v>24</v>
      </c>
      <c r="F302" s="1115" t="s">
        <v>118</v>
      </c>
      <c r="G302" s="1184" t="s">
        <v>53</v>
      </c>
    </row>
    <row r="303" spans="1:8" ht="33.75" hidden="1" customHeight="1">
      <c r="A303" s="1135"/>
      <c r="B303" s="1261"/>
      <c r="C303" s="200"/>
      <c r="D303" s="12" t="s">
        <v>384</v>
      </c>
      <c r="E303" s="1163"/>
      <c r="F303" s="1079"/>
      <c r="G303" s="1184"/>
    </row>
    <row r="304" spans="1:8" ht="66.75" hidden="1" customHeight="1">
      <c r="A304" s="1324" t="s">
        <v>442</v>
      </c>
      <c r="B304" s="10" t="s">
        <v>443</v>
      </c>
      <c r="C304" s="330">
        <v>2240</v>
      </c>
      <c r="D304" s="79">
        <v>0</v>
      </c>
      <c r="E304" s="300" t="s">
        <v>24</v>
      </c>
      <c r="F304" s="1078" t="s">
        <v>25</v>
      </c>
      <c r="G304" s="1179" t="s">
        <v>53</v>
      </c>
    </row>
    <row r="305" spans="1:9" ht="79.5" hidden="1" customHeight="1">
      <c r="A305" s="1325"/>
      <c r="B305" s="11"/>
      <c r="C305" s="73"/>
      <c r="D305" s="39" t="s">
        <v>374</v>
      </c>
      <c r="E305" s="304"/>
      <c r="F305" s="1079"/>
      <c r="G305" s="1184"/>
    </row>
    <row r="306" spans="1:9" ht="102" hidden="1" customHeight="1">
      <c r="A306" s="1240" t="s">
        <v>445</v>
      </c>
      <c r="B306" s="1148" t="s">
        <v>444</v>
      </c>
      <c r="C306" s="1128">
        <v>2240</v>
      </c>
      <c r="D306" s="80">
        <v>0</v>
      </c>
      <c r="E306" s="1115" t="s">
        <v>396</v>
      </c>
      <c r="F306" s="1177" t="s">
        <v>25</v>
      </c>
      <c r="G306" s="1082" t="s">
        <v>58</v>
      </c>
    </row>
    <row r="307" spans="1:9" ht="97.5" hidden="1" customHeight="1">
      <c r="A307" s="1241"/>
      <c r="B307" s="1150"/>
      <c r="C307" s="1182"/>
      <c r="D307" s="41" t="s">
        <v>375</v>
      </c>
      <c r="E307" s="1079"/>
      <c r="F307" s="1178"/>
      <c r="G307" s="1083"/>
    </row>
    <row r="308" spans="1:9" ht="33.75" hidden="1" customHeight="1">
      <c r="A308" s="1240" t="s">
        <v>447</v>
      </c>
      <c r="B308" s="1148" t="s">
        <v>446</v>
      </c>
      <c r="C308" s="1128">
        <v>2240</v>
      </c>
      <c r="D308" s="80">
        <v>0</v>
      </c>
      <c r="E308" s="1115" t="s">
        <v>396</v>
      </c>
      <c r="F308" s="1177" t="s">
        <v>25</v>
      </c>
      <c r="G308" s="1082" t="s">
        <v>53</v>
      </c>
    </row>
    <row r="309" spans="1:9" ht="29.25" hidden="1" customHeight="1">
      <c r="A309" s="1241"/>
      <c r="B309" s="1150"/>
      <c r="C309" s="1182"/>
      <c r="D309" s="41" t="s">
        <v>405</v>
      </c>
      <c r="E309" s="1079"/>
      <c r="F309" s="1178"/>
      <c r="G309" s="1083"/>
    </row>
    <row r="310" spans="1:9" ht="102.75" hidden="1" customHeight="1">
      <c r="A310" s="1138" t="s">
        <v>542</v>
      </c>
      <c r="B310" s="10" t="s">
        <v>543</v>
      </c>
      <c r="C310" s="1220">
        <v>2240</v>
      </c>
      <c r="D310" s="117">
        <v>0</v>
      </c>
      <c r="E310" s="1206" t="s">
        <v>11</v>
      </c>
      <c r="F310" s="1078" t="s">
        <v>248</v>
      </c>
      <c r="G310" s="1179" t="s">
        <v>59</v>
      </c>
    </row>
    <row r="311" spans="1:9" ht="29.25" hidden="1" customHeight="1">
      <c r="A311" s="1139"/>
      <c r="B311" s="11"/>
      <c r="C311" s="1221"/>
      <c r="D311" s="41" t="s">
        <v>544</v>
      </c>
      <c r="E311" s="1207"/>
      <c r="F311" s="1079"/>
      <c r="G311" s="1180"/>
    </row>
    <row r="312" spans="1:9" ht="42.75" customHeight="1">
      <c r="A312" s="1320" t="s">
        <v>799</v>
      </c>
      <c r="B312" s="1130" t="s">
        <v>798</v>
      </c>
      <c r="C312" s="1191">
        <v>2240</v>
      </c>
      <c r="D312" s="80">
        <v>4300</v>
      </c>
      <c r="E312" s="1076" t="s">
        <v>181</v>
      </c>
      <c r="F312" s="1076" t="s">
        <v>497</v>
      </c>
      <c r="G312" s="1215" t="s">
        <v>53</v>
      </c>
      <c r="H312" s="158"/>
      <c r="I312" s="158"/>
    </row>
    <row r="313" spans="1:9" ht="69.75" customHeight="1">
      <c r="A313" s="1321"/>
      <c r="B313" s="1131"/>
      <c r="C313" s="1192"/>
      <c r="D313" s="101" t="s">
        <v>541</v>
      </c>
      <c r="E313" s="1077"/>
      <c r="F313" s="1077"/>
      <c r="G313" s="1216"/>
      <c r="H313" s="158"/>
      <c r="I313" s="158"/>
    </row>
    <row r="314" spans="1:9" ht="63" hidden="1" customHeight="1">
      <c r="A314" s="1240" t="s">
        <v>456</v>
      </c>
      <c r="B314" s="1148" t="s">
        <v>448</v>
      </c>
      <c r="C314" s="1128">
        <v>2240</v>
      </c>
      <c r="D314" s="145">
        <v>0</v>
      </c>
      <c r="E314" s="1115" t="s">
        <v>396</v>
      </c>
      <c r="F314" s="1177" t="s">
        <v>25</v>
      </c>
      <c r="G314" s="1082" t="s">
        <v>53</v>
      </c>
    </row>
    <row r="315" spans="1:9" ht="29.25" hidden="1" customHeight="1">
      <c r="A315" s="1241"/>
      <c r="B315" s="1150"/>
      <c r="C315" s="1182"/>
      <c r="D315" s="41" t="s">
        <v>378</v>
      </c>
      <c r="E315" s="1079"/>
      <c r="F315" s="1178"/>
      <c r="G315" s="1083"/>
    </row>
    <row r="316" spans="1:9" ht="44.25" customHeight="1">
      <c r="A316" s="1240" t="s">
        <v>457</v>
      </c>
      <c r="B316" s="1148" t="s">
        <v>449</v>
      </c>
      <c r="C316" s="1128">
        <v>2240</v>
      </c>
      <c r="D316" s="134">
        <f>110300-576-16031.78</f>
        <v>93692.22</v>
      </c>
      <c r="E316" s="1077" t="s">
        <v>510</v>
      </c>
      <c r="F316" s="1177" t="s">
        <v>25</v>
      </c>
      <c r="G316" s="1179" t="s">
        <v>58</v>
      </c>
      <c r="H316" s="92"/>
    </row>
    <row r="317" spans="1:9" ht="36.75" customHeight="1">
      <c r="A317" s="1241"/>
      <c r="B317" s="1150"/>
      <c r="C317" s="1182"/>
      <c r="D317" s="152" t="s">
        <v>875</v>
      </c>
      <c r="E317" s="1167"/>
      <c r="F317" s="1178"/>
      <c r="G317" s="1180"/>
    </row>
    <row r="318" spans="1:9" ht="36.75" customHeight="1">
      <c r="A318" s="1240" t="s">
        <v>871</v>
      </c>
      <c r="B318" s="1148" t="s">
        <v>872</v>
      </c>
      <c r="C318" s="1128">
        <v>2240</v>
      </c>
      <c r="D318" s="134">
        <v>16031.78</v>
      </c>
      <c r="E318" s="1077" t="s">
        <v>510</v>
      </c>
      <c r="F318" s="1177" t="s">
        <v>119</v>
      </c>
      <c r="G318" s="1179" t="s">
        <v>874</v>
      </c>
    </row>
    <row r="319" spans="1:9" ht="60" customHeight="1">
      <c r="A319" s="1241"/>
      <c r="B319" s="1150"/>
      <c r="C319" s="1182"/>
      <c r="D319" s="152" t="s">
        <v>873</v>
      </c>
      <c r="E319" s="1167"/>
      <c r="F319" s="1178"/>
      <c r="G319" s="1180"/>
    </row>
    <row r="320" spans="1:9" ht="39" customHeight="1">
      <c r="A320" s="406" t="s">
        <v>598</v>
      </c>
      <c r="B320" s="10" t="s">
        <v>599</v>
      </c>
      <c r="C320" s="330">
        <v>2240</v>
      </c>
      <c r="D320" s="126">
        <f>47978+96490+3000+43650</f>
        <v>191118</v>
      </c>
      <c r="E320" s="1206" t="s">
        <v>602</v>
      </c>
      <c r="F320" s="1293"/>
      <c r="G320" s="1179" t="s">
        <v>601</v>
      </c>
    </row>
    <row r="321" spans="1:8" ht="63" customHeight="1">
      <c r="A321" s="401"/>
      <c r="B321" s="11"/>
      <c r="C321" s="73"/>
      <c r="D321" s="101" t="s">
        <v>600</v>
      </c>
      <c r="E321" s="1207"/>
      <c r="F321" s="1259"/>
      <c r="G321" s="1180"/>
      <c r="H321" s="92"/>
    </row>
    <row r="322" spans="1:8" ht="29.25" hidden="1" customHeight="1">
      <c r="A322" s="406" t="s">
        <v>242</v>
      </c>
      <c r="B322" s="120" t="s">
        <v>241</v>
      </c>
      <c r="C322" s="330">
        <v>2240</v>
      </c>
      <c r="D322" s="134">
        <v>0</v>
      </c>
      <c r="E322" s="1162" t="s">
        <v>200</v>
      </c>
      <c r="F322" s="284" t="s">
        <v>227</v>
      </c>
      <c r="G322" s="1179" t="s">
        <v>53</v>
      </c>
      <c r="H322" s="92"/>
    </row>
    <row r="323" spans="1:8" ht="29.25" hidden="1" customHeight="1">
      <c r="A323" s="401"/>
      <c r="B323" s="11"/>
      <c r="C323" s="73"/>
      <c r="D323" s="125" t="s">
        <v>235</v>
      </c>
      <c r="E323" s="1163"/>
      <c r="F323" s="284"/>
      <c r="G323" s="1180"/>
      <c r="H323" s="92"/>
    </row>
    <row r="324" spans="1:8" ht="29.25" hidden="1" customHeight="1">
      <c r="A324" s="400" t="s">
        <v>252</v>
      </c>
      <c r="B324" s="130" t="s">
        <v>253</v>
      </c>
      <c r="C324" s="119">
        <v>2240</v>
      </c>
      <c r="D324" s="135">
        <v>0</v>
      </c>
      <c r="E324" s="1206" t="s">
        <v>200</v>
      </c>
      <c r="F324" s="284" t="s">
        <v>227</v>
      </c>
      <c r="G324" s="1179" t="s">
        <v>53</v>
      </c>
      <c r="H324" s="92"/>
    </row>
    <row r="325" spans="1:8" ht="29.25" hidden="1" customHeight="1">
      <c r="A325" s="401"/>
      <c r="B325" s="11"/>
      <c r="C325" s="73"/>
      <c r="D325" s="121" t="s">
        <v>234</v>
      </c>
      <c r="E325" s="1207"/>
      <c r="F325" s="275"/>
      <c r="G325" s="1180"/>
      <c r="H325" s="92"/>
    </row>
    <row r="326" spans="1:8" ht="52.5" hidden="1" customHeight="1">
      <c r="A326" s="1240" t="s">
        <v>458</v>
      </c>
      <c r="B326" s="1234" t="s">
        <v>450</v>
      </c>
      <c r="C326" s="1128">
        <v>2240</v>
      </c>
      <c r="D326" s="145">
        <v>0</v>
      </c>
      <c r="E326" s="1115" t="s">
        <v>396</v>
      </c>
      <c r="F326" s="1177" t="s">
        <v>119</v>
      </c>
      <c r="G326" s="1184" t="s">
        <v>53</v>
      </c>
      <c r="H326" s="92"/>
    </row>
    <row r="327" spans="1:8" ht="29.25" hidden="1" customHeight="1">
      <c r="A327" s="1241"/>
      <c r="B327" s="1150"/>
      <c r="C327" s="1182"/>
      <c r="D327" s="125" t="s">
        <v>406</v>
      </c>
      <c r="E327" s="1079"/>
      <c r="F327" s="1178"/>
      <c r="G327" s="1180"/>
      <c r="H327" s="92"/>
    </row>
    <row r="328" spans="1:8" ht="29.25" hidden="1" customHeight="1">
      <c r="A328" s="1240" t="s">
        <v>459</v>
      </c>
      <c r="B328" s="1234" t="s">
        <v>451</v>
      </c>
      <c r="C328" s="1128">
        <v>2240</v>
      </c>
      <c r="D328" s="135">
        <v>0</v>
      </c>
      <c r="E328" s="1115" t="s">
        <v>268</v>
      </c>
      <c r="F328" s="1177" t="s">
        <v>108</v>
      </c>
      <c r="G328" s="1184" t="s">
        <v>53</v>
      </c>
      <c r="H328" s="92"/>
    </row>
    <row r="329" spans="1:8" ht="49.5" hidden="1" customHeight="1">
      <c r="A329" s="1241"/>
      <c r="B329" s="1150"/>
      <c r="C329" s="1182"/>
      <c r="D329" s="125" t="s">
        <v>382</v>
      </c>
      <c r="E329" s="1079"/>
      <c r="F329" s="1178"/>
      <c r="G329" s="1180"/>
      <c r="H329" s="92"/>
    </row>
    <row r="330" spans="1:8" ht="43.5" hidden="1" customHeight="1">
      <c r="A330" s="400" t="s">
        <v>381</v>
      </c>
      <c r="B330" s="120" t="s">
        <v>284</v>
      </c>
      <c r="C330" s="119">
        <v>2240</v>
      </c>
      <c r="D330" s="135">
        <v>0</v>
      </c>
      <c r="E330" s="1248" t="s">
        <v>11</v>
      </c>
      <c r="F330" s="284" t="s">
        <v>279</v>
      </c>
      <c r="G330" s="1184" t="s">
        <v>53</v>
      </c>
      <c r="H330" s="92"/>
    </row>
    <row r="331" spans="1:8" ht="47.25" hidden="1" customHeight="1">
      <c r="A331" s="401"/>
      <c r="B331" s="11"/>
      <c r="C331" s="73"/>
      <c r="D331" s="125" t="s">
        <v>285</v>
      </c>
      <c r="E331" s="1207"/>
      <c r="F331" s="275"/>
      <c r="G331" s="1180"/>
      <c r="H331" s="92"/>
    </row>
    <row r="332" spans="1:8" ht="29.25" hidden="1" customHeight="1">
      <c r="A332" s="400" t="s">
        <v>286</v>
      </c>
      <c r="B332" s="137" t="s">
        <v>291</v>
      </c>
      <c r="C332" s="119">
        <v>2240</v>
      </c>
      <c r="D332" s="135">
        <v>0</v>
      </c>
      <c r="E332" s="1248" t="s">
        <v>82</v>
      </c>
      <c r="F332" s="284" t="s">
        <v>279</v>
      </c>
      <c r="G332" s="1184" t="s">
        <v>58</v>
      </c>
      <c r="H332" s="92"/>
    </row>
    <row r="333" spans="1:8" ht="45" hidden="1" customHeight="1">
      <c r="A333" s="401"/>
      <c r="B333" s="11"/>
      <c r="C333" s="73"/>
      <c r="D333" s="125" t="s">
        <v>363</v>
      </c>
      <c r="E333" s="1207"/>
      <c r="F333" s="275"/>
      <c r="G333" s="1180"/>
      <c r="H333" s="92"/>
    </row>
    <row r="334" spans="1:8" ht="45" hidden="1" customHeight="1">
      <c r="A334" s="400" t="s">
        <v>286</v>
      </c>
      <c r="B334" s="137" t="s">
        <v>291</v>
      </c>
      <c r="C334" s="119">
        <v>2240</v>
      </c>
      <c r="D334" s="135">
        <v>0</v>
      </c>
      <c r="E334" s="1248" t="s">
        <v>82</v>
      </c>
      <c r="F334" s="284" t="s">
        <v>342</v>
      </c>
      <c r="G334" s="1184" t="s">
        <v>369</v>
      </c>
      <c r="H334" s="92"/>
    </row>
    <row r="335" spans="1:8" ht="45" hidden="1" customHeight="1">
      <c r="A335" s="401"/>
      <c r="B335" s="11"/>
      <c r="C335" s="73"/>
      <c r="D335" s="152" t="s">
        <v>353</v>
      </c>
      <c r="E335" s="1207"/>
      <c r="F335" s="275"/>
      <c r="G335" s="1180"/>
      <c r="H335" s="92"/>
    </row>
    <row r="336" spans="1:8" ht="45" hidden="1" customHeight="1">
      <c r="A336" s="1240" t="s">
        <v>460</v>
      </c>
      <c r="B336" s="1242" t="s">
        <v>452</v>
      </c>
      <c r="C336" s="1128">
        <v>2240</v>
      </c>
      <c r="D336" s="135">
        <v>0</v>
      </c>
      <c r="E336" s="1248" t="s">
        <v>268</v>
      </c>
      <c r="F336" s="1177" t="s">
        <v>118</v>
      </c>
      <c r="G336" s="1184" t="s">
        <v>58</v>
      </c>
      <c r="H336" s="92"/>
    </row>
    <row r="337" spans="1:8" ht="45" hidden="1" customHeight="1">
      <c r="A337" s="1241"/>
      <c r="B337" s="1243"/>
      <c r="C337" s="1182"/>
      <c r="D337" s="125" t="s">
        <v>379</v>
      </c>
      <c r="E337" s="1207"/>
      <c r="F337" s="1178"/>
      <c r="G337" s="1180"/>
      <c r="H337" s="92"/>
    </row>
    <row r="338" spans="1:8" s="223" customFormat="1" ht="45" hidden="1" customHeight="1">
      <c r="A338" s="1290" t="s">
        <v>461</v>
      </c>
      <c r="B338" s="226" t="s">
        <v>453</v>
      </c>
      <c r="C338" s="209">
        <v>2240</v>
      </c>
      <c r="D338" s="227">
        <v>0</v>
      </c>
      <c r="E338" s="1292" t="s">
        <v>11</v>
      </c>
      <c r="F338" s="284" t="s">
        <v>119</v>
      </c>
      <c r="G338" s="1116" t="s">
        <v>58</v>
      </c>
      <c r="H338" s="222"/>
    </row>
    <row r="339" spans="1:8" s="223" customFormat="1" ht="45" hidden="1" customHeight="1">
      <c r="A339" s="1291"/>
      <c r="B339" s="14"/>
      <c r="C339" s="199"/>
      <c r="D339" s="228" t="s">
        <v>371</v>
      </c>
      <c r="E339" s="1214"/>
      <c r="F339" s="275"/>
      <c r="G339" s="1117"/>
      <c r="H339" s="222"/>
    </row>
    <row r="340" spans="1:8" ht="45" hidden="1" customHeight="1">
      <c r="A340" s="1097" t="s">
        <v>463</v>
      </c>
      <c r="B340" s="1288" t="s">
        <v>462</v>
      </c>
      <c r="C340" s="119">
        <v>2240</v>
      </c>
      <c r="D340" s="135">
        <v>0</v>
      </c>
      <c r="E340" s="1248" t="s">
        <v>11</v>
      </c>
      <c r="F340" s="284" t="s">
        <v>108</v>
      </c>
      <c r="G340" s="1184" t="s">
        <v>58</v>
      </c>
      <c r="H340" s="92"/>
    </row>
    <row r="341" spans="1:8" ht="45" hidden="1" customHeight="1">
      <c r="A341" s="1099"/>
      <c r="B341" s="1289"/>
      <c r="C341" s="73"/>
      <c r="D341" s="125" t="s">
        <v>385</v>
      </c>
      <c r="E341" s="1207"/>
      <c r="F341" s="275"/>
      <c r="G341" s="1180"/>
      <c r="H341" s="92"/>
    </row>
    <row r="342" spans="1:8" ht="45" hidden="1" customHeight="1">
      <c r="A342" s="400" t="s">
        <v>288</v>
      </c>
      <c r="B342" s="120" t="s">
        <v>289</v>
      </c>
      <c r="C342" s="119">
        <v>2240</v>
      </c>
      <c r="D342" s="135">
        <v>0</v>
      </c>
      <c r="E342" s="1248" t="s">
        <v>268</v>
      </c>
      <c r="F342" s="284" t="s">
        <v>279</v>
      </c>
      <c r="G342" s="1184" t="s">
        <v>58</v>
      </c>
      <c r="H342" s="92"/>
    </row>
    <row r="343" spans="1:8" ht="45" hidden="1" customHeight="1">
      <c r="A343" s="401"/>
      <c r="B343" s="11"/>
      <c r="C343" s="73"/>
      <c r="D343" s="125" t="s">
        <v>287</v>
      </c>
      <c r="E343" s="1207"/>
      <c r="F343" s="275"/>
      <c r="G343" s="1180"/>
      <c r="H343" s="92"/>
    </row>
    <row r="344" spans="1:8" ht="55.5" hidden="1" customHeight="1">
      <c r="A344" s="1251" t="s">
        <v>465</v>
      </c>
      <c r="B344" s="1249" t="s">
        <v>464</v>
      </c>
      <c r="C344" s="230">
        <v>2240</v>
      </c>
      <c r="D344" s="231">
        <v>0</v>
      </c>
      <c r="E344" s="1244" t="s">
        <v>11</v>
      </c>
      <c r="F344" s="221" t="s">
        <v>108</v>
      </c>
      <c r="G344" s="1246" t="s">
        <v>58</v>
      </c>
      <c r="H344" s="92"/>
    </row>
    <row r="345" spans="1:8" ht="45" hidden="1" customHeight="1">
      <c r="A345" s="1252"/>
      <c r="B345" s="1250"/>
      <c r="C345" s="232"/>
      <c r="D345" s="233" t="s">
        <v>290</v>
      </c>
      <c r="E345" s="1245"/>
      <c r="F345" s="249"/>
      <c r="G345" s="1247"/>
      <c r="H345" s="92"/>
    </row>
    <row r="346" spans="1:8" ht="45" hidden="1" customHeight="1">
      <c r="A346" s="1240" t="s">
        <v>466</v>
      </c>
      <c r="B346" s="1242" t="s">
        <v>467</v>
      </c>
      <c r="C346" s="1128">
        <v>2240</v>
      </c>
      <c r="D346" s="135">
        <v>0</v>
      </c>
      <c r="E346" s="1248" t="s">
        <v>268</v>
      </c>
      <c r="F346" s="1177" t="s">
        <v>108</v>
      </c>
      <c r="G346" s="1184" t="s">
        <v>53</v>
      </c>
      <c r="H346" s="92"/>
    </row>
    <row r="347" spans="1:8" ht="45" hidden="1" customHeight="1">
      <c r="A347" s="1241"/>
      <c r="B347" s="1243"/>
      <c r="C347" s="1182"/>
      <c r="D347" s="125" t="s">
        <v>380</v>
      </c>
      <c r="E347" s="1207"/>
      <c r="F347" s="1178"/>
      <c r="G347" s="1180"/>
      <c r="H347" s="92"/>
    </row>
    <row r="348" spans="1:8" ht="42.75" hidden="1" customHeight="1">
      <c r="A348" s="1240" t="s">
        <v>469</v>
      </c>
      <c r="B348" s="1242" t="s">
        <v>468</v>
      </c>
      <c r="C348" s="1128">
        <v>2240</v>
      </c>
      <c r="D348" s="135">
        <v>0</v>
      </c>
      <c r="E348" s="1115" t="s">
        <v>396</v>
      </c>
      <c r="F348" s="1177" t="s">
        <v>118</v>
      </c>
      <c r="G348" s="1184" t="s">
        <v>58</v>
      </c>
      <c r="H348" s="92"/>
    </row>
    <row r="349" spans="1:8" ht="51.75" hidden="1" customHeight="1">
      <c r="A349" s="1241"/>
      <c r="B349" s="1243"/>
      <c r="C349" s="1182"/>
      <c r="D349" s="127" t="s">
        <v>383</v>
      </c>
      <c r="E349" s="1079"/>
      <c r="F349" s="1178"/>
      <c r="G349" s="1180"/>
      <c r="H349" s="92"/>
    </row>
    <row r="350" spans="1:8" ht="41.25" hidden="1" customHeight="1">
      <c r="A350" s="1138" t="s">
        <v>132</v>
      </c>
      <c r="B350" s="81" t="s">
        <v>133</v>
      </c>
      <c r="C350" s="1236">
        <v>2240</v>
      </c>
      <c r="D350" s="36">
        <v>0</v>
      </c>
      <c r="E350" s="1238" t="s">
        <v>120</v>
      </c>
      <c r="F350" s="1080" t="s">
        <v>118</v>
      </c>
      <c r="G350" s="407" t="s">
        <v>117</v>
      </c>
    </row>
    <row r="351" spans="1:8" ht="20.25" hidden="1" customHeight="1">
      <c r="A351" s="1139"/>
      <c r="B351" s="76"/>
      <c r="C351" s="1237"/>
      <c r="D351" s="46" t="s">
        <v>134</v>
      </c>
      <c r="E351" s="1239"/>
      <c r="F351" s="1081"/>
      <c r="G351" s="332"/>
    </row>
    <row r="352" spans="1:8" ht="55.5" hidden="1" customHeight="1">
      <c r="A352" s="1138" t="s">
        <v>135</v>
      </c>
      <c r="B352" s="81" t="s">
        <v>121</v>
      </c>
      <c r="C352" s="1220">
        <v>2240</v>
      </c>
      <c r="D352" s="36">
        <v>0</v>
      </c>
      <c r="E352" s="1177" t="s">
        <v>120</v>
      </c>
      <c r="F352" s="1080" t="s">
        <v>118</v>
      </c>
      <c r="G352" s="407" t="s">
        <v>117</v>
      </c>
    </row>
    <row r="353" spans="1:12" ht="29.25" hidden="1" customHeight="1">
      <c r="A353" s="1139"/>
      <c r="B353" s="76"/>
      <c r="C353" s="1221"/>
      <c r="D353" s="46" t="s">
        <v>136</v>
      </c>
      <c r="E353" s="1178"/>
      <c r="F353" s="1081"/>
      <c r="G353" s="332"/>
      <c r="I353" s="92"/>
      <c r="K353" s="92"/>
    </row>
    <row r="354" spans="1:12" ht="27" customHeight="1" thickBot="1">
      <c r="A354" s="439" t="s">
        <v>13</v>
      </c>
      <c r="B354" s="193"/>
      <c r="C354" s="194"/>
      <c r="D354" s="207">
        <f>D200+D202+D208+D210+D214+D216+D220+D222+D234+D236+D240+D246+D248+D252+D256+D312+D316+D218+D254+D250+D244+D320+D212+D242+D238+D318+D258+D260</f>
        <v>54932300</v>
      </c>
      <c r="E354" s="194"/>
      <c r="F354" s="194"/>
      <c r="G354" s="195"/>
      <c r="H354" s="94"/>
      <c r="I354" s="47"/>
      <c r="J354" s="9"/>
      <c r="K354" s="87"/>
      <c r="L354" s="77"/>
    </row>
    <row r="355" spans="1:12" ht="27" customHeight="1">
      <c r="A355" s="408" t="s">
        <v>98</v>
      </c>
      <c r="B355" s="434" t="s">
        <v>99</v>
      </c>
      <c r="C355" s="306">
        <v>2282</v>
      </c>
      <c r="D355" s="435">
        <v>92500</v>
      </c>
      <c r="E355" s="1257" t="s">
        <v>845</v>
      </c>
      <c r="F355" s="1258"/>
      <c r="G355" s="1217" t="s">
        <v>844</v>
      </c>
      <c r="H355" s="94"/>
      <c r="I355" s="47"/>
      <c r="K355" s="87"/>
      <c r="L355" s="136"/>
    </row>
    <row r="356" spans="1:12" ht="61.5" customHeight="1">
      <c r="A356" s="408"/>
      <c r="B356" s="72"/>
      <c r="C356" s="288"/>
      <c r="D356" s="12" t="s">
        <v>100</v>
      </c>
      <c r="E356" s="1207"/>
      <c r="F356" s="1259"/>
      <c r="G356" s="1083"/>
      <c r="H356" s="94"/>
      <c r="I356" s="47"/>
      <c r="K356" s="98"/>
      <c r="L356" s="77"/>
    </row>
    <row r="357" spans="1:12" ht="39.75" customHeight="1">
      <c r="A357" s="409" t="s">
        <v>186</v>
      </c>
      <c r="B357" s="6"/>
      <c r="C357" s="4"/>
      <c r="D357" s="201">
        <f>D355</f>
        <v>92500</v>
      </c>
      <c r="E357" s="4"/>
      <c r="F357" s="4"/>
      <c r="G357" s="348"/>
      <c r="H357" s="52"/>
      <c r="I357" s="47"/>
      <c r="K357" s="87"/>
      <c r="L357" s="77"/>
    </row>
    <row r="358" spans="1:12" ht="62.25" hidden="1" customHeight="1">
      <c r="A358" s="1138" t="s">
        <v>101</v>
      </c>
      <c r="B358" s="1253" t="s">
        <v>37</v>
      </c>
      <c r="C358" s="1162">
        <v>3110</v>
      </c>
      <c r="D358" s="34">
        <f>6453000-6453000</f>
        <v>0</v>
      </c>
      <c r="E358" s="1078" t="s">
        <v>110</v>
      </c>
      <c r="F358" s="1078" t="s">
        <v>119</v>
      </c>
      <c r="G358" s="1140" t="s">
        <v>160</v>
      </c>
      <c r="H358" s="52"/>
      <c r="I358" s="47"/>
    </row>
    <row r="359" spans="1:12" ht="111.75" hidden="1" customHeight="1">
      <c r="A359" s="1139"/>
      <c r="B359" s="1254"/>
      <c r="C359" s="1256"/>
      <c r="D359" s="42" t="s">
        <v>157</v>
      </c>
      <c r="E359" s="1115"/>
      <c r="F359" s="1115"/>
      <c r="G359" s="1116"/>
      <c r="H359" s="52"/>
      <c r="I359" s="47"/>
    </row>
    <row r="360" spans="1:12" ht="28.5" hidden="1" customHeight="1">
      <c r="A360" s="391" t="s">
        <v>102</v>
      </c>
      <c r="B360" s="1254"/>
      <c r="C360" s="1256"/>
      <c r="D360" s="34">
        <f>3988108.95-3988108.95</f>
        <v>0</v>
      </c>
      <c r="E360" s="1115"/>
      <c r="F360" s="1115"/>
      <c r="G360" s="1140" t="s">
        <v>58</v>
      </c>
    </row>
    <row r="361" spans="1:12" ht="15.75" hidden="1" customHeight="1">
      <c r="A361" s="410"/>
      <c r="B361" s="1254"/>
      <c r="C361" s="1256"/>
      <c r="D361" s="42" t="s">
        <v>157</v>
      </c>
      <c r="E361" s="1115"/>
      <c r="F361" s="1115"/>
      <c r="G361" s="1116"/>
    </row>
    <row r="362" spans="1:12" ht="31.5" hidden="1" customHeight="1">
      <c r="A362" s="391" t="s">
        <v>164</v>
      </c>
      <c r="B362" s="1254"/>
      <c r="C362" s="1256"/>
      <c r="D362" s="34">
        <v>0</v>
      </c>
      <c r="E362" s="1115"/>
      <c r="F362" s="1115"/>
      <c r="G362" s="1116"/>
    </row>
    <row r="363" spans="1:12" ht="35.25" hidden="1" customHeight="1">
      <c r="A363" s="411"/>
      <c r="B363" s="1254"/>
      <c r="C363" s="1256"/>
      <c r="D363" s="42" t="s">
        <v>165</v>
      </c>
      <c r="E363" s="1115"/>
      <c r="F363" s="1115"/>
      <c r="G363" s="1116"/>
    </row>
    <row r="364" spans="1:12" ht="30" hidden="1" customHeight="1">
      <c r="A364" s="285" t="s">
        <v>103</v>
      </c>
      <c r="B364" s="1254"/>
      <c r="C364" s="1256"/>
      <c r="D364" s="34">
        <f>4434672-4434672</f>
        <v>0</v>
      </c>
      <c r="E364" s="1115"/>
      <c r="F364" s="1115"/>
      <c r="G364" s="1116"/>
    </row>
    <row r="365" spans="1:12" ht="25.5" hidden="1" customHeight="1">
      <c r="A365" s="286"/>
      <c r="B365" s="1254"/>
      <c r="C365" s="1256"/>
      <c r="D365" s="42" t="s">
        <v>157</v>
      </c>
      <c r="E365" s="1115"/>
      <c r="F365" s="1115"/>
      <c r="G365" s="1116"/>
    </row>
    <row r="366" spans="1:12" ht="36.75" hidden="1" customHeight="1">
      <c r="A366" s="391" t="s">
        <v>171</v>
      </c>
      <c r="B366" s="1254"/>
      <c r="C366" s="1256"/>
      <c r="D366" s="34">
        <v>0</v>
      </c>
      <c r="E366" s="1115"/>
      <c r="F366" s="1115"/>
      <c r="G366" s="1116"/>
    </row>
    <row r="367" spans="1:12" ht="36.75" hidden="1" customHeight="1">
      <c r="A367" s="412"/>
      <c r="B367" s="1254"/>
      <c r="C367" s="1256"/>
      <c r="D367" s="90" t="s">
        <v>166</v>
      </c>
      <c r="E367" s="1115"/>
      <c r="F367" s="1115"/>
      <c r="G367" s="1116"/>
    </row>
    <row r="368" spans="1:12" ht="26.25" hidden="1" customHeight="1">
      <c r="A368" s="285" t="s">
        <v>104</v>
      </c>
      <c r="B368" s="1254"/>
      <c r="C368" s="1256"/>
      <c r="D368" s="34">
        <f>13601246.4-13601246.4</f>
        <v>0</v>
      </c>
      <c r="E368" s="1115"/>
      <c r="F368" s="1115"/>
      <c r="G368" s="1116"/>
    </row>
    <row r="369" spans="1:10" ht="33.75" hidden="1" customHeight="1">
      <c r="A369" s="286"/>
      <c r="B369" s="1254"/>
      <c r="C369" s="1256"/>
      <c r="D369" s="42" t="s">
        <v>157</v>
      </c>
      <c r="E369" s="1115"/>
      <c r="F369" s="1115"/>
      <c r="G369" s="1116"/>
    </row>
    <row r="370" spans="1:10" ht="33.75" hidden="1" customHeight="1">
      <c r="A370" s="391" t="s">
        <v>172</v>
      </c>
      <c r="B370" s="1254"/>
      <c r="C370" s="1256"/>
      <c r="D370" s="34">
        <v>0</v>
      </c>
      <c r="E370" s="1115"/>
      <c r="F370" s="1115"/>
      <c r="G370" s="1116"/>
    </row>
    <row r="371" spans="1:10" ht="33.75" hidden="1" customHeight="1">
      <c r="A371" s="286"/>
      <c r="B371" s="1254"/>
      <c r="C371" s="1256"/>
      <c r="D371" s="90" t="s">
        <v>167</v>
      </c>
      <c r="E371" s="1115"/>
      <c r="F371" s="1115"/>
      <c r="G371" s="1117"/>
    </row>
    <row r="372" spans="1:10" ht="48" hidden="1" customHeight="1">
      <c r="A372" s="285" t="s">
        <v>105</v>
      </c>
      <c r="B372" s="1254"/>
      <c r="C372" s="1256"/>
      <c r="D372" s="34">
        <f>4019652-4019652</f>
        <v>0</v>
      </c>
      <c r="E372" s="1115"/>
      <c r="F372" s="1115"/>
      <c r="G372" s="1140" t="s">
        <v>160</v>
      </c>
    </row>
    <row r="373" spans="1:10" ht="101.25" hidden="1" customHeight="1">
      <c r="A373" s="286"/>
      <c r="B373" s="1255"/>
      <c r="C373" s="1163"/>
      <c r="D373" s="42" t="s">
        <v>157</v>
      </c>
      <c r="E373" s="1079"/>
      <c r="F373" s="1079"/>
      <c r="G373" s="1116"/>
      <c r="H373" s="9"/>
    </row>
    <row r="374" spans="1:10" ht="43.5" hidden="1" customHeight="1">
      <c r="A374" s="412" t="s">
        <v>254</v>
      </c>
      <c r="B374" s="1260" t="s">
        <v>255</v>
      </c>
      <c r="C374" s="43">
        <v>3110</v>
      </c>
      <c r="D374" s="34">
        <v>0</v>
      </c>
      <c r="E374" s="284" t="s">
        <v>11</v>
      </c>
      <c r="F374" s="1080" t="s">
        <v>108</v>
      </c>
      <c r="G374" s="1179" t="s">
        <v>53</v>
      </c>
    </row>
    <row r="375" spans="1:10" ht="61.5" hidden="1" customHeight="1">
      <c r="A375" s="286"/>
      <c r="B375" s="1261"/>
      <c r="C375" s="43"/>
      <c r="D375" s="41" t="s">
        <v>78</v>
      </c>
      <c r="E375" s="284" t="s">
        <v>111</v>
      </c>
      <c r="F375" s="1081"/>
      <c r="G375" s="1180"/>
    </row>
    <row r="376" spans="1:10" ht="75.75" hidden="1" customHeight="1">
      <c r="A376" s="391" t="s">
        <v>40</v>
      </c>
      <c r="B376" s="1260" t="s">
        <v>39</v>
      </c>
      <c r="C376" s="1262">
        <v>3110</v>
      </c>
      <c r="D376" s="34">
        <f>6750000-6750000</f>
        <v>0</v>
      </c>
      <c r="E376" s="1080" t="s">
        <v>112</v>
      </c>
      <c r="F376" s="1080" t="s">
        <v>108</v>
      </c>
      <c r="G376" s="1179" t="s">
        <v>161</v>
      </c>
    </row>
    <row r="377" spans="1:10" ht="97.5" hidden="1" customHeight="1">
      <c r="A377" s="386"/>
      <c r="B377" s="1261"/>
      <c r="C377" s="1169"/>
      <c r="D377" s="41" t="s">
        <v>157</v>
      </c>
      <c r="E377" s="1081"/>
      <c r="F377" s="1081"/>
      <c r="G377" s="1180"/>
    </row>
    <row r="378" spans="1:10" ht="78.75" hidden="1" customHeight="1">
      <c r="A378" s="412" t="s">
        <v>41</v>
      </c>
      <c r="B378" s="1260" t="s">
        <v>42</v>
      </c>
      <c r="C378" s="43">
        <v>3110</v>
      </c>
      <c r="D378" s="34">
        <f>3960000-3960000</f>
        <v>0</v>
      </c>
      <c r="E378" s="309" t="s">
        <v>11</v>
      </c>
      <c r="F378" s="309" t="s">
        <v>27</v>
      </c>
      <c r="G378" s="1179" t="s">
        <v>161</v>
      </c>
    </row>
    <row r="379" spans="1:10" ht="93.75" hidden="1" customHeight="1">
      <c r="A379" s="286"/>
      <c r="B379" s="1261"/>
      <c r="C379" s="43"/>
      <c r="D379" s="41" t="s">
        <v>158</v>
      </c>
      <c r="E379" s="310" t="s">
        <v>111</v>
      </c>
      <c r="F379" s="310"/>
      <c r="G379" s="1180"/>
    </row>
    <row r="380" spans="1:10" ht="27" hidden="1" customHeight="1">
      <c r="A380" s="412" t="s">
        <v>49</v>
      </c>
      <c r="B380" s="1260" t="s">
        <v>43</v>
      </c>
      <c r="C380" s="315">
        <v>3110</v>
      </c>
      <c r="D380" s="148">
        <f>6128320.65+2659727.35-8788048</f>
        <v>0</v>
      </c>
      <c r="E380" s="309" t="s">
        <v>11</v>
      </c>
      <c r="F380" s="309" t="s">
        <v>108</v>
      </c>
      <c r="G380" s="1179" t="s">
        <v>58</v>
      </c>
    </row>
    <row r="381" spans="1:10" ht="60" hidden="1" customHeight="1">
      <c r="A381" s="286"/>
      <c r="B381" s="1261"/>
      <c r="C381" s="316"/>
      <c r="D381" s="41" t="s">
        <v>352</v>
      </c>
      <c r="E381" s="309" t="s">
        <v>111</v>
      </c>
      <c r="F381" s="309"/>
      <c r="G381" s="1180"/>
      <c r="H381" s="92"/>
    </row>
    <row r="382" spans="1:10" ht="34.5" hidden="1" customHeight="1">
      <c r="A382" s="412" t="s">
        <v>38</v>
      </c>
      <c r="B382" s="1260" t="s">
        <v>51</v>
      </c>
      <c r="C382" s="43">
        <v>3110</v>
      </c>
      <c r="D382" s="79">
        <v>0</v>
      </c>
      <c r="E382" s="308" t="s">
        <v>268</v>
      </c>
      <c r="F382" s="308" t="s">
        <v>27</v>
      </c>
      <c r="G382" s="1179" t="s">
        <v>58</v>
      </c>
      <c r="J382" s="92"/>
    </row>
    <row r="383" spans="1:10" ht="43.5" hidden="1" customHeight="1">
      <c r="A383" s="286"/>
      <c r="B383" s="1261"/>
      <c r="C383" s="316"/>
      <c r="D383" s="41" t="s">
        <v>336</v>
      </c>
      <c r="E383" s="310"/>
      <c r="F383" s="310"/>
      <c r="G383" s="1180"/>
      <c r="H383" s="92"/>
    </row>
    <row r="384" spans="1:10" ht="33.75" hidden="1" customHeight="1">
      <c r="A384" s="412" t="s">
        <v>222</v>
      </c>
      <c r="B384" s="1260" t="s">
        <v>220</v>
      </c>
      <c r="C384" s="43">
        <v>3110</v>
      </c>
      <c r="D384" s="74">
        <v>0</v>
      </c>
      <c r="E384" s="309" t="s">
        <v>11</v>
      </c>
      <c r="F384" s="309" t="s">
        <v>109</v>
      </c>
      <c r="G384" s="319" t="s">
        <v>215</v>
      </c>
      <c r="H384" s="92"/>
    </row>
    <row r="385" spans="1:8" ht="43.5" hidden="1" customHeight="1">
      <c r="A385" s="412"/>
      <c r="B385" s="1261"/>
      <c r="C385" s="43"/>
      <c r="D385" s="41" t="s">
        <v>221</v>
      </c>
      <c r="E385" s="309"/>
      <c r="F385" s="309"/>
      <c r="G385" s="319"/>
      <c r="H385" s="92"/>
    </row>
    <row r="386" spans="1:8" ht="26.25" hidden="1" customHeight="1">
      <c r="A386" s="1266" t="s">
        <v>127</v>
      </c>
      <c r="B386" s="1260" t="s">
        <v>116</v>
      </c>
      <c r="C386" s="43">
        <v>3110</v>
      </c>
      <c r="D386" s="79">
        <v>0</v>
      </c>
      <c r="E386" s="308" t="s">
        <v>11</v>
      </c>
      <c r="F386" s="308" t="s">
        <v>25</v>
      </c>
      <c r="G386" s="1179" t="s">
        <v>53</v>
      </c>
    </row>
    <row r="387" spans="1:8" ht="39" hidden="1" customHeight="1">
      <c r="A387" s="1267"/>
      <c r="B387" s="1261"/>
      <c r="C387" s="316"/>
      <c r="D387" s="41" t="s">
        <v>249</v>
      </c>
      <c r="E387" s="310"/>
      <c r="F387" s="310"/>
      <c r="G387" s="1180"/>
    </row>
    <row r="388" spans="1:8" ht="26.25" hidden="1" customHeight="1">
      <c r="A388" s="1067" t="s">
        <v>251</v>
      </c>
      <c r="B388" s="108" t="s">
        <v>250</v>
      </c>
      <c r="C388" s="1076">
        <v>3110</v>
      </c>
      <c r="D388" s="109">
        <v>0</v>
      </c>
      <c r="E388" s="1076" t="s">
        <v>268</v>
      </c>
      <c r="F388" s="282" t="s">
        <v>279</v>
      </c>
      <c r="G388" s="333" t="s">
        <v>53</v>
      </c>
    </row>
    <row r="389" spans="1:8" ht="44.25" hidden="1" customHeight="1">
      <c r="A389" s="1263"/>
      <c r="B389" s="314"/>
      <c r="C389" s="1077"/>
      <c r="D389" s="128" t="s">
        <v>335</v>
      </c>
      <c r="E389" s="1077"/>
      <c r="F389" s="129"/>
      <c r="G389" s="358"/>
    </row>
    <row r="390" spans="1:8" ht="52.5" customHeight="1">
      <c r="A390" s="1067" t="s">
        <v>614</v>
      </c>
      <c r="B390" s="1268" t="s">
        <v>613</v>
      </c>
      <c r="C390" s="1076">
        <v>3110</v>
      </c>
      <c r="D390" s="109">
        <v>25000000</v>
      </c>
      <c r="E390" s="1077" t="s">
        <v>510</v>
      </c>
      <c r="F390" s="1264" t="s">
        <v>27</v>
      </c>
      <c r="G390" s="1126" t="s">
        <v>848</v>
      </c>
    </row>
    <row r="391" spans="1:8" ht="228.75" customHeight="1">
      <c r="A391" s="1263"/>
      <c r="B391" s="1269"/>
      <c r="C391" s="1077"/>
      <c r="D391" s="111" t="s">
        <v>624</v>
      </c>
      <c r="E391" s="1167"/>
      <c r="F391" s="1265"/>
      <c r="G391" s="1127"/>
      <c r="H391" s="92"/>
    </row>
    <row r="392" spans="1:8" ht="34.5" hidden="1" customHeight="1">
      <c r="A392" s="285" t="s">
        <v>107</v>
      </c>
      <c r="B392" s="1260" t="s">
        <v>106</v>
      </c>
      <c r="C392" s="35">
        <v>3110</v>
      </c>
      <c r="D392" s="148">
        <v>0</v>
      </c>
      <c r="E392" s="1177" t="s">
        <v>200</v>
      </c>
      <c r="F392" s="309" t="s">
        <v>342</v>
      </c>
      <c r="G392" s="1179" t="s">
        <v>53</v>
      </c>
    </row>
    <row r="393" spans="1:8" ht="42" hidden="1" customHeight="1">
      <c r="A393" s="286"/>
      <c r="B393" s="1261"/>
      <c r="C393" s="35"/>
      <c r="D393" s="12" t="s">
        <v>341</v>
      </c>
      <c r="E393" s="1178"/>
      <c r="F393" s="309"/>
      <c r="G393" s="1180"/>
    </row>
    <row r="394" spans="1:8" ht="42" hidden="1" customHeight="1">
      <c r="A394" s="413" t="s">
        <v>319</v>
      </c>
      <c r="B394" s="59" t="s">
        <v>280</v>
      </c>
      <c r="C394" s="339">
        <v>3110</v>
      </c>
      <c r="D394" s="142">
        <v>0</v>
      </c>
      <c r="E394" s="1270" t="s">
        <v>200</v>
      </c>
      <c r="F394" s="1177" t="s">
        <v>342</v>
      </c>
      <c r="G394" s="1140" t="s">
        <v>58</v>
      </c>
    </row>
    <row r="395" spans="1:8" ht="42" hidden="1" customHeight="1">
      <c r="A395" s="369"/>
      <c r="B395" s="14"/>
      <c r="C395" s="29"/>
      <c r="D395" s="133" t="s">
        <v>281</v>
      </c>
      <c r="E395" s="1271"/>
      <c r="F395" s="1178"/>
      <c r="G395" s="1117"/>
    </row>
    <row r="396" spans="1:8" ht="42" hidden="1" customHeight="1">
      <c r="A396" s="412" t="s">
        <v>344</v>
      </c>
      <c r="B396" s="59" t="s">
        <v>343</v>
      </c>
      <c r="C396" s="35">
        <v>3110</v>
      </c>
      <c r="D396" s="149">
        <v>0</v>
      </c>
      <c r="E396" s="1270" t="s">
        <v>200</v>
      </c>
      <c r="F396" s="309" t="s">
        <v>342</v>
      </c>
      <c r="G396" s="1140" t="s">
        <v>53</v>
      </c>
    </row>
    <row r="397" spans="1:8" ht="42" hidden="1" customHeight="1">
      <c r="A397" s="412"/>
      <c r="B397" s="323"/>
      <c r="C397" s="35"/>
      <c r="D397" s="133" t="s">
        <v>345</v>
      </c>
      <c r="E397" s="1271"/>
      <c r="F397" s="309"/>
      <c r="G397" s="1117"/>
    </row>
    <row r="398" spans="1:8" ht="52.5" hidden="1" customHeight="1">
      <c r="A398" s="391" t="s">
        <v>155</v>
      </c>
      <c r="B398" s="323" t="s">
        <v>154</v>
      </c>
      <c r="C398" s="311">
        <v>3110</v>
      </c>
      <c r="D398" s="34">
        <v>0</v>
      </c>
      <c r="E398" s="307" t="s">
        <v>184</v>
      </c>
      <c r="F398" s="309" t="s">
        <v>118</v>
      </c>
      <c r="G398" s="1179" t="s">
        <v>53</v>
      </c>
    </row>
    <row r="399" spans="1:8" ht="42" hidden="1" customHeight="1">
      <c r="A399" s="386"/>
      <c r="B399" s="323"/>
      <c r="C399" s="35"/>
      <c r="D399" s="12" t="s">
        <v>156</v>
      </c>
      <c r="E399" s="307"/>
      <c r="F399" s="309"/>
      <c r="G399" s="1180"/>
    </row>
    <row r="400" spans="1:8" ht="70.5" hidden="1" customHeight="1">
      <c r="A400" s="1138" t="s">
        <v>50</v>
      </c>
      <c r="B400" s="10" t="s">
        <v>37</v>
      </c>
      <c r="C400" s="1220">
        <v>3110</v>
      </c>
      <c r="D400" s="36">
        <f>12915000-12915000</f>
        <v>0</v>
      </c>
      <c r="E400" s="1177" t="s">
        <v>110</v>
      </c>
      <c r="F400" s="1080" t="s">
        <v>27</v>
      </c>
      <c r="G400" s="1201" t="s">
        <v>161</v>
      </c>
    </row>
    <row r="401" spans="1:13" ht="107.25" hidden="1" customHeight="1">
      <c r="A401" s="1139"/>
      <c r="B401" s="37"/>
      <c r="C401" s="1221"/>
      <c r="D401" s="46" t="s">
        <v>159</v>
      </c>
      <c r="E401" s="1178"/>
      <c r="F401" s="1081"/>
      <c r="G401" s="1202"/>
    </row>
    <row r="402" spans="1:13" ht="40.5" hidden="1" customHeight="1">
      <c r="A402" s="1138" t="s">
        <v>139</v>
      </c>
      <c r="B402" s="84" t="s">
        <v>140</v>
      </c>
      <c r="C402" s="1220">
        <v>3110</v>
      </c>
      <c r="D402" s="36">
        <v>0</v>
      </c>
      <c r="E402" s="1177" t="s">
        <v>120</v>
      </c>
      <c r="F402" s="1080" t="s">
        <v>119</v>
      </c>
      <c r="G402" s="276" t="s">
        <v>117</v>
      </c>
      <c r="L402" s="78"/>
    </row>
    <row r="403" spans="1:13" ht="24" hidden="1" customHeight="1">
      <c r="A403" s="1139"/>
      <c r="B403" s="11"/>
      <c r="C403" s="1221"/>
      <c r="D403" s="46" t="s">
        <v>122</v>
      </c>
      <c r="E403" s="1178"/>
      <c r="F403" s="1081"/>
      <c r="G403" s="277"/>
    </row>
    <row r="404" spans="1:13" ht="40.5" hidden="1" customHeight="1">
      <c r="A404" s="1138" t="s">
        <v>340</v>
      </c>
      <c r="B404" s="1198" t="s">
        <v>138</v>
      </c>
      <c r="C404" s="1220">
        <v>3110</v>
      </c>
      <c r="D404" s="131">
        <v>0</v>
      </c>
      <c r="E404" s="1177" t="s">
        <v>120</v>
      </c>
      <c r="F404" s="1080" t="s">
        <v>109</v>
      </c>
      <c r="G404" s="276" t="s">
        <v>117</v>
      </c>
      <c r="L404" s="78"/>
    </row>
    <row r="405" spans="1:13" ht="40.5" hidden="1" customHeight="1">
      <c r="A405" s="1139"/>
      <c r="B405" s="1199"/>
      <c r="C405" s="1221"/>
      <c r="D405" s="46" t="s">
        <v>271</v>
      </c>
      <c r="E405" s="1178"/>
      <c r="F405" s="1081"/>
      <c r="G405" s="277"/>
    </row>
    <row r="406" spans="1:13" ht="40.5" hidden="1" customHeight="1">
      <c r="A406" s="1138" t="s">
        <v>141</v>
      </c>
      <c r="B406" s="1260" t="s">
        <v>106</v>
      </c>
      <c r="C406" s="1220">
        <v>3110</v>
      </c>
      <c r="D406" s="36">
        <v>0</v>
      </c>
      <c r="E406" s="1177" t="s">
        <v>123</v>
      </c>
      <c r="F406" s="1080" t="s">
        <v>119</v>
      </c>
      <c r="G406" s="276" t="s">
        <v>117</v>
      </c>
      <c r="L406" s="78"/>
    </row>
    <row r="407" spans="1:13" ht="40.5" hidden="1" customHeight="1">
      <c r="A407" s="1139"/>
      <c r="B407" s="1261"/>
      <c r="C407" s="1221"/>
      <c r="D407" s="46" t="s">
        <v>152</v>
      </c>
      <c r="E407" s="1178"/>
      <c r="F407" s="1081"/>
      <c r="G407" s="355"/>
    </row>
    <row r="408" spans="1:13" ht="27.75" customHeight="1">
      <c r="A408" s="347" t="s">
        <v>12</v>
      </c>
      <c r="B408" s="5"/>
      <c r="C408" s="4"/>
      <c r="D408" s="71">
        <f>D362+D366+D370+D374+D380+D382+D384+D386+D388+D390+D392+D398+D402+D404+D406+D394+D396</f>
        <v>25000000</v>
      </c>
      <c r="E408" s="4"/>
      <c r="F408" s="4"/>
      <c r="G408" s="348"/>
      <c r="H408" s="52"/>
      <c r="I408" s="47"/>
      <c r="J408" s="9"/>
      <c r="K408" s="113"/>
      <c r="L408" s="82"/>
      <c r="M408" s="83"/>
    </row>
    <row r="409" spans="1:13" ht="85.5" hidden="1" customHeight="1">
      <c r="A409" s="391" t="s">
        <v>67</v>
      </c>
      <c r="B409" s="13" t="s">
        <v>81</v>
      </c>
      <c r="C409" s="1236">
        <v>3122</v>
      </c>
      <c r="D409" s="57">
        <f>1300000-1300000</f>
        <v>0</v>
      </c>
      <c r="E409" s="1177" t="s">
        <v>75</v>
      </c>
      <c r="F409" s="1162" t="s">
        <v>25</v>
      </c>
      <c r="G409" s="1272" t="s">
        <v>160</v>
      </c>
      <c r="J409" s="93"/>
      <c r="K409" s="9"/>
    </row>
    <row r="410" spans="1:13" ht="95.25" hidden="1" customHeight="1">
      <c r="A410" s="386"/>
      <c r="B410" s="33"/>
      <c r="C410" s="1237"/>
      <c r="D410" s="51" t="s">
        <v>162</v>
      </c>
      <c r="E410" s="1178"/>
      <c r="F410" s="1163"/>
      <c r="G410" s="1273"/>
    </row>
    <row r="411" spans="1:13" ht="88.5" hidden="1" customHeight="1">
      <c r="A411" s="387" t="s">
        <v>66</v>
      </c>
      <c r="B411" s="13" t="s">
        <v>83</v>
      </c>
      <c r="C411" s="35">
        <v>3122</v>
      </c>
      <c r="D411" s="57">
        <f>20650000-20650000</f>
        <v>0</v>
      </c>
      <c r="E411" s="1177" t="s">
        <v>11</v>
      </c>
      <c r="F411" s="317" t="s">
        <v>25</v>
      </c>
      <c r="G411" s="1201" t="s">
        <v>160</v>
      </c>
    </row>
    <row r="412" spans="1:13" ht="82.5" hidden="1" customHeight="1">
      <c r="A412" s="414"/>
      <c r="B412" s="17"/>
      <c r="C412" s="35"/>
      <c r="D412" s="1" t="s">
        <v>162</v>
      </c>
      <c r="E412" s="1178"/>
      <c r="F412" s="317"/>
      <c r="G412" s="1202"/>
    </row>
    <row r="413" spans="1:13" ht="65.25" hidden="1" customHeight="1">
      <c r="A413" s="391" t="s">
        <v>68</v>
      </c>
      <c r="B413" s="13" t="s">
        <v>76</v>
      </c>
      <c r="C413" s="1274">
        <v>3122</v>
      </c>
      <c r="D413" s="57">
        <f>2590000-150000-2440000</f>
        <v>0</v>
      </c>
      <c r="E413" s="1177" t="s">
        <v>11</v>
      </c>
      <c r="F413" s="1177" t="s">
        <v>25</v>
      </c>
      <c r="G413" s="1201" t="s">
        <v>274</v>
      </c>
      <c r="K413" s="93"/>
      <c r="L413" s="9"/>
    </row>
    <row r="414" spans="1:13" ht="27.75" hidden="1" customHeight="1">
      <c r="A414" s="386"/>
      <c r="B414" s="32"/>
      <c r="C414" s="1275"/>
      <c r="D414" s="51" t="s">
        <v>273</v>
      </c>
      <c r="E414" s="1178"/>
      <c r="F414" s="1178"/>
      <c r="G414" s="1202"/>
    </row>
    <row r="415" spans="1:13" ht="93.75" hidden="1" customHeight="1">
      <c r="A415" s="391" t="s">
        <v>69</v>
      </c>
      <c r="B415" s="13" t="s">
        <v>77</v>
      </c>
      <c r="C415" s="1274">
        <v>3122</v>
      </c>
      <c r="D415" s="57">
        <f>850000-850000</f>
        <v>0</v>
      </c>
      <c r="E415" s="1177" t="s">
        <v>75</v>
      </c>
      <c r="F415" s="1177" t="s">
        <v>25</v>
      </c>
      <c r="G415" s="1201" t="s">
        <v>163</v>
      </c>
    </row>
    <row r="416" spans="1:13" ht="81" hidden="1" customHeight="1">
      <c r="A416" s="386"/>
      <c r="B416" s="14"/>
      <c r="C416" s="1275"/>
      <c r="D416" s="51" t="s">
        <v>162</v>
      </c>
      <c r="E416" s="1178"/>
      <c r="F416" s="1178"/>
      <c r="G416" s="1202"/>
    </row>
    <row r="417" spans="1:11" ht="63.75" hidden="1" customHeight="1">
      <c r="A417" s="391" t="s">
        <v>71</v>
      </c>
      <c r="B417" s="13" t="s">
        <v>113</v>
      </c>
      <c r="C417" s="1274">
        <v>3122</v>
      </c>
      <c r="D417" s="57">
        <f>27000-27000</f>
        <v>0</v>
      </c>
      <c r="E417" s="1177" t="s">
        <v>82</v>
      </c>
      <c r="F417" s="1177" t="s">
        <v>25</v>
      </c>
      <c r="G417" s="1201" t="s">
        <v>276</v>
      </c>
    </row>
    <row r="418" spans="1:11" ht="27" hidden="1" customHeight="1">
      <c r="A418" s="386"/>
      <c r="B418" s="32"/>
      <c r="C418" s="1275"/>
      <c r="D418" s="51" t="s">
        <v>275</v>
      </c>
      <c r="E418" s="1178"/>
      <c r="F418" s="1178"/>
      <c r="G418" s="1202"/>
    </row>
    <row r="419" spans="1:11" ht="75" hidden="1" customHeight="1">
      <c r="A419" s="391" t="s">
        <v>70</v>
      </c>
      <c r="B419" s="13" t="s">
        <v>72</v>
      </c>
      <c r="C419" s="1274">
        <v>3122</v>
      </c>
      <c r="D419" s="57">
        <f>67500-67500</f>
        <v>0</v>
      </c>
      <c r="E419" s="1177" t="s">
        <v>82</v>
      </c>
      <c r="F419" s="1177" t="s">
        <v>25</v>
      </c>
      <c r="G419" s="1201" t="s">
        <v>276</v>
      </c>
    </row>
    <row r="420" spans="1:11" ht="26.25" hidden="1" customHeight="1">
      <c r="A420" s="397"/>
      <c r="B420" s="32"/>
      <c r="C420" s="1275"/>
      <c r="D420" s="51" t="s">
        <v>277</v>
      </c>
      <c r="E420" s="1178"/>
      <c r="F420" s="1178"/>
      <c r="G420" s="1202"/>
    </row>
    <row r="421" spans="1:11" ht="55.5" hidden="1" customHeight="1">
      <c r="A421" s="391" t="s">
        <v>73</v>
      </c>
      <c r="B421" s="13" t="s">
        <v>74</v>
      </c>
      <c r="C421" s="1274">
        <v>3122</v>
      </c>
      <c r="D421" s="57">
        <f>15500-15500</f>
        <v>0</v>
      </c>
      <c r="E421" s="1177" t="s">
        <v>170</v>
      </c>
      <c r="F421" s="1177" t="s">
        <v>118</v>
      </c>
      <c r="G421" s="1201" t="s">
        <v>276</v>
      </c>
    </row>
    <row r="422" spans="1:11" ht="30.75" hidden="1" customHeight="1">
      <c r="A422" s="397"/>
      <c r="B422" s="32"/>
      <c r="C422" s="1275"/>
      <c r="D422" s="51" t="s">
        <v>278</v>
      </c>
      <c r="E422" s="1178"/>
      <c r="F422" s="1178"/>
      <c r="G422" s="1202"/>
    </row>
    <row r="423" spans="1:11" ht="35.25" hidden="1" customHeight="1">
      <c r="A423" s="415" t="s">
        <v>57</v>
      </c>
      <c r="B423" s="31"/>
      <c r="C423" s="30"/>
      <c r="D423" s="26">
        <f>D409+D411+D413+D415+D417+D419+D421</f>
        <v>0</v>
      </c>
      <c r="E423" s="30"/>
      <c r="F423" s="30"/>
      <c r="G423" s="416"/>
      <c r="H423" s="132"/>
      <c r="I423" s="47"/>
      <c r="K423" s="9"/>
    </row>
    <row r="424" spans="1:11" ht="60" customHeight="1">
      <c r="A424" s="1067" t="s">
        <v>580</v>
      </c>
      <c r="B424" s="1286" t="s">
        <v>902</v>
      </c>
      <c r="C424" s="1076">
        <v>3122</v>
      </c>
      <c r="D424" s="109">
        <v>6899700</v>
      </c>
      <c r="E424" s="1076" t="s">
        <v>582</v>
      </c>
      <c r="F424" s="1124" t="s">
        <v>584</v>
      </c>
      <c r="G424" s="1126" t="s">
        <v>847</v>
      </c>
      <c r="H424" s="53"/>
      <c r="I424" s="47"/>
      <c r="K424" s="9"/>
    </row>
    <row r="425" spans="1:11" ht="140.25" customHeight="1">
      <c r="A425" s="1263"/>
      <c r="B425" s="1287"/>
      <c r="C425" s="1077"/>
      <c r="D425" s="128" t="s">
        <v>583</v>
      </c>
      <c r="E425" s="1077"/>
      <c r="F425" s="1125"/>
      <c r="G425" s="1127"/>
      <c r="H425" s="99"/>
      <c r="I425" s="47"/>
      <c r="K425" s="9"/>
    </row>
    <row r="426" spans="1:11" ht="35.25" customHeight="1">
      <c r="A426" s="417" t="s">
        <v>592</v>
      </c>
      <c r="B426" s="95"/>
      <c r="C426" s="96"/>
      <c r="D426" s="97">
        <f>D424</f>
        <v>6899700</v>
      </c>
      <c r="E426" s="96"/>
      <c r="F426" s="96"/>
      <c r="G426" s="418"/>
      <c r="H426" s="53"/>
      <c r="I426" s="47"/>
      <c r="K426" s="9"/>
    </row>
    <row r="427" spans="1:11" ht="35.25" customHeight="1">
      <c r="A427" s="1118" t="s">
        <v>849</v>
      </c>
      <c r="B427" s="1120" t="s">
        <v>581</v>
      </c>
      <c r="C427" s="1122">
        <v>3142</v>
      </c>
      <c r="D427" s="109">
        <v>21362000</v>
      </c>
      <c r="E427" s="1076" t="s">
        <v>582</v>
      </c>
      <c r="F427" s="1124" t="s">
        <v>108</v>
      </c>
      <c r="G427" s="1126" t="s">
        <v>847</v>
      </c>
      <c r="H427" s="53"/>
      <c r="I427" s="47"/>
      <c r="K427" s="9"/>
    </row>
    <row r="428" spans="1:11" ht="135" customHeight="1">
      <c r="A428" s="1119"/>
      <c r="B428" s="1121"/>
      <c r="C428" s="1123"/>
      <c r="D428" s="128" t="s">
        <v>850</v>
      </c>
      <c r="E428" s="1077"/>
      <c r="F428" s="1125"/>
      <c r="G428" s="1127"/>
      <c r="H428" s="53"/>
      <c r="I428" s="47"/>
      <c r="K428" s="9"/>
    </row>
    <row r="429" spans="1:11" ht="35.25" customHeight="1">
      <c r="A429" s="6" t="s">
        <v>851</v>
      </c>
      <c r="B429" s="95"/>
      <c r="C429" s="96"/>
      <c r="D429" s="97">
        <f>D427</f>
        <v>21362000</v>
      </c>
      <c r="E429" s="96"/>
      <c r="F429" s="96"/>
      <c r="G429" s="96"/>
      <c r="H429" s="53"/>
      <c r="I429" s="47"/>
      <c r="K429" s="9"/>
    </row>
    <row r="430" spans="1:11" ht="38.25" customHeight="1">
      <c r="A430" s="1283"/>
      <c r="B430" s="1284"/>
      <c r="C430" s="1284"/>
      <c r="D430" s="1284"/>
      <c r="E430" s="1284"/>
      <c r="F430" s="1284"/>
      <c r="G430" s="1285"/>
    </row>
    <row r="431" spans="1:11" ht="27" customHeight="1">
      <c r="A431" s="1278"/>
      <c r="B431" s="419"/>
      <c r="C431" s="420"/>
      <c r="D431" s="1279"/>
      <c r="E431" s="1279"/>
      <c r="F431" s="1279"/>
      <c r="G431" s="1280"/>
    </row>
    <row r="432" spans="1:11" ht="25.5" customHeight="1">
      <c r="A432" s="1278"/>
      <c r="B432" s="419"/>
      <c r="C432" s="421"/>
      <c r="D432" s="1281"/>
      <c r="E432" s="1281"/>
      <c r="F432" s="1281"/>
      <c r="G432" s="1282"/>
    </row>
    <row r="433" spans="1:12" ht="15.75">
      <c r="A433" s="422"/>
      <c r="B433" s="423"/>
      <c r="C433" s="419"/>
      <c r="D433" s="423"/>
      <c r="E433" s="424"/>
      <c r="F433" s="424"/>
      <c r="G433" s="425"/>
    </row>
    <row r="434" spans="1:12" ht="30" hidden="1" customHeight="1">
      <c r="A434" s="1278"/>
      <c r="B434" s="419"/>
      <c r="C434" s="420"/>
      <c r="D434" s="1279"/>
      <c r="E434" s="1279"/>
      <c r="F434" s="1279"/>
      <c r="G434" s="1280"/>
    </row>
    <row r="435" spans="1:12" ht="12.75" hidden="1" customHeight="1">
      <c r="A435" s="1278"/>
      <c r="B435" s="419"/>
      <c r="C435" s="421"/>
      <c r="D435" s="1281"/>
      <c r="E435" s="1281"/>
      <c r="F435" s="1281"/>
      <c r="G435" s="1282"/>
    </row>
    <row r="436" spans="1:12" ht="12.75" hidden="1" customHeight="1">
      <c r="A436" s="426"/>
      <c r="B436" s="419"/>
      <c r="C436" s="421"/>
      <c r="D436" s="427"/>
      <c r="E436" s="427"/>
      <c r="F436" s="427"/>
      <c r="G436" s="428"/>
    </row>
    <row r="437" spans="1:12" ht="21.75" hidden="1" customHeight="1">
      <c r="A437" s="1278"/>
      <c r="B437" s="419"/>
      <c r="C437" s="420"/>
      <c r="D437" s="1279"/>
      <c r="E437" s="1279"/>
      <c r="F437" s="1279"/>
      <c r="G437" s="1280"/>
      <c r="H437" s="92">
        <v>66282560</v>
      </c>
    </row>
    <row r="438" spans="1:12" ht="12.75" customHeight="1">
      <c r="A438" s="1278"/>
      <c r="B438" s="419"/>
      <c r="C438" s="421"/>
      <c r="D438" s="1281"/>
      <c r="E438" s="1281"/>
      <c r="F438" s="1281"/>
      <c r="G438" s="1282"/>
    </row>
    <row r="439" spans="1:12" ht="12.75" customHeight="1" thickBot="1">
      <c r="A439" s="429"/>
      <c r="B439" s="430"/>
      <c r="C439" s="431"/>
      <c r="D439" s="432"/>
      <c r="E439" s="432"/>
      <c r="F439" s="432"/>
      <c r="G439" s="433"/>
    </row>
    <row r="440" spans="1:12" ht="23.25">
      <c r="D440" s="440"/>
      <c r="H440" s="47"/>
      <c r="K440" s="77"/>
      <c r="L440" s="85"/>
    </row>
  </sheetData>
  <mergeCells count="675">
    <mergeCell ref="A85:A86"/>
    <mergeCell ref="C318:C319"/>
    <mergeCell ref="E318:E319"/>
    <mergeCell ref="F318:F319"/>
    <mergeCell ref="G318:G319"/>
    <mergeCell ref="G390:G391"/>
    <mergeCell ref="F234:F235"/>
    <mergeCell ref="G234:G235"/>
    <mergeCell ref="F236:F237"/>
    <mergeCell ref="G236:G237"/>
    <mergeCell ref="G386:G387"/>
    <mergeCell ref="G355:G356"/>
    <mergeCell ref="E348:E349"/>
    <mergeCell ref="G348:G349"/>
    <mergeCell ref="G336:G337"/>
    <mergeCell ref="G338:G339"/>
    <mergeCell ref="G340:G341"/>
    <mergeCell ref="G330:G331"/>
    <mergeCell ref="G332:G333"/>
    <mergeCell ref="G334:G335"/>
    <mergeCell ref="G324:G325"/>
    <mergeCell ref="G326:G327"/>
    <mergeCell ref="G328:G329"/>
    <mergeCell ref="G320:G321"/>
    <mergeCell ref="G322:G323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C173:C174"/>
    <mergeCell ref="E173:E174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B206:B207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C336:C337"/>
    <mergeCell ref="F336:F337"/>
    <mergeCell ref="F300:F301"/>
    <mergeCell ref="C288:C289"/>
    <mergeCell ref="A286:A287"/>
    <mergeCell ref="B286:B287"/>
    <mergeCell ref="E286:E287"/>
    <mergeCell ref="F286:F287"/>
    <mergeCell ref="E332:E333"/>
    <mergeCell ref="E334:E335"/>
    <mergeCell ref="E324:E325"/>
    <mergeCell ref="E326:E327"/>
    <mergeCell ref="E328:E329"/>
    <mergeCell ref="A326:A327"/>
    <mergeCell ref="B326:B327"/>
    <mergeCell ref="C326:C327"/>
    <mergeCell ref="F326:F327"/>
    <mergeCell ref="A328:A329"/>
    <mergeCell ref="B328:B329"/>
    <mergeCell ref="C328:C329"/>
    <mergeCell ref="F328:F329"/>
    <mergeCell ref="E330:E331"/>
    <mergeCell ref="B298:B299"/>
    <mergeCell ref="C298:C299"/>
    <mergeCell ref="B340:B341"/>
    <mergeCell ref="A340:A341"/>
    <mergeCell ref="A338:A339"/>
    <mergeCell ref="A336:A337"/>
    <mergeCell ref="B336:B337"/>
    <mergeCell ref="E336:E337"/>
    <mergeCell ref="E338:E339"/>
    <mergeCell ref="E340:E341"/>
    <mergeCell ref="C123:C124"/>
    <mergeCell ref="E123:E124"/>
    <mergeCell ref="E322:E323"/>
    <mergeCell ref="C310:C311"/>
    <mergeCell ref="E310:E311"/>
    <mergeCell ref="E312:E313"/>
    <mergeCell ref="E320:F321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G409:G410"/>
    <mergeCell ref="E411:E412"/>
    <mergeCell ref="G411:G412"/>
    <mergeCell ref="C413:C414"/>
    <mergeCell ref="E413:E414"/>
    <mergeCell ref="F413:F414"/>
    <mergeCell ref="A268:A269"/>
    <mergeCell ref="A437:A438"/>
    <mergeCell ref="D437:G437"/>
    <mergeCell ref="D438:G438"/>
    <mergeCell ref="C424:C425"/>
    <mergeCell ref="E424:E425"/>
    <mergeCell ref="F424:F425"/>
    <mergeCell ref="G424:G425"/>
    <mergeCell ref="A430:G430"/>
    <mergeCell ref="A431:A432"/>
    <mergeCell ref="D431:G431"/>
    <mergeCell ref="D432:G432"/>
    <mergeCell ref="B424:B425"/>
    <mergeCell ref="A424:A425"/>
    <mergeCell ref="A434:A435"/>
    <mergeCell ref="D434:G434"/>
    <mergeCell ref="D435:G435"/>
    <mergeCell ref="G413:G414"/>
    <mergeCell ref="A406:A407"/>
    <mergeCell ref="B406:B407"/>
    <mergeCell ref="C406:C407"/>
    <mergeCell ref="E406:E407"/>
    <mergeCell ref="F406:F407"/>
    <mergeCell ref="C409:C410"/>
    <mergeCell ref="E409:E410"/>
    <mergeCell ref="F409:F410"/>
    <mergeCell ref="A402:A403"/>
    <mergeCell ref="C402:C403"/>
    <mergeCell ref="E402:E403"/>
    <mergeCell ref="F402:F403"/>
    <mergeCell ref="A404:A405"/>
    <mergeCell ref="B404:B405"/>
    <mergeCell ref="C404:C405"/>
    <mergeCell ref="E404:E405"/>
    <mergeCell ref="F404:F405"/>
    <mergeCell ref="G398:G399"/>
    <mergeCell ref="A400:A401"/>
    <mergeCell ref="C400:C401"/>
    <mergeCell ref="E400:E401"/>
    <mergeCell ref="F400:F401"/>
    <mergeCell ref="G400:G401"/>
    <mergeCell ref="G392:G393"/>
    <mergeCell ref="E394:E395"/>
    <mergeCell ref="F394:F395"/>
    <mergeCell ref="G394:G395"/>
    <mergeCell ref="E396:E397"/>
    <mergeCell ref="G396:G397"/>
    <mergeCell ref="A390:A391"/>
    <mergeCell ref="C390:C391"/>
    <mergeCell ref="E390:E391"/>
    <mergeCell ref="F390:F391"/>
    <mergeCell ref="B392:B393"/>
    <mergeCell ref="E392:E393"/>
    <mergeCell ref="B384:B385"/>
    <mergeCell ref="A386:A387"/>
    <mergeCell ref="B386:B387"/>
    <mergeCell ref="B390:B391"/>
    <mergeCell ref="A388:A389"/>
    <mergeCell ref="C388:C389"/>
    <mergeCell ref="E388:E389"/>
    <mergeCell ref="B378:B379"/>
    <mergeCell ref="G378:G379"/>
    <mergeCell ref="B380:B381"/>
    <mergeCell ref="G380:G381"/>
    <mergeCell ref="B382:B383"/>
    <mergeCell ref="G382:G383"/>
    <mergeCell ref="B374:B375"/>
    <mergeCell ref="F374:F375"/>
    <mergeCell ref="G374:G375"/>
    <mergeCell ref="B376:B377"/>
    <mergeCell ref="C376:C377"/>
    <mergeCell ref="E376:E377"/>
    <mergeCell ref="F376:F377"/>
    <mergeCell ref="G376:G377"/>
    <mergeCell ref="A358:A359"/>
    <mergeCell ref="B358:B373"/>
    <mergeCell ref="C358:C373"/>
    <mergeCell ref="E358:E373"/>
    <mergeCell ref="F358:F373"/>
    <mergeCell ref="G358:G359"/>
    <mergeCell ref="G360:G371"/>
    <mergeCell ref="G372:G373"/>
    <mergeCell ref="A352:A353"/>
    <mergeCell ref="C352:C353"/>
    <mergeCell ref="E352:E353"/>
    <mergeCell ref="F352:F353"/>
    <mergeCell ref="E355:F356"/>
    <mergeCell ref="A350:A351"/>
    <mergeCell ref="C350:C351"/>
    <mergeCell ref="E350:E351"/>
    <mergeCell ref="F350:F351"/>
    <mergeCell ref="A348:A349"/>
    <mergeCell ref="B348:B349"/>
    <mergeCell ref="C348:C349"/>
    <mergeCell ref="F348:F349"/>
    <mergeCell ref="G342:G343"/>
    <mergeCell ref="E344:E345"/>
    <mergeCell ref="G344:G345"/>
    <mergeCell ref="E346:E347"/>
    <mergeCell ref="G346:G347"/>
    <mergeCell ref="A346:A347"/>
    <mergeCell ref="B346:B347"/>
    <mergeCell ref="C346:C347"/>
    <mergeCell ref="F346:F347"/>
    <mergeCell ref="B344:B345"/>
    <mergeCell ref="A344:A345"/>
    <mergeCell ref="E342:E343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04:G305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38:G239"/>
    <mergeCell ref="E234:E235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08:G209"/>
    <mergeCell ref="G210:G211"/>
    <mergeCell ref="F220:F221"/>
    <mergeCell ref="G204:G205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7:E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85:E86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27:A28"/>
    <mergeCell ref="A30:A31"/>
    <mergeCell ref="A1:G1"/>
    <mergeCell ref="A2:F2"/>
    <mergeCell ref="A3:G3"/>
    <mergeCell ref="B4:E4"/>
    <mergeCell ref="A5:G5"/>
    <mergeCell ref="E8:E13"/>
    <mergeCell ref="F8:F13"/>
    <mergeCell ref="G8:G13"/>
    <mergeCell ref="A427:A428"/>
    <mergeCell ref="B427:B428"/>
    <mergeCell ref="C427:C428"/>
    <mergeCell ref="E427:E428"/>
    <mergeCell ref="F427:F428"/>
    <mergeCell ref="G427:G428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C23:C24"/>
    <mergeCell ref="E23:E24"/>
    <mergeCell ref="F23:F24"/>
    <mergeCell ref="G23:G24"/>
    <mergeCell ref="A48:A49"/>
    <mergeCell ref="C48:C49"/>
    <mergeCell ref="E48:E49"/>
    <mergeCell ref="A46:A47"/>
    <mergeCell ref="A32:A33"/>
    <mergeCell ref="A34:A35"/>
    <mergeCell ref="A36:A37"/>
    <mergeCell ref="A38:A39"/>
    <mergeCell ref="A40:A41"/>
  </mergeCells>
  <pageMargins left="0.23622047244094491" right="0.23622047244094491" top="0.51181102362204722" bottom="0.19685039370078741" header="0.15748031496062992" footer="0.31496062992125984"/>
  <pageSetup paperSize="9" scale="63" fitToWidth="5" fitToHeight="1000" orientation="portrait" r:id="rId1"/>
  <rowBreaks count="2" manualBreakCount="2">
    <brk id="247" max="6" man="1"/>
    <brk id="3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2"/>
  <sheetViews>
    <sheetView view="pageBreakPreview" topLeftCell="A83" zoomScaleNormal="100" zoomScaleSheetLayoutView="100" workbookViewId="0">
      <selection activeCell="D127" sqref="D127"/>
    </sheetView>
  </sheetViews>
  <sheetFormatPr defaultRowHeight="15"/>
  <cols>
    <col min="1" max="1" width="46.5703125" customWidth="1"/>
    <col min="2" max="2" width="34.71093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25.7109375" customWidth="1"/>
    <col min="8" max="8" width="13.5703125" hidden="1" customWidth="1"/>
    <col min="9" max="9" width="15.28515625" hidden="1" customWidth="1"/>
    <col min="10" max="10" width="15.7109375" hidden="1" customWidth="1"/>
    <col min="11" max="11" width="19.5703125" hidden="1" customWidth="1"/>
    <col min="12" max="12" width="22" bestFit="1" customWidth="1"/>
  </cols>
  <sheetData>
    <row r="1" spans="1:10" ht="30" customHeight="1">
      <c r="A1" s="1104" t="s">
        <v>838</v>
      </c>
      <c r="B1" s="1105"/>
      <c r="C1" s="1105"/>
      <c r="D1" s="1105"/>
      <c r="E1" s="1105"/>
      <c r="F1" s="1105"/>
      <c r="G1" s="1106"/>
    </row>
    <row r="2" spans="1:10" ht="20.25">
      <c r="A2" s="1107" t="s">
        <v>883</v>
      </c>
      <c r="B2" s="1108"/>
      <c r="C2" s="1108"/>
      <c r="D2" s="1108"/>
      <c r="E2" s="1108"/>
      <c r="F2" s="1108"/>
      <c r="G2" s="441"/>
    </row>
    <row r="3" spans="1:10" ht="18.75">
      <c r="A3" s="1109"/>
      <c r="B3" s="1110"/>
      <c r="C3" s="1110"/>
      <c r="D3" s="1110"/>
      <c r="E3" s="1110"/>
      <c r="F3" s="1110"/>
      <c r="G3" s="1111"/>
    </row>
    <row r="4" spans="1:10" ht="18.75" hidden="1">
      <c r="A4" s="342"/>
      <c r="B4" s="1110"/>
      <c r="C4" s="1110"/>
      <c r="D4" s="1110"/>
      <c r="E4" s="1110"/>
      <c r="F4" s="343"/>
      <c r="G4" s="344"/>
    </row>
    <row r="5" spans="1:10" ht="20.25" thickBot="1">
      <c r="A5" s="1112"/>
      <c r="B5" s="1113"/>
      <c r="C5" s="1113"/>
      <c r="D5" s="1113"/>
      <c r="E5" s="1113"/>
      <c r="F5" s="1113"/>
      <c r="G5" s="1114"/>
      <c r="H5" s="250"/>
    </row>
    <row r="6" spans="1:10" ht="66" customHeight="1" thickBot="1">
      <c r="A6" s="436" t="s">
        <v>1</v>
      </c>
      <c r="B6" s="437" t="s">
        <v>518</v>
      </c>
      <c r="C6" s="437" t="s">
        <v>15</v>
      </c>
      <c r="D6" s="437" t="s">
        <v>2</v>
      </c>
      <c r="E6" s="437" t="s">
        <v>3</v>
      </c>
      <c r="F6" s="437" t="s">
        <v>4</v>
      </c>
      <c r="G6" s="438" t="s">
        <v>801</v>
      </c>
      <c r="H6" s="1045" t="s">
        <v>837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1046">
        <v>6</v>
      </c>
      <c r="G7" s="1047">
        <v>7</v>
      </c>
    </row>
    <row r="8" spans="1:10" ht="51.75" customHeight="1">
      <c r="A8" s="1098" t="s">
        <v>575</v>
      </c>
      <c r="B8" s="48" t="s">
        <v>470</v>
      </c>
      <c r="C8" s="949">
        <v>2271</v>
      </c>
      <c r="D8" s="229">
        <f>4165028+2000000</f>
        <v>6165028</v>
      </c>
      <c r="E8" s="1115" t="s">
        <v>181</v>
      </c>
      <c r="F8" s="1115" t="s">
        <v>504</v>
      </c>
      <c r="G8" s="968" t="s">
        <v>802</v>
      </c>
    </row>
    <row r="9" spans="1:10" ht="35.25" customHeight="1">
      <c r="A9" s="1099"/>
      <c r="B9" s="48"/>
      <c r="C9" s="49"/>
      <c r="D9" s="44" t="s">
        <v>577</v>
      </c>
      <c r="E9" s="1115"/>
      <c r="F9" s="1115"/>
      <c r="G9" s="967"/>
    </row>
    <row r="10" spans="1:10" ht="39" customHeight="1">
      <c r="A10" s="1097" t="s">
        <v>473</v>
      </c>
      <c r="B10" s="48"/>
      <c r="C10" s="49"/>
      <c r="D10" s="45">
        <f>857506+408981</f>
        <v>1266487</v>
      </c>
      <c r="E10" s="1115"/>
      <c r="F10" s="1115"/>
      <c r="G10" s="1029" t="s">
        <v>803</v>
      </c>
    </row>
    <row r="11" spans="1:10" ht="44.25" customHeight="1">
      <c r="A11" s="1098"/>
      <c r="B11" s="48"/>
      <c r="C11" s="49"/>
      <c r="D11" s="44" t="s">
        <v>578</v>
      </c>
      <c r="E11" s="1115"/>
      <c r="F11" s="1115"/>
      <c r="G11" s="967"/>
      <c r="I11" s="92"/>
      <c r="J11" s="92"/>
    </row>
    <row r="12" spans="1:10" ht="39" customHeight="1">
      <c r="A12" s="1098" t="s">
        <v>474</v>
      </c>
      <c r="B12" s="48"/>
      <c r="C12" s="49"/>
      <c r="D12" s="45">
        <f>514504+408981</f>
        <v>923485</v>
      </c>
      <c r="E12" s="1115"/>
      <c r="F12" s="1115"/>
      <c r="G12" s="1030" t="s">
        <v>804</v>
      </c>
      <c r="I12" s="92"/>
      <c r="J12" s="92"/>
    </row>
    <row r="13" spans="1:10" ht="46.5" customHeight="1">
      <c r="A13" s="1099"/>
      <c r="B13" s="28"/>
      <c r="C13" s="50"/>
      <c r="D13" s="44" t="s">
        <v>579</v>
      </c>
      <c r="E13" s="1079"/>
      <c r="F13" s="1079"/>
      <c r="G13" s="968"/>
      <c r="H13" s="234"/>
      <c r="I13" s="9">
        <f>D8+D10+D12</f>
        <v>8355000</v>
      </c>
      <c r="J13" s="9">
        <f>H13-I13</f>
        <v>-8355000</v>
      </c>
    </row>
    <row r="14" spans="1:10" ht="53.25" hidden="1" customHeight="1">
      <c r="A14" s="1097" t="s">
        <v>472</v>
      </c>
      <c r="B14" s="235" t="s">
        <v>470</v>
      </c>
      <c r="C14" s="236">
        <v>2271</v>
      </c>
      <c r="D14" s="237">
        <v>0</v>
      </c>
      <c r="E14" s="1071" t="s">
        <v>114</v>
      </c>
      <c r="F14" s="1072" t="s">
        <v>19</v>
      </c>
      <c r="G14" s="345" t="s">
        <v>58</v>
      </c>
    </row>
    <row r="15" spans="1:10" ht="39.75" hidden="1" customHeight="1">
      <c r="A15" s="1099"/>
      <c r="B15" s="238"/>
      <c r="C15" s="239"/>
      <c r="D15" s="240" t="s">
        <v>393</v>
      </c>
      <c r="E15" s="1072"/>
      <c r="F15" s="1072"/>
      <c r="G15" s="346" t="s">
        <v>372</v>
      </c>
    </row>
    <row r="16" spans="1:10" ht="39.75" hidden="1" customHeight="1">
      <c r="A16" s="1097" t="s">
        <v>473</v>
      </c>
      <c r="B16" s="238"/>
      <c r="C16" s="239"/>
      <c r="D16" s="237">
        <v>0</v>
      </c>
      <c r="E16" s="1072"/>
      <c r="F16" s="1072"/>
      <c r="G16" s="345" t="s">
        <v>58</v>
      </c>
    </row>
    <row r="17" spans="1:11" ht="39.75" hidden="1" customHeight="1">
      <c r="A17" s="1098"/>
      <c r="B17" s="238"/>
      <c r="C17" s="239"/>
      <c r="D17" s="240" t="s">
        <v>394</v>
      </c>
      <c r="E17" s="1072"/>
      <c r="F17" s="1072"/>
      <c r="G17" s="346" t="s">
        <v>372</v>
      </c>
    </row>
    <row r="18" spans="1:11" ht="39.75" hidden="1" customHeight="1">
      <c r="A18" s="1098" t="s">
        <v>475</v>
      </c>
      <c r="B18" s="238"/>
      <c r="C18" s="239"/>
      <c r="D18" s="237">
        <v>0</v>
      </c>
      <c r="E18" s="1072"/>
      <c r="F18" s="1072"/>
      <c r="G18" s="345" t="s">
        <v>58</v>
      </c>
    </row>
    <row r="19" spans="1:11" ht="37.5" hidden="1" customHeight="1">
      <c r="A19" s="1099"/>
      <c r="B19" s="241"/>
      <c r="C19" s="242"/>
      <c r="D19" s="240" t="s">
        <v>394</v>
      </c>
      <c r="E19" s="1073"/>
      <c r="F19" s="1073"/>
      <c r="G19" s="346" t="s">
        <v>372</v>
      </c>
    </row>
    <row r="20" spans="1:11" ht="18.75">
      <c r="A20" s="347" t="s">
        <v>6</v>
      </c>
      <c r="B20" s="6"/>
      <c r="C20" s="4"/>
      <c r="D20" s="24">
        <f>D8+D10+D12+D14+D16+D18</f>
        <v>8355000</v>
      </c>
      <c r="E20" s="4"/>
      <c r="F20" s="4"/>
      <c r="G20" s="969">
        <v>5537036.1600000001</v>
      </c>
      <c r="H20" s="1043">
        <f>D20-G20</f>
        <v>2817963.84</v>
      </c>
      <c r="J20" s="9">
        <f>D20-H20</f>
        <v>5537036.1600000001</v>
      </c>
    </row>
    <row r="21" spans="1:11" ht="57" customHeight="1">
      <c r="A21" s="1097" t="s">
        <v>585</v>
      </c>
      <c r="B21" s="27" t="s">
        <v>471</v>
      </c>
      <c r="C21" s="1074">
        <v>2272</v>
      </c>
      <c r="D21" s="163">
        <f>194410.56+95638.44</f>
        <v>290049</v>
      </c>
      <c r="E21" s="1076" t="s">
        <v>181</v>
      </c>
      <c r="F21" s="1078" t="s">
        <v>19</v>
      </c>
      <c r="G21" s="1029" t="s">
        <v>805</v>
      </c>
    </row>
    <row r="22" spans="1:11" ht="27.75" customHeight="1">
      <c r="A22" s="1099"/>
      <c r="B22" s="48"/>
      <c r="C22" s="1075"/>
      <c r="D22" s="44" t="s">
        <v>503</v>
      </c>
      <c r="E22" s="1077"/>
      <c r="F22" s="1079"/>
      <c r="G22" s="968"/>
    </row>
    <row r="23" spans="1:11" ht="59.25" customHeight="1">
      <c r="A23" s="1132" t="s">
        <v>586</v>
      </c>
      <c r="B23" s="1130" t="s">
        <v>476</v>
      </c>
      <c r="C23" s="1086">
        <v>2272</v>
      </c>
      <c r="D23" s="163">
        <f>192412.56+95638.44</f>
        <v>288051</v>
      </c>
      <c r="E23" s="1076" t="s">
        <v>181</v>
      </c>
      <c r="F23" s="1076" t="s">
        <v>19</v>
      </c>
      <c r="G23" s="1031" t="s">
        <v>806</v>
      </c>
    </row>
    <row r="24" spans="1:11" ht="35.25" customHeight="1">
      <c r="A24" s="1133"/>
      <c r="B24" s="1131"/>
      <c r="C24" s="1087"/>
      <c r="D24" s="243" t="s">
        <v>388</v>
      </c>
      <c r="E24" s="1077"/>
      <c r="F24" s="1077"/>
      <c r="G24" s="358"/>
      <c r="H24" s="9"/>
      <c r="I24">
        <v>578100</v>
      </c>
      <c r="J24" s="9">
        <f>H24-I24</f>
        <v>-578100</v>
      </c>
    </row>
    <row r="25" spans="1:11" ht="48" hidden="1" customHeight="1">
      <c r="A25" s="1132" t="s">
        <v>477</v>
      </c>
      <c r="B25" s="235" t="s">
        <v>471</v>
      </c>
      <c r="C25" s="1146">
        <v>2272</v>
      </c>
      <c r="D25" s="237">
        <v>0</v>
      </c>
      <c r="E25" s="1071" t="s">
        <v>114</v>
      </c>
      <c r="F25" s="1071" t="s">
        <v>25</v>
      </c>
      <c r="G25" s="1069" t="s">
        <v>390</v>
      </c>
    </row>
    <row r="26" spans="1:11" ht="48" hidden="1" customHeight="1">
      <c r="A26" s="1133"/>
      <c r="B26" s="238"/>
      <c r="C26" s="1147"/>
      <c r="D26" s="240" t="s">
        <v>389</v>
      </c>
      <c r="E26" s="1073"/>
      <c r="F26" s="1073"/>
      <c r="G26" s="1070"/>
    </row>
    <row r="27" spans="1:11" ht="61.5" hidden="1" customHeight="1">
      <c r="A27" s="1097" t="s">
        <v>479</v>
      </c>
      <c r="B27" s="235" t="s">
        <v>478</v>
      </c>
      <c r="C27" s="1146">
        <v>2272</v>
      </c>
      <c r="D27" s="237">
        <v>0</v>
      </c>
      <c r="E27" s="1071" t="s">
        <v>56</v>
      </c>
      <c r="F27" s="1071" t="s">
        <v>25</v>
      </c>
      <c r="G27" s="1069" t="s">
        <v>391</v>
      </c>
    </row>
    <row r="28" spans="1:11" ht="51" hidden="1" customHeight="1">
      <c r="A28" s="1099"/>
      <c r="B28" s="241"/>
      <c r="C28" s="1147"/>
      <c r="D28" s="240" t="s">
        <v>392</v>
      </c>
      <c r="E28" s="1073"/>
      <c r="F28" s="1073"/>
      <c r="G28" s="1070"/>
    </row>
    <row r="29" spans="1:11" ht="29.25" customHeight="1">
      <c r="A29" s="349" t="s">
        <v>7</v>
      </c>
      <c r="B29" s="25"/>
      <c r="C29" s="25"/>
      <c r="D29" s="26">
        <f>D21+D23+D25+D27</f>
        <v>578100</v>
      </c>
      <c r="E29" s="25"/>
      <c r="F29" s="25"/>
      <c r="G29" s="971">
        <v>385759.68</v>
      </c>
      <c r="H29" s="1043">
        <f>D29-G29</f>
        <v>192340.32</v>
      </c>
    </row>
    <row r="30" spans="1:11" ht="41.25" customHeight="1">
      <c r="A30" s="1097" t="s">
        <v>499</v>
      </c>
      <c r="B30" s="1148" t="s">
        <v>480</v>
      </c>
      <c r="C30" s="1092">
        <v>2273</v>
      </c>
      <c r="D30" s="145">
        <f>8013900-6249.19</f>
        <v>8007650.8099999996</v>
      </c>
      <c r="E30" s="1078" t="s">
        <v>505</v>
      </c>
      <c r="F30" s="1153" t="s">
        <v>496</v>
      </c>
      <c r="G30" s="970" t="s">
        <v>807</v>
      </c>
      <c r="H30" s="47"/>
      <c r="K30" s="9"/>
    </row>
    <row r="31" spans="1:11" ht="57.75" customHeight="1" thickBot="1">
      <c r="A31" s="1099"/>
      <c r="B31" s="1149"/>
      <c r="C31" s="1151"/>
      <c r="D31" s="44" t="s">
        <v>631</v>
      </c>
      <c r="E31" s="1115"/>
      <c r="F31" s="1154"/>
      <c r="G31" s="967"/>
      <c r="H31" s="47"/>
      <c r="K31" s="9"/>
    </row>
    <row r="32" spans="1:11" ht="34.5" hidden="1" customHeight="1">
      <c r="A32" s="1097" t="s">
        <v>482</v>
      </c>
      <c r="B32" s="1149"/>
      <c r="C32" s="1151"/>
      <c r="D32" s="143">
        <v>0</v>
      </c>
      <c r="E32" s="1115"/>
      <c r="F32" s="1154"/>
      <c r="G32" s="967"/>
      <c r="H32" s="47"/>
      <c r="K32" s="9"/>
    </row>
    <row r="33" spans="1:11" ht="36.75" hidden="1" customHeight="1">
      <c r="A33" s="1098"/>
      <c r="B33" s="1149"/>
      <c r="C33" s="1151"/>
      <c r="D33" s="44" t="s">
        <v>414</v>
      </c>
      <c r="E33" s="1115"/>
      <c r="F33" s="1154"/>
      <c r="G33" s="967"/>
      <c r="H33" s="47"/>
      <c r="K33" s="9"/>
    </row>
    <row r="34" spans="1:11" ht="44.25" hidden="1" customHeight="1">
      <c r="A34" s="1098" t="s">
        <v>483</v>
      </c>
      <c r="B34" s="1149"/>
      <c r="C34" s="1151"/>
      <c r="D34" s="109">
        <v>0</v>
      </c>
      <c r="E34" s="1115"/>
      <c r="F34" s="1154"/>
      <c r="G34" s="967"/>
      <c r="H34" s="47"/>
      <c r="K34" s="9"/>
    </row>
    <row r="35" spans="1:11" ht="43.5" hidden="1" customHeight="1">
      <c r="A35" s="1099"/>
      <c r="B35" s="1150"/>
      <c r="C35" s="1093"/>
      <c r="D35" s="44" t="s">
        <v>415</v>
      </c>
      <c r="E35" s="1115"/>
      <c r="F35" s="1154"/>
      <c r="G35" s="967"/>
      <c r="H35" s="47"/>
      <c r="K35" s="9"/>
    </row>
    <row r="36" spans="1:11" ht="58.5" hidden="1" customHeight="1">
      <c r="A36" s="1097" t="s">
        <v>485</v>
      </c>
      <c r="B36" s="888" t="s">
        <v>484</v>
      </c>
      <c r="C36" s="957">
        <v>2273</v>
      </c>
      <c r="D36" s="143">
        <v>0</v>
      </c>
      <c r="E36" s="1115"/>
      <c r="F36" s="1154"/>
      <c r="G36" s="967"/>
      <c r="H36" s="47"/>
      <c r="K36" s="9"/>
    </row>
    <row r="37" spans="1:11" ht="42" hidden="1" customHeight="1" thickBot="1">
      <c r="A37" s="1100"/>
      <c r="B37" s="165"/>
      <c r="C37" s="248"/>
      <c r="D37" s="44" t="s">
        <v>416</v>
      </c>
      <c r="E37" s="1152"/>
      <c r="F37" s="1155"/>
      <c r="G37" s="972"/>
      <c r="H37" s="47">
        <v>8013900</v>
      </c>
      <c r="I37" s="9">
        <f>D30+D32+D34+D36</f>
        <v>8007650.8099999996</v>
      </c>
      <c r="J37" s="9">
        <f>H37-I37</f>
        <v>6249.1900000004098</v>
      </c>
      <c r="K37" s="9"/>
    </row>
    <row r="38" spans="1:11" ht="56.25" hidden="1" customHeight="1">
      <c r="A38" s="1101" t="s">
        <v>481</v>
      </c>
      <c r="B38" s="1141" t="s">
        <v>486</v>
      </c>
      <c r="C38" s="173">
        <v>2273</v>
      </c>
      <c r="D38" s="174">
        <v>0</v>
      </c>
      <c r="E38" s="1144" t="s">
        <v>82</v>
      </c>
      <c r="F38" s="170" t="s">
        <v>497</v>
      </c>
      <c r="G38" s="247" t="s">
        <v>53</v>
      </c>
      <c r="H38" s="47"/>
      <c r="K38" s="9"/>
    </row>
    <row r="39" spans="1:11" ht="38.25" hidden="1" customHeight="1">
      <c r="A39" s="1102"/>
      <c r="B39" s="1142"/>
      <c r="C39" s="172"/>
      <c r="D39" s="167" t="s">
        <v>417</v>
      </c>
      <c r="E39" s="1144"/>
      <c r="F39" s="169"/>
      <c r="G39" s="175" t="s">
        <v>370</v>
      </c>
      <c r="H39" s="47"/>
      <c r="K39" s="9"/>
    </row>
    <row r="40" spans="1:11" ht="54.75" hidden="1" customHeight="1">
      <c r="A40" s="1101" t="s">
        <v>482</v>
      </c>
      <c r="B40" s="1142"/>
      <c r="C40" s="171">
        <v>2273</v>
      </c>
      <c r="D40" s="168">
        <v>0</v>
      </c>
      <c r="E40" s="1144"/>
      <c r="F40" s="166" t="s">
        <v>497</v>
      </c>
      <c r="G40" s="196" t="s">
        <v>53</v>
      </c>
      <c r="H40" s="47"/>
      <c r="K40" s="9"/>
    </row>
    <row r="41" spans="1:11" ht="36.75" hidden="1" customHeight="1">
      <c r="A41" s="1103"/>
      <c r="B41" s="1142"/>
      <c r="C41" s="172"/>
      <c r="D41" s="167" t="s">
        <v>418</v>
      </c>
      <c r="E41" s="1144"/>
      <c r="F41" s="169"/>
      <c r="G41" s="175"/>
      <c r="H41" s="47"/>
      <c r="K41" s="9"/>
    </row>
    <row r="42" spans="1:11" ht="54" hidden="1" customHeight="1">
      <c r="A42" s="1103" t="s">
        <v>483</v>
      </c>
      <c r="B42" s="1142"/>
      <c r="C42" s="171"/>
      <c r="D42" s="168">
        <v>0</v>
      </c>
      <c r="E42" s="1144"/>
      <c r="F42" s="166" t="s">
        <v>25</v>
      </c>
      <c r="G42" s="196" t="s">
        <v>53</v>
      </c>
      <c r="H42" s="47"/>
      <c r="K42" s="9"/>
    </row>
    <row r="43" spans="1:11" ht="31.5" hidden="1" customHeight="1">
      <c r="A43" s="1102"/>
      <c r="B43" s="1142"/>
      <c r="C43" s="172">
        <v>2273</v>
      </c>
      <c r="D43" s="167" t="s">
        <v>419</v>
      </c>
      <c r="E43" s="1144"/>
      <c r="F43" s="169"/>
      <c r="G43" s="175"/>
      <c r="H43" s="47"/>
      <c r="K43" s="9"/>
    </row>
    <row r="44" spans="1:11" ht="65.25" hidden="1" customHeight="1">
      <c r="A44" s="1101" t="s">
        <v>485</v>
      </c>
      <c r="B44" s="1142"/>
      <c r="C44" s="173">
        <v>2273</v>
      </c>
      <c r="D44" s="174">
        <v>0</v>
      </c>
      <c r="E44" s="1144"/>
      <c r="F44" s="170" t="s">
        <v>25</v>
      </c>
      <c r="G44" s="196" t="s">
        <v>53</v>
      </c>
      <c r="H44" s="47"/>
      <c r="K44" s="9"/>
    </row>
    <row r="45" spans="1:11" ht="33" hidden="1" customHeight="1">
      <c r="A45" s="1157"/>
      <c r="B45" s="1143"/>
      <c r="C45" s="176"/>
      <c r="D45" s="177" t="s">
        <v>420</v>
      </c>
      <c r="E45" s="1145"/>
      <c r="F45" s="178"/>
      <c r="G45" s="179"/>
      <c r="H45" s="47">
        <f>D38+D40+D42+D44</f>
        <v>0</v>
      </c>
      <c r="I45" t="s">
        <v>411</v>
      </c>
      <c r="K45" s="9"/>
    </row>
    <row r="46" spans="1:11" ht="62.25" customHeight="1">
      <c r="A46" s="1095" t="s">
        <v>488</v>
      </c>
      <c r="B46" s="1172" t="s">
        <v>487</v>
      </c>
      <c r="C46" s="474">
        <v>2273</v>
      </c>
      <c r="D46" s="213">
        <v>6249.19</v>
      </c>
      <c r="E46" s="1094" t="s">
        <v>114</v>
      </c>
      <c r="F46" s="953" t="s">
        <v>27</v>
      </c>
      <c r="G46" s="475" t="s">
        <v>808</v>
      </c>
      <c r="H46" s="47"/>
      <c r="K46" s="9"/>
    </row>
    <row r="47" spans="1:11" ht="48" customHeight="1" thickBot="1">
      <c r="A47" s="1096"/>
      <c r="B47" s="1173"/>
      <c r="C47" s="957"/>
      <c r="D47" s="214" t="s">
        <v>628</v>
      </c>
      <c r="E47" s="1079"/>
      <c r="F47" s="904"/>
      <c r="G47" s="478"/>
      <c r="H47" s="47"/>
      <c r="K47" s="9"/>
    </row>
    <row r="48" spans="1:11" ht="44.25" hidden="1" customHeight="1">
      <c r="A48" s="1090" t="s">
        <v>489</v>
      </c>
      <c r="B48" s="1173"/>
      <c r="C48" s="1092">
        <v>2273</v>
      </c>
      <c r="D48" s="215">
        <v>0</v>
      </c>
      <c r="E48" s="1094" t="s">
        <v>114</v>
      </c>
      <c r="F48" s="1078" t="s">
        <v>25</v>
      </c>
      <c r="G48" s="1140" t="s">
        <v>53</v>
      </c>
      <c r="H48" s="47"/>
      <c r="K48" s="9"/>
    </row>
    <row r="49" spans="1:11" ht="35.25" hidden="1" customHeight="1" thickBot="1">
      <c r="A49" s="1091"/>
      <c r="B49" s="1173"/>
      <c r="C49" s="1093"/>
      <c r="D49" s="214" t="s">
        <v>412</v>
      </c>
      <c r="E49" s="1079"/>
      <c r="F49" s="1079"/>
      <c r="G49" s="1117"/>
      <c r="H49" s="47"/>
      <c r="K49" s="9"/>
    </row>
    <row r="50" spans="1:11" ht="38.25" hidden="1" customHeight="1">
      <c r="A50" s="1299" t="s">
        <v>490</v>
      </c>
      <c r="B50" s="1173"/>
      <c r="C50" s="957">
        <v>2273</v>
      </c>
      <c r="D50" s="216">
        <v>0</v>
      </c>
      <c r="E50" s="1094" t="s">
        <v>114</v>
      </c>
      <c r="F50" s="904" t="s">
        <v>25</v>
      </c>
      <c r="G50" s="940" t="s">
        <v>53</v>
      </c>
      <c r="H50" s="47"/>
      <c r="K50" s="9"/>
    </row>
    <row r="51" spans="1:11" ht="34.5" hidden="1" customHeight="1" thickBot="1">
      <c r="A51" s="1300"/>
      <c r="B51" s="1173"/>
      <c r="C51" s="957"/>
      <c r="D51" s="44" t="s">
        <v>413</v>
      </c>
      <c r="E51" s="1079"/>
      <c r="F51" s="904"/>
      <c r="G51" s="940"/>
      <c r="H51" s="47"/>
      <c r="K51" s="9"/>
    </row>
    <row r="52" spans="1:11" ht="25.5" hidden="1" customHeight="1" thickBot="1">
      <c r="A52" s="1303" t="s">
        <v>395</v>
      </c>
      <c r="B52" s="1173"/>
      <c r="C52" s="957">
        <v>2273</v>
      </c>
      <c r="D52" s="164">
        <v>0</v>
      </c>
      <c r="E52" s="1115" t="s">
        <v>396</v>
      </c>
      <c r="F52" s="904" t="s">
        <v>25</v>
      </c>
      <c r="G52" s="940" t="s">
        <v>53</v>
      </c>
      <c r="H52" s="47"/>
      <c r="K52" s="9"/>
    </row>
    <row r="53" spans="1:11" ht="41.25" hidden="1" customHeight="1">
      <c r="A53" s="1304"/>
      <c r="B53" s="1174"/>
      <c r="C53" s="476"/>
      <c r="D53" s="477" t="s">
        <v>398</v>
      </c>
      <c r="E53" s="1152"/>
      <c r="F53" s="954"/>
      <c r="G53" s="958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973">
        <v>7506049.1900000004</v>
      </c>
      <c r="H54" s="1043">
        <f>D54-G54</f>
        <v>507850.80999999959</v>
      </c>
      <c r="K54" s="9"/>
    </row>
    <row r="55" spans="1:11" ht="43.5" customHeight="1">
      <c r="A55" s="1344" t="s">
        <v>519</v>
      </c>
      <c r="B55" s="1025" t="s">
        <v>491</v>
      </c>
      <c r="C55" s="1345">
        <v>2274</v>
      </c>
      <c r="D55" s="1026">
        <v>1242300</v>
      </c>
      <c r="E55" s="1347" t="s">
        <v>511</v>
      </c>
      <c r="F55" s="1348" t="s">
        <v>118</v>
      </c>
      <c r="G55" s="1350" t="s">
        <v>809</v>
      </c>
    </row>
    <row r="56" spans="1:11" ht="66" customHeight="1">
      <c r="A56" s="1102"/>
      <c r="B56" s="1027"/>
      <c r="C56" s="1346"/>
      <c r="D56" s="1028" t="s">
        <v>498</v>
      </c>
      <c r="E56" s="1343"/>
      <c r="F56" s="1349"/>
      <c r="G56" s="1351"/>
    </row>
    <row r="57" spans="1:11" ht="32.25" customHeight="1" thickBot="1">
      <c r="A57" s="206" t="s">
        <v>55</v>
      </c>
      <c r="B57" s="193"/>
      <c r="C57" s="194"/>
      <c r="D57" s="207">
        <f>D55</f>
        <v>1242300</v>
      </c>
      <c r="E57" s="194"/>
      <c r="F57" s="194"/>
      <c r="G57" s="195"/>
      <c r="H57" s="1043">
        <f>D57</f>
        <v>1242300</v>
      </c>
    </row>
    <row r="58" spans="1:11" ht="28.5" customHeight="1">
      <c r="A58" s="1301" t="s">
        <v>588</v>
      </c>
      <c r="B58" s="1158" t="s">
        <v>492</v>
      </c>
      <c r="C58" s="1175">
        <v>2275</v>
      </c>
      <c r="D58" s="69">
        <v>124900</v>
      </c>
      <c r="E58" s="1160" t="s">
        <v>510</v>
      </c>
      <c r="F58" s="1162" t="s">
        <v>19</v>
      </c>
      <c r="G58" s="974" t="s">
        <v>810</v>
      </c>
      <c r="H58" s="47"/>
    </row>
    <row r="59" spans="1:11" ht="54.75" customHeight="1" thickBot="1">
      <c r="A59" s="1135"/>
      <c r="B59" s="1159"/>
      <c r="C59" s="1176"/>
      <c r="D59" s="39" t="s">
        <v>507</v>
      </c>
      <c r="E59" s="1161"/>
      <c r="F59" s="1163"/>
      <c r="G59" s="975" t="s">
        <v>859</v>
      </c>
      <c r="H59" s="47"/>
    </row>
    <row r="60" spans="1:11" ht="35.25" customHeight="1">
      <c r="A60" s="1134" t="s">
        <v>506</v>
      </c>
      <c r="B60" s="1158" t="s">
        <v>520</v>
      </c>
      <c r="C60" s="68"/>
      <c r="D60" s="251">
        <f>10441100-858100</f>
        <v>9583000</v>
      </c>
      <c r="E60" s="1160" t="s">
        <v>510</v>
      </c>
      <c r="F60" s="1162" t="s">
        <v>118</v>
      </c>
      <c r="G60" s="403" t="s">
        <v>858</v>
      </c>
      <c r="H60" s="47"/>
    </row>
    <row r="61" spans="1:11" ht="64.5" customHeight="1" thickBot="1">
      <c r="A61" s="1302"/>
      <c r="B61" s="1159"/>
      <c r="C61" s="70">
        <v>2275</v>
      </c>
      <c r="D61" s="39" t="s">
        <v>512</v>
      </c>
      <c r="E61" s="1161"/>
      <c r="F61" s="1163"/>
      <c r="G61" s="1052" t="s">
        <v>860</v>
      </c>
      <c r="H61" s="47"/>
    </row>
    <row r="62" spans="1:11" ht="26.25" thickBot="1">
      <c r="A62" s="187" t="s">
        <v>97</v>
      </c>
      <c r="B62" s="183"/>
      <c r="C62" s="184"/>
      <c r="D62" s="203">
        <f>D58+D60</f>
        <v>9707900</v>
      </c>
      <c r="E62" s="184"/>
      <c r="F62" s="184"/>
      <c r="G62" s="976">
        <f>G59+G61</f>
        <v>8488384.7999999989</v>
      </c>
      <c r="H62" s="1043">
        <f>D62-G62</f>
        <v>1219515.2000000011</v>
      </c>
      <c r="J62" s="9"/>
    </row>
    <row r="63" spans="1:11" ht="51.75" hidden="1" customHeight="1">
      <c r="A63" s="1298" t="s">
        <v>142</v>
      </c>
      <c r="B63" s="23" t="s">
        <v>18</v>
      </c>
      <c r="C63" s="1181">
        <v>2210</v>
      </c>
      <c r="D63" s="54">
        <v>0</v>
      </c>
      <c r="E63" s="1115" t="s">
        <v>11</v>
      </c>
      <c r="F63" s="1183" t="s">
        <v>25</v>
      </c>
      <c r="G63" s="1184" t="s">
        <v>53</v>
      </c>
    </row>
    <row r="64" spans="1:11" ht="28.5" hidden="1" customHeight="1">
      <c r="A64" s="1188"/>
      <c r="B64" s="14"/>
      <c r="C64" s="1182"/>
      <c r="D64" s="41" t="s">
        <v>256</v>
      </c>
      <c r="E64" s="1079"/>
      <c r="F64" s="1178"/>
      <c r="G64" s="1180"/>
    </row>
    <row r="65" spans="1:8" ht="40.5" hidden="1" customHeight="1">
      <c r="A65" s="1187" t="s">
        <v>131</v>
      </c>
      <c r="B65" s="13" t="s">
        <v>79</v>
      </c>
      <c r="C65" s="1128">
        <v>2210</v>
      </c>
      <c r="D65" s="61">
        <v>0</v>
      </c>
      <c r="E65" s="1115" t="s">
        <v>11</v>
      </c>
      <c r="F65" s="1177" t="s">
        <v>25</v>
      </c>
      <c r="G65" s="1179" t="s">
        <v>58</v>
      </c>
    </row>
    <row r="66" spans="1:8" ht="36.75" hidden="1" customHeight="1">
      <c r="A66" s="1188"/>
      <c r="B66" s="14"/>
      <c r="C66" s="1182"/>
      <c r="D66" s="12" t="s">
        <v>257</v>
      </c>
      <c r="E66" s="1079"/>
      <c r="F66" s="1178"/>
      <c r="G66" s="1180"/>
    </row>
    <row r="67" spans="1:8" ht="24.75" hidden="1" customHeight="1">
      <c r="A67" s="919" t="s">
        <v>130</v>
      </c>
      <c r="B67" s="13" t="s">
        <v>79</v>
      </c>
      <c r="C67" s="949">
        <v>2210</v>
      </c>
      <c r="D67" s="61">
        <v>0</v>
      </c>
      <c r="E67" s="1115" t="s">
        <v>11</v>
      </c>
      <c r="F67" s="1177" t="s">
        <v>27</v>
      </c>
      <c r="G67" s="1179" t="s">
        <v>58</v>
      </c>
    </row>
    <row r="68" spans="1:8" ht="30" hidden="1" customHeight="1">
      <c r="A68" s="919"/>
      <c r="B68" s="14"/>
      <c r="C68" s="949"/>
      <c r="D68" s="12" t="s">
        <v>258</v>
      </c>
      <c r="E68" s="1079"/>
      <c r="F68" s="1178"/>
      <c r="G68" s="1180"/>
      <c r="H68" s="92" t="s">
        <v>185</v>
      </c>
    </row>
    <row r="69" spans="1:8" ht="30.75" hidden="1" customHeight="1">
      <c r="A69" s="1187" t="s">
        <v>124</v>
      </c>
      <c r="B69" s="58" t="s">
        <v>240</v>
      </c>
      <c r="C69" s="897">
        <v>2210</v>
      </c>
      <c r="D69" s="80">
        <v>0</v>
      </c>
      <c r="E69" s="1115" t="s">
        <v>11</v>
      </c>
      <c r="F69" s="1177" t="s">
        <v>25</v>
      </c>
      <c r="G69" s="1179" t="s">
        <v>53</v>
      </c>
    </row>
    <row r="70" spans="1:8" ht="37.5" hidden="1" customHeight="1">
      <c r="A70" s="1188"/>
      <c r="B70" s="14"/>
      <c r="C70" s="898"/>
      <c r="D70" s="20" t="s">
        <v>126</v>
      </c>
      <c r="E70" s="1079"/>
      <c r="F70" s="1178"/>
      <c r="G70" s="1180"/>
    </row>
    <row r="71" spans="1:8" ht="26.25" hidden="1" customHeight="1">
      <c r="A71" s="352" t="s">
        <v>54</v>
      </c>
      <c r="B71" s="961" t="s">
        <v>52</v>
      </c>
      <c r="C71" s="963">
        <v>2210</v>
      </c>
      <c r="D71" s="56">
        <v>0</v>
      </c>
      <c r="E71" s="1177" t="s">
        <v>11</v>
      </c>
      <c r="F71" s="893" t="s">
        <v>25</v>
      </c>
      <c r="G71" s="926" t="s">
        <v>53</v>
      </c>
    </row>
    <row r="72" spans="1:8" ht="27" hidden="1" customHeight="1">
      <c r="A72" s="353"/>
      <c r="B72" s="962"/>
      <c r="C72" s="964"/>
      <c r="D72" s="55" t="s">
        <v>243</v>
      </c>
      <c r="E72" s="1178"/>
      <c r="F72" s="912"/>
      <c r="G72" s="909"/>
      <c r="H72" s="92" t="s">
        <v>185</v>
      </c>
    </row>
    <row r="73" spans="1:8" ht="25.5" hidden="1" customHeight="1">
      <c r="A73" s="352" t="s">
        <v>175</v>
      </c>
      <c r="B73" s="63" t="s">
        <v>87</v>
      </c>
      <c r="C73" s="963">
        <v>2210</v>
      </c>
      <c r="D73" s="56">
        <v>0</v>
      </c>
      <c r="E73" s="1177" t="s">
        <v>173</v>
      </c>
      <c r="F73" s="893" t="s">
        <v>119</v>
      </c>
      <c r="G73" s="926" t="s">
        <v>53</v>
      </c>
      <c r="H73" s="92" t="s">
        <v>185</v>
      </c>
    </row>
    <row r="74" spans="1:8" ht="25.5" hidden="1" customHeight="1">
      <c r="A74" s="353"/>
      <c r="B74" s="962"/>
      <c r="C74" s="964"/>
      <c r="D74" s="55" t="s">
        <v>174</v>
      </c>
      <c r="E74" s="1178"/>
      <c r="F74" s="912"/>
      <c r="G74" s="909"/>
      <c r="H74" s="92"/>
    </row>
    <row r="75" spans="1:8" ht="25.5" hidden="1" customHeight="1">
      <c r="A75" s="352" t="s">
        <v>177</v>
      </c>
      <c r="B75" s="63" t="s">
        <v>176</v>
      </c>
      <c r="C75" s="963">
        <v>2210</v>
      </c>
      <c r="D75" s="56">
        <v>0</v>
      </c>
      <c r="E75" s="1177" t="s">
        <v>181</v>
      </c>
      <c r="F75" s="893" t="s">
        <v>119</v>
      </c>
      <c r="G75" s="926" t="s">
        <v>53</v>
      </c>
      <c r="H75" s="92"/>
    </row>
    <row r="76" spans="1:8" ht="25.5" hidden="1" customHeight="1">
      <c r="A76" s="353"/>
      <c r="B76" s="962"/>
      <c r="C76" s="964"/>
      <c r="D76" s="55" t="s">
        <v>269</v>
      </c>
      <c r="E76" s="1178"/>
      <c r="F76" s="912"/>
      <c r="G76" s="909"/>
      <c r="H76" s="92"/>
    </row>
    <row r="77" spans="1:8" ht="25.5" hidden="1" customHeight="1">
      <c r="A77" s="352"/>
      <c r="B77" s="63" t="s">
        <v>178</v>
      </c>
      <c r="C77" s="963">
        <v>2210</v>
      </c>
      <c r="D77" s="56">
        <v>0</v>
      </c>
      <c r="E77" s="1177" t="s">
        <v>181</v>
      </c>
      <c r="F77" s="893" t="s">
        <v>119</v>
      </c>
      <c r="G77" s="926" t="s">
        <v>53</v>
      </c>
      <c r="H77" s="92"/>
    </row>
    <row r="78" spans="1:8" ht="25.5" hidden="1" customHeight="1">
      <c r="A78" s="353"/>
      <c r="B78" s="962"/>
      <c r="C78" s="964"/>
      <c r="D78" s="55" t="s">
        <v>244</v>
      </c>
      <c r="E78" s="1178"/>
      <c r="F78" s="912"/>
      <c r="G78" s="909"/>
      <c r="H78" s="92" t="s">
        <v>185</v>
      </c>
    </row>
    <row r="79" spans="1:8" ht="25.5" hidden="1" customHeight="1">
      <c r="A79" s="352" t="s">
        <v>180</v>
      </c>
      <c r="B79" s="63" t="s">
        <v>179</v>
      </c>
      <c r="C79" s="963">
        <v>2210</v>
      </c>
      <c r="D79" s="56">
        <v>0</v>
      </c>
      <c r="E79" s="1177" t="s">
        <v>182</v>
      </c>
      <c r="F79" s="893" t="s">
        <v>119</v>
      </c>
      <c r="G79" s="926" t="s">
        <v>53</v>
      </c>
      <c r="H79" s="92"/>
    </row>
    <row r="80" spans="1:8" ht="25.5" hidden="1" customHeight="1">
      <c r="A80" s="353"/>
      <c r="B80" s="962"/>
      <c r="C80" s="964"/>
      <c r="D80" s="55" t="s">
        <v>183</v>
      </c>
      <c r="E80" s="1178"/>
      <c r="F80" s="912"/>
      <c r="G80" s="909"/>
    </row>
    <row r="81" spans="1:8" ht="37.5" hidden="1" customHeight="1">
      <c r="A81" s="352" t="s">
        <v>180</v>
      </c>
      <c r="B81" s="63" t="s">
        <v>179</v>
      </c>
      <c r="C81" s="963">
        <v>2210</v>
      </c>
      <c r="D81" s="80">
        <v>0</v>
      </c>
      <c r="E81" s="1177" t="s">
        <v>182</v>
      </c>
      <c r="F81" s="893" t="s">
        <v>119</v>
      </c>
      <c r="G81" s="926" t="s">
        <v>53</v>
      </c>
    </row>
    <row r="82" spans="1:8" ht="27" hidden="1" customHeight="1">
      <c r="A82" s="353"/>
      <c r="B82" s="962"/>
      <c r="C82" s="964"/>
      <c r="D82" s="55" t="s">
        <v>270</v>
      </c>
      <c r="E82" s="1178"/>
      <c r="F82" s="912"/>
      <c r="G82" s="909"/>
      <c r="H82" s="92"/>
    </row>
    <row r="83" spans="1:8" ht="58.5" customHeight="1">
      <c r="A83" s="914" t="s">
        <v>565</v>
      </c>
      <c r="B83" s="916" t="s">
        <v>562</v>
      </c>
      <c r="C83" s="157">
        <v>2210</v>
      </c>
      <c r="D83" s="145">
        <f>9800+3400+4200+12600+3400+49900+4600+9800+553400</f>
        <v>651100</v>
      </c>
      <c r="E83" s="1166" t="s">
        <v>510</v>
      </c>
      <c r="F83" s="952" t="s">
        <v>572</v>
      </c>
      <c r="G83" s="1032" t="s">
        <v>811</v>
      </c>
    </row>
    <row r="84" spans="1:8" ht="31.5" customHeight="1" thickBot="1">
      <c r="A84" s="914"/>
      <c r="B84" s="467"/>
      <c r="C84" s="262"/>
      <c r="D84" s="111" t="s">
        <v>567</v>
      </c>
      <c r="E84" s="1167"/>
      <c r="F84" s="883"/>
      <c r="G84" s="358"/>
      <c r="H84" s="124"/>
    </row>
    <row r="85" spans="1:8" ht="44.25" customHeight="1">
      <c r="A85" s="1033" t="s">
        <v>563</v>
      </c>
      <c r="B85" s="980" t="s">
        <v>247</v>
      </c>
      <c r="C85" s="981">
        <v>2210</v>
      </c>
      <c r="D85" s="174">
        <f>216100+3900</f>
        <v>220000</v>
      </c>
      <c r="E85" s="1347" t="s">
        <v>510</v>
      </c>
      <c r="F85" s="955" t="s">
        <v>119</v>
      </c>
      <c r="G85" s="982" t="s">
        <v>809</v>
      </c>
      <c r="H85" s="124"/>
    </row>
    <row r="86" spans="1:8" ht="31.5" customHeight="1" thickBot="1">
      <c r="A86" s="983"/>
      <c r="B86" s="984"/>
      <c r="C86" s="985"/>
      <c r="D86" s="986" t="s">
        <v>564</v>
      </c>
      <c r="E86" s="1343"/>
      <c r="F86" s="955"/>
      <c r="G86" s="987"/>
      <c r="H86" s="124" t="s">
        <v>185</v>
      </c>
    </row>
    <row r="87" spans="1:8" ht="48.75" hidden="1" customHeight="1">
      <c r="A87" s="919" t="s">
        <v>307</v>
      </c>
      <c r="B87" s="91" t="s">
        <v>247</v>
      </c>
      <c r="C87" s="40">
        <v>2210</v>
      </c>
      <c r="D87" s="144">
        <v>0</v>
      </c>
      <c r="E87" s="1177" t="s">
        <v>182</v>
      </c>
      <c r="F87" s="894" t="s">
        <v>279</v>
      </c>
      <c r="G87" s="1201" t="s">
        <v>58</v>
      </c>
      <c r="H87" s="124"/>
    </row>
    <row r="88" spans="1:8" ht="31.5" hidden="1" customHeight="1">
      <c r="A88" s="354"/>
      <c r="B88" s="22"/>
      <c r="C88" s="21"/>
      <c r="D88" s="111" t="s">
        <v>292</v>
      </c>
      <c r="E88" s="1178"/>
      <c r="F88" s="894"/>
      <c r="G88" s="1202"/>
      <c r="H88" s="124"/>
    </row>
    <row r="89" spans="1:8" ht="27" hidden="1" customHeight="1">
      <c r="A89" s="1187" t="s">
        <v>128</v>
      </c>
      <c r="B89" s="13" t="s">
        <v>80</v>
      </c>
      <c r="C89" s="1128">
        <v>2210</v>
      </c>
      <c r="D89" s="80">
        <v>0</v>
      </c>
      <c r="E89" s="1078" t="s">
        <v>11</v>
      </c>
      <c r="F89" s="1177" t="s">
        <v>27</v>
      </c>
      <c r="G89" s="1179" t="s">
        <v>58</v>
      </c>
    </row>
    <row r="90" spans="1:8" ht="45" hidden="1" customHeight="1">
      <c r="A90" s="1188"/>
      <c r="B90" s="14"/>
      <c r="C90" s="1182"/>
      <c r="D90" s="160" t="s">
        <v>245</v>
      </c>
      <c r="E90" s="1079"/>
      <c r="F90" s="1178"/>
      <c r="G90" s="1180"/>
    </row>
    <row r="91" spans="1:8" ht="45" hidden="1" customHeight="1">
      <c r="A91" s="356" t="s">
        <v>208</v>
      </c>
      <c r="B91" s="108" t="s">
        <v>207</v>
      </c>
      <c r="C91" s="952">
        <v>2210</v>
      </c>
      <c r="D91" s="109">
        <v>0</v>
      </c>
      <c r="E91" s="1076" t="s">
        <v>181</v>
      </c>
      <c r="F91" s="1076" t="s">
        <v>109</v>
      </c>
      <c r="G91" s="880" t="s">
        <v>53</v>
      </c>
    </row>
    <row r="92" spans="1:8" ht="45" hidden="1" customHeight="1">
      <c r="A92" s="357"/>
      <c r="B92" s="110"/>
      <c r="C92" s="883"/>
      <c r="D92" s="111" t="s">
        <v>214</v>
      </c>
      <c r="E92" s="1077"/>
      <c r="F92" s="1077"/>
      <c r="G92" s="358"/>
    </row>
    <row r="93" spans="1:8" ht="48.75" hidden="1" customHeight="1">
      <c r="A93" s="352" t="s">
        <v>85</v>
      </c>
      <c r="B93" s="59" t="s">
        <v>84</v>
      </c>
      <c r="C93" s="1078">
        <v>2210</v>
      </c>
      <c r="D93" s="80">
        <v>0</v>
      </c>
      <c r="E93" s="1177" t="s">
        <v>181</v>
      </c>
      <c r="F93" s="1177" t="s">
        <v>119</v>
      </c>
      <c r="G93" s="1140" t="s">
        <v>53</v>
      </c>
    </row>
    <row r="94" spans="1:8" ht="37.5" hidden="1" customHeight="1">
      <c r="A94" s="359"/>
      <c r="B94" s="60"/>
      <c r="C94" s="1079"/>
      <c r="D94" s="160" t="s">
        <v>259</v>
      </c>
      <c r="E94" s="1178"/>
      <c r="F94" s="1178"/>
      <c r="G94" s="1117"/>
      <c r="H94" s="92"/>
    </row>
    <row r="95" spans="1:8" ht="37.5" hidden="1" customHeight="1">
      <c r="A95" s="360" t="s">
        <v>298</v>
      </c>
      <c r="B95" s="62" t="s">
        <v>297</v>
      </c>
      <c r="C95" s="904"/>
      <c r="D95" s="341">
        <v>0</v>
      </c>
      <c r="E95" s="1177" t="s">
        <v>181</v>
      </c>
      <c r="F95" s="894" t="s">
        <v>109</v>
      </c>
      <c r="G95" s="1140" t="s">
        <v>53</v>
      </c>
      <c r="H95" s="92"/>
    </row>
    <row r="96" spans="1:8" ht="37.5" hidden="1" customHeight="1">
      <c r="A96" s="360"/>
      <c r="B96" s="112"/>
      <c r="C96" s="904"/>
      <c r="D96" s="111" t="s">
        <v>261</v>
      </c>
      <c r="E96" s="1178"/>
      <c r="F96" s="894"/>
      <c r="G96" s="1117"/>
      <c r="H96" s="92"/>
    </row>
    <row r="97" spans="1:8" ht="26.25" hidden="1" customHeight="1">
      <c r="A97" s="1185" t="s">
        <v>210</v>
      </c>
      <c r="B97" s="62" t="s">
        <v>86</v>
      </c>
      <c r="C97" s="1177">
        <v>2210</v>
      </c>
      <c r="D97" s="109">
        <f>97839-22093.39-9829.5-45000-7350.89-906-12659.22</f>
        <v>0</v>
      </c>
      <c r="E97" s="1177" t="s">
        <v>181</v>
      </c>
      <c r="F97" s="893" t="s">
        <v>227</v>
      </c>
      <c r="G97" s="926" t="s">
        <v>53</v>
      </c>
    </row>
    <row r="98" spans="1:8" ht="37.5" hidden="1" customHeight="1">
      <c r="A98" s="1186"/>
      <c r="B98" s="455"/>
      <c r="C98" s="1178"/>
      <c r="D98" s="111" t="s">
        <v>262</v>
      </c>
      <c r="E98" s="1178"/>
      <c r="F98" s="2"/>
      <c r="G98" s="355"/>
      <c r="H98" s="92"/>
    </row>
    <row r="99" spans="1:8" ht="28.5" hidden="1" customHeight="1">
      <c r="A99" s="1185" t="s">
        <v>560</v>
      </c>
      <c r="B99" s="62" t="s">
        <v>260</v>
      </c>
      <c r="C99" s="1177">
        <v>2210</v>
      </c>
      <c r="D99" s="109">
        <v>0</v>
      </c>
      <c r="E99" s="1177" t="s">
        <v>181</v>
      </c>
      <c r="F99" s="893" t="s">
        <v>227</v>
      </c>
      <c r="G99" s="926" t="s">
        <v>53</v>
      </c>
      <c r="H99" s="92"/>
    </row>
    <row r="100" spans="1:8" ht="37.5" hidden="1" customHeight="1">
      <c r="A100" s="1186"/>
      <c r="B100" s="455"/>
      <c r="C100" s="1178"/>
      <c r="D100" s="111" t="s">
        <v>561</v>
      </c>
      <c r="E100" s="1178"/>
      <c r="F100" s="2"/>
      <c r="G100" s="355"/>
      <c r="H100" s="92"/>
    </row>
    <row r="101" spans="1:8" ht="37.5" hidden="1" customHeight="1">
      <c r="A101" s="1185" t="s">
        <v>237</v>
      </c>
      <c r="B101" s="62" t="s">
        <v>212</v>
      </c>
      <c r="C101" s="1177">
        <v>2210</v>
      </c>
      <c r="D101" s="109">
        <v>0</v>
      </c>
      <c r="E101" s="1177" t="s">
        <v>181</v>
      </c>
      <c r="F101" s="893" t="s">
        <v>227</v>
      </c>
      <c r="G101" s="926" t="s">
        <v>53</v>
      </c>
      <c r="H101" s="92"/>
    </row>
    <row r="102" spans="1:8" ht="37.5" hidden="1" customHeight="1">
      <c r="A102" s="1186"/>
      <c r="B102" s="455"/>
      <c r="C102" s="1178"/>
      <c r="D102" s="111" t="s">
        <v>236</v>
      </c>
      <c r="E102" s="1178"/>
      <c r="F102" s="2"/>
      <c r="G102" s="355"/>
      <c r="H102" s="92"/>
    </row>
    <row r="103" spans="1:8" ht="37.5" hidden="1" customHeight="1">
      <c r="A103" s="920" t="s">
        <v>230</v>
      </c>
      <c r="B103" s="123" t="s">
        <v>231</v>
      </c>
      <c r="C103" s="893">
        <v>2210</v>
      </c>
      <c r="D103" s="109">
        <v>0</v>
      </c>
      <c r="E103" s="1177" t="s">
        <v>181</v>
      </c>
      <c r="F103" s="893" t="s">
        <v>227</v>
      </c>
      <c r="G103" s="926" t="s">
        <v>53</v>
      </c>
      <c r="H103" s="92"/>
    </row>
    <row r="104" spans="1:8" ht="25.5" hidden="1" customHeight="1">
      <c r="A104" s="921"/>
      <c r="B104" s="455"/>
      <c r="C104" s="912"/>
      <c r="D104" s="111" t="s">
        <v>232</v>
      </c>
      <c r="E104" s="1178"/>
      <c r="F104" s="2"/>
      <c r="G104" s="355"/>
      <c r="H104" s="92"/>
    </row>
    <row r="105" spans="1:8" ht="37.5" hidden="1" customHeight="1">
      <c r="A105" s="356" t="s">
        <v>209</v>
      </c>
      <c r="B105" s="108" t="s">
        <v>205</v>
      </c>
      <c r="C105" s="952">
        <v>2210</v>
      </c>
      <c r="D105" s="122">
        <v>0</v>
      </c>
      <c r="E105" s="1189" t="s">
        <v>181</v>
      </c>
      <c r="F105" s="1189" t="s">
        <v>109</v>
      </c>
      <c r="G105" s="363" t="s">
        <v>53</v>
      </c>
    </row>
    <row r="106" spans="1:8" ht="37.5" hidden="1" customHeight="1">
      <c r="A106" s="915"/>
      <c r="B106" s="453"/>
      <c r="C106" s="883"/>
      <c r="D106" s="111" t="s">
        <v>206</v>
      </c>
      <c r="E106" s="1077"/>
      <c r="F106" s="1077"/>
      <c r="G106" s="358"/>
      <c r="H106" s="92"/>
    </row>
    <row r="107" spans="1:8" ht="37.5" hidden="1" customHeight="1">
      <c r="A107" s="1185" t="s">
        <v>213</v>
      </c>
      <c r="B107" s="62" t="s">
        <v>212</v>
      </c>
      <c r="C107" s="1177">
        <v>2210</v>
      </c>
      <c r="D107" s="109">
        <v>0</v>
      </c>
      <c r="E107" s="1177" t="s">
        <v>181</v>
      </c>
      <c r="F107" s="893" t="s">
        <v>109</v>
      </c>
      <c r="G107" s="926" t="s">
        <v>53</v>
      </c>
      <c r="H107" s="92"/>
    </row>
    <row r="108" spans="1:8" ht="37.5" hidden="1" customHeight="1">
      <c r="A108" s="1186"/>
      <c r="B108" s="455"/>
      <c r="C108" s="1178"/>
      <c r="D108" s="128" t="s">
        <v>211</v>
      </c>
      <c r="E108" s="1178"/>
      <c r="F108" s="2"/>
      <c r="G108" s="355"/>
      <c r="H108" s="92" t="s">
        <v>185</v>
      </c>
    </row>
    <row r="109" spans="1:8" ht="27.75" hidden="1" customHeight="1">
      <c r="A109" s="1187" t="s">
        <v>129</v>
      </c>
      <c r="B109" s="63" t="s">
        <v>87</v>
      </c>
      <c r="C109" s="893">
        <v>2210</v>
      </c>
      <c r="D109" s="80">
        <v>0</v>
      </c>
      <c r="E109" s="1177" t="s">
        <v>114</v>
      </c>
      <c r="F109" s="893" t="s">
        <v>25</v>
      </c>
      <c r="G109" s="1179" t="s">
        <v>53</v>
      </c>
    </row>
    <row r="110" spans="1:8" ht="37.5" hidden="1" customHeight="1">
      <c r="A110" s="1188"/>
      <c r="B110" s="32"/>
      <c r="C110" s="64"/>
      <c r="D110" s="160" t="s">
        <v>263</v>
      </c>
      <c r="E110" s="1178"/>
      <c r="F110" s="2"/>
      <c r="G110" s="1180"/>
    </row>
    <row r="111" spans="1:8" ht="37.5" hidden="1" customHeight="1">
      <c r="A111" s="1187" t="s">
        <v>88</v>
      </c>
      <c r="B111" s="65" t="s">
        <v>89</v>
      </c>
      <c r="C111" s="1177">
        <v>2210</v>
      </c>
      <c r="D111" s="163">
        <v>0</v>
      </c>
      <c r="E111" s="1177" t="s">
        <v>114</v>
      </c>
      <c r="F111" s="1177" t="s">
        <v>25</v>
      </c>
      <c r="G111" s="926" t="s">
        <v>53</v>
      </c>
    </row>
    <row r="112" spans="1:8" ht="37.5" hidden="1" customHeight="1">
      <c r="A112" s="1190"/>
      <c r="B112" s="455"/>
      <c r="C112" s="1178"/>
      <c r="D112" s="152" t="s">
        <v>264</v>
      </c>
      <c r="E112" s="1178"/>
      <c r="F112" s="1178"/>
      <c r="G112" s="935"/>
    </row>
    <row r="113" spans="1:7" ht="37.5" hidden="1" customHeight="1">
      <c r="A113" s="917" t="s">
        <v>90</v>
      </c>
      <c r="B113" s="66" t="s">
        <v>91</v>
      </c>
      <c r="C113" s="894">
        <v>2210</v>
      </c>
      <c r="D113" s="80">
        <f>73600-73600</f>
        <v>0</v>
      </c>
      <c r="E113" s="1177" t="s">
        <v>114</v>
      </c>
      <c r="F113" s="894" t="s">
        <v>25</v>
      </c>
      <c r="G113" s="926" t="s">
        <v>53</v>
      </c>
    </row>
    <row r="114" spans="1:7" ht="37.5" hidden="1" customHeight="1">
      <c r="A114" s="354"/>
      <c r="B114" s="22"/>
      <c r="C114" s="894"/>
      <c r="D114" s="111" t="s">
        <v>92</v>
      </c>
      <c r="E114" s="1178"/>
      <c r="F114" s="894"/>
      <c r="G114" s="935"/>
    </row>
    <row r="115" spans="1:7" ht="37.5" hidden="1" customHeight="1">
      <c r="A115" s="920" t="s">
        <v>144</v>
      </c>
      <c r="B115" s="66" t="s">
        <v>143</v>
      </c>
      <c r="C115" s="154">
        <v>2210</v>
      </c>
      <c r="D115" s="252">
        <v>0</v>
      </c>
      <c r="E115" s="1177" t="s">
        <v>114</v>
      </c>
      <c r="F115" s="893" t="s">
        <v>118</v>
      </c>
      <c r="G115" s="926" t="s">
        <v>53</v>
      </c>
    </row>
    <row r="116" spans="1:7" ht="37.5" hidden="1" customHeight="1">
      <c r="A116" s="366"/>
      <c r="B116" s="86"/>
      <c r="C116" s="155"/>
      <c r="D116" s="111" t="s">
        <v>265</v>
      </c>
      <c r="E116" s="1178"/>
      <c r="F116" s="912"/>
      <c r="G116" s="941"/>
    </row>
    <row r="117" spans="1:7" ht="37.5" hidden="1" customHeight="1">
      <c r="A117" s="920" t="s">
        <v>144</v>
      </c>
      <c r="B117" s="66" t="s">
        <v>143</v>
      </c>
      <c r="C117" s="154">
        <v>2210</v>
      </c>
      <c r="D117" s="251">
        <v>0</v>
      </c>
      <c r="E117" s="1177" t="s">
        <v>114</v>
      </c>
      <c r="F117" s="893" t="s">
        <v>118</v>
      </c>
      <c r="G117" s="926" t="s">
        <v>53</v>
      </c>
    </row>
    <row r="118" spans="1:7" ht="37.5" hidden="1" customHeight="1">
      <c r="A118" s="366"/>
      <c r="B118" s="86"/>
      <c r="C118" s="155"/>
      <c r="D118" s="111" t="s">
        <v>265</v>
      </c>
      <c r="E118" s="1178"/>
      <c r="F118" s="912"/>
      <c r="G118" s="367"/>
    </row>
    <row r="119" spans="1:7" ht="39" hidden="1" customHeight="1">
      <c r="A119" s="1136" t="s">
        <v>500</v>
      </c>
      <c r="B119" s="1130" t="s">
        <v>397</v>
      </c>
      <c r="C119" s="1191">
        <v>2210</v>
      </c>
      <c r="D119" s="252">
        <v>0</v>
      </c>
      <c r="E119" s="1076" t="s">
        <v>181</v>
      </c>
      <c r="F119" s="1076" t="s">
        <v>118</v>
      </c>
      <c r="G119" s="1088" t="s">
        <v>53</v>
      </c>
    </row>
    <row r="120" spans="1:7" ht="28.5" hidden="1" customHeight="1" thickBot="1">
      <c r="A120" s="1137"/>
      <c r="B120" s="1131"/>
      <c r="C120" s="1192"/>
      <c r="D120" s="253" t="s">
        <v>501</v>
      </c>
      <c r="E120" s="1077"/>
      <c r="F120" s="1077"/>
      <c r="G120" s="1089"/>
    </row>
    <row r="121" spans="1:7" ht="24.75" hidden="1" customHeight="1">
      <c r="A121" s="1067" t="s">
        <v>93</v>
      </c>
      <c r="B121" s="81" t="s">
        <v>94</v>
      </c>
      <c r="C121" s="254">
        <v>2210</v>
      </c>
      <c r="D121" s="80">
        <v>0</v>
      </c>
      <c r="E121" s="1076" t="s">
        <v>114</v>
      </c>
      <c r="F121" s="1076" t="s">
        <v>25</v>
      </c>
      <c r="G121" s="1088" t="s">
        <v>95</v>
      </c>
    </row>
    <row r="122" spans="1:7" ht="37.5" hidden="1" customHeight="1">
      <c r="A122" s="1068"/>
      <c r="B122" s="255"/>
      <c r="C122" s="256"/>
      <c r="D122" s="160" t="s">
        <v>266</v>
      </c>
      <c r="E122" s="1077"/>
      <c r="F122" s="1077"/>
      <c r="G122" s="1089"/>
    </row>
    <row r="123" spans="1:7" ht="37.5" hidden="1" customHeight="1">
      <c r="A123" s="1067" t="s">
        <v>125</v>
      </c>
      <c r="B123" s="81" t="s">
        <v>96</v>
      </c>
      <c r="C123" s="1191">
        <v>2210</v>
      </c>
      <c r="D123" s="80">
        <v>0</v>
      </c>
      <c r="E123" s="1076" t="s">
        <v>268</v>
      </c>
      <c r="F123" s="1076" t="s">
        <v>25</v>
      </c>
      <c r="G123" s="1088" t="s">
        <v>58</v>
      </c>
    </row>
    <row r="124" spans="1:7" ht="29.25" hidden="1" customHeight="1">
      <c r="A124" s="1068"/>
      <c r="B124" s="255"/>
      <c r="C124" s="1192"/>
      <c r="D124" s="160" t="s">
        <v>267</v>
      </c>
      <c r="E124" s="1077"/>
      <c r="F124" s="1077"/>
      <c r="G124" s="1089"/>
    </row>
    <row r="125" spans="1:7" ht="29.25" customHeight="1">
      <c r="A125" s="1067" t="s">
        <v>794</v>
      </c>
      <c r="B125" s="257" t="s">
        <v>521</v>
      </c>
      <c r="C125" s="254">
        <v>2210</v>
      </c>
      <c r="D125" s="145">
        <v>125000</v>
      </c>
      <c r="E125" s="1166" t="s">
        <v>510</v>
      </c>
      <c r="F125" s="1076" t="s">
        <v>118</v>
      </c>
      <c r="G125" s="1056" t="s">
        <v>866</v>
      </c>
    </row>
    <row r="126" spans="1:7" ht="63" customHeight="1" thickBot="1">
      <c r="A126" s="1068"/>
      <c r="B126" s="258"/>
      <c r="C126" s="256"/>
      <c r="D126" s="111" t="s">
        <v>791</v>
      </c>
      <c r="E126" s="1167"/>
      <c r="F126" s="1077"/>
      <c r="G126" s="1055" t="s">
        <v>862</v>
      </c>
    </row>
    <row r="127" spans="1:7" ht="43.5" customHeight="1">
      <c r="A127" s="1360" t="s">
        <v>793</v>
      </c>
      <c r="B127" s="988" t="s">
        <v>521</v>
      </c>
      <c r="C127" s="989">
        <v>2210</v>
      </c>
      <c r="D127" s="990">
        <v>58825</v>
      </c>
      <c r="E127" s="1347" t="s">
        <v>510</v>
      </c>
      <c r="F127" s="1362" t="s">
        <v>108</v>
      </c>
      <c r="G127" s="1352" t="s">
        <v>809</v>
      </c>
    </row>
    <row r="128" spans="1:7" ht="63" customHeight="1">
      <c r="A128" s="1361"/>
      <c r="B128" s="991"/>
      <c r="C128" s="992"/>
      <c r="D128" s="986" t="s">
        <v>792</v>
      </c>
      <c r="E128" s="1343"/>
      <c r="F128" s="1342"/>
      <c r="G128" s="1353"/>
    </row>
    <row r="129" spans="1:7" ht="29.25" customHeight="1">
      <c r="A129" s="914" t="s">
        <v>605</v>
      </c>
      <c r="B129" s="257" t="s">
        <v>606</v>
      </c>
      <c r="C129" s="262">
        <v>2210</v>
      </c>
      <c r="D129" s="145">
        <v>14575</v>
      </c>
      <c r="E129" s="1194" t="s">
        <v>602</v>
      </c>
      <c r="F129" s="1195"/>
      <c r="G129" s="1365" t="s">
        <v>812</v>
      </c>
    </row>
    <row r="130" spans="1:7" ht="88.5" customHeight="1">
      <c r="A130" s="914"/>
      <c r="B130" s="452"/>
      <c r="C130" s="270"/>
      <c r="D130" s="111" t="s">
        <v>608</v>
      </c>
      <c r="E130" s="1196"/>
      <c r="F130" s="1197"/>
      <c r="G130" s="1366"/>
    </row>
    <row r="131" spans="1:7" ht="51.75" customHeight="1">
      <c r="A131" s="1354" t="s">
        <v>558</v>
      </c>
      <c r="B131" s="1356" t="s">
        <v>559</v>
      </c>
      <c r="C131" s="1358">
        <v>2210</v>
      </c>
      <c r="D131" s="990">
        <v>12200</v>
      </c>
      <c r="E131" s="1362" t="s">
        <v>181</v>
      </c>
      <c r="F131" s="1362" t="s">
        <v>119</v>
      </c>
      <c r="G131" s="1367" t="s">
        <v>809</v>
      </c>
    </row>
    <row r="132" spans="1:7" ht="63" customHeight="1" thickBot="1">
      <c r="A132" s="1355"/>
      <c r="B132" s="1357"/>
      <c r="C132" s="1359"/>
      <c r="D132" s="993" t="s">
        <v>557</v>
      </c>
      <c r="E132" s="1342"/>
      <c r="F132" s="1342"/>
      <c r="G132" s="1368"/>
    </row>
    <row r="133" spans="1:7" ht="26.25" customHeight="1">
      <c r="A133" s="1266" t="s">
        <v>551</v>
      </c>
      <c r="B133" s="1198" t="s">
        <v>552</v>
      </c>
      <c r="C133" s="1191">
        <v>2210</v>
      </c>
      <c r="D133" s="145">
        <v>51600</v>
      </c>
      <c r="E133" s="1166" t="s">
        <v>510</v>
      </c>
      <c r="F133" s="1076" t="s">
        <v>25</v>
      </c>
      <c r="G133" s="1363" t="s">
        <v>811</v>
      </c>
    </row>
    <row r="134" spans="1:7" ht="63" customHeight="1" thickBot="1">
      <c r="A134" s="1267"/>
      <c r="B134" s="1199"/>
      <c r="C134" s="1192"/>
      <c r="D134" s="125" t="s">
        <v>568</v>
      </c>
      <c r="E134" s="1167"/>
      <c r="F134" s="1077"/>
      <c r="G134" s="1364"/>
    </row>
    <row r="135" spans="1:7" ht="44.25" customHeight="1">
      <c r="A135" s="368" t="s">
        <v>576</v>
      </c>
      <c r="B135" s="257" t="s">
        <v>522</v>
      </c>
      <c r="C135" s="254">
        <v>2210</v>
      </c>
      <c r="D135" s="145">
        <v>251000</v>
      </c>
      <c r="E135" s="1166" t="s">
        <v>510</v>
      </c>
      <c r="F135" s="1076" t="s">
        <v>19</v>
      </c>
      <c r="G135" s="1034" t="s">
        <v>813</v>
      </c>
    </row>
    <row r="136" spans="1:7" ht="54.75" customHeight="1">
      <c r="A136" s="369"/>
      <c r="B136" s="255"/>
      <c r="C136" s="256"/>
      <c r="D136" s="111" t="s">
        <v>545</v>
      </c>
      <c r="E136" s="1167"/>
      <c r="F136" s="1077"/>
      <c r="G136" s="977">
        <v>247500</v>
      </c>
    </row>
    <row r="137" spans="1:7" ht="29.25" hidden="1" customHeight="1">
      <c r="A137" s="1308" t="s">
        <v>355</v>
      </c>
      <c r="B137" s="257" t="s">
        <v>356</v>
      </c>
      <c r="C137" s="254">
        <v>2210</v>
      </c>
      <c r="D137" s="145">
        <v>0</v>
      </c>
      <c r="E137" s="1193" t="s">
        <v>200</v>
      </c>
      <c r="F137" s="1076" t="s">
        <v>279</v>
      </c>
      <c r="G137" s="1088" t="s">
        <v>58</v>
      </c>
    </row>
    <row r="138" spans="1:7" ht="72.75" hidden="1" customHeight="1">
      <c r="A138" s="1309"/>
      <c r="B138" s="255"/>
      <c r="C138" s="256"/>
      <c r="D138" s="111" t="s">
        <v>347</v>
      </c>
      <c r="E138" s="1193"/>
      <c r="F138" s="1077"/>
      <c r="G138" s="1089"/>
    </row>
    <row r="139" spans="1:7" ht="49.5" hidden="1" customHeight="1">
      <c r="A139" s="370" t="s">
        <v>330</v>
      </c>
      <c r="B139" s="257" t="s">
        <v>329</v>
      </c>
      <c r="C139" s="259">
        <v>2210</v>
      </c>
      <c r="D139" s="145">
        <v>0</v>
      </c>
      <c r="E139" s="1193" t="s">
        <v>200</v>
      </c>
      <c r="F139" s="1076" t="s">
        <v>279</v>
      </c>
      <c r="G139" s="1088" t="s">
        <v>366</v>
      </c>
    </row>
    <row r="140" spans="1:7" ht="49.5" hidden="1" customHeight="1">
      <c r="A140" s="369"/>
      <c r="B140" s="260"/>
      <c r="C140" s="256"/>
      <c r="D140" s="111" t="s">
        <v>354</v>
      </c>
      <c r="E140" s="1193"/>
      <c r="F140" s="1077"/>
      <c r="G140" s="1089"/>
    </row>
    <row r="141" spans="1:7" ht="49.5" hidden="1" customHeight="1">
      <c r="A141" s="370" t="s">
        <v>333</v>
      </c>
      <c r="B141" s="257" t="s">
        <v>334</v>
      </c>
      <c r="C141" s="254">
        <v>2210</v>
      </c>
      <c r="D141" s="145">
        <v>0</v>
      </c>
      <c r="E141" s="1193" t="s">
        <v>200</v>
      </c>
      <c r="F141" s="1076" t="s">
        <v>279</v>
      </c>
      <c r="G141" s="1088" t="s">
        <v>367</v>
      </c>
    </row>
    <row r="142" spans="1:7" ht="49.5" hidden="1" customHeight="1">
      <c r="A142" s="369"/>
      <c r="B142" s="260"/>
      <c r="C142" s="261"/>
      <c r="D142" s="111" t="s">
        <v>348</v>
      </c>
      <c r="E142" s="1193"/>
      <c r="F142" s="1077"/>
      <c r="G142" s="1089"/>
    </row>
    <row r="143" spans="1:7" ht="49.5" hidden="1" customHeight="1">
      <c r="A143" s="370" t="s">
        <v>362</v>
      </c>
      <c r="B143" s="257" t="s">
        <v>361</v>
      </c>
      <c r="C143" s="254">
        <v>2210</v>
      </c>
      <c r="D143" s="145">
        <v>0</v>
      </c>
      <c r="E143" s="1193" t="s">
        <v>200</v>
      </c>
      <c r="F143" s="1076" t="s">
        <v>279</v>
      </c>
      <c r="G143" s="1088" t="s">
        <v>366</v>
      </c>
    </row>
    <row r="144" spans="1:7" ht="49.5" hidden="1" customHeight="1">
      <c r="A144" s="369"/>
      <c r="B144" s="260"/>
      <c r="C144" s="261"/>
      <c r="D144" s="111" t="s">
        <v>348</v>
      </c>
      <c r="E144" s="1193"/>
      <c r="F144" s="1077"/>
      <c r="G144" s="1089"/>
    </row>
    <row r="145" spans="1:9" ht="49.5" hidden="1" customHeight="1">
      <c r="A145" s="370" t="s">
        <v>331</v>
      </c>
      <c r="B145" s="257" t="s">
        <v>332</v>
      </c>
      <c r="C145" s="254">
        <v>2210</v>
      </c>
      <c r="D145" s="150">
        <f>50000-500-2490-47010</f>
        <v>0</v>
      </c>
      <c r="E145" s="1193" t="s">
        <v>200</v>
      </c>
      <c r="F145" s="1076" t="s">
        <v>279</v>
      </c>
      <c r="G145" s="371" t="s">
        <v>357</v>
      </c>
    </row>
    <row r="146" spans="1:9" ht="16.5" hidden="1" customHeight="1">
      <c r="A146" s="369"/>
      <c r="B146" s="260"/>
      <c r="C146" s="261"/>
      <c r="D146" s="111" t="s">
        <v>358</v>
      </c>
      <c r="E146" s="1193"/>
      <c r="F146" s="1077"/>
      <c r="G146" s="372"/>
    </row>
    <row r="147" spans="1:9" ht="49.5" hidden="1" customHeight="1">
      <c r="A147" s="373" t="s">
        <v>359</v>
      </c>
      <c r="B147" s="918" t="s">
        <v>246</v>
      </c>
      <c r="C147" s="262">
        <v>2210</v>
      </c>
      <c r="D147" s="145">
        <v>0</v>
      </c>
      <c r="E147" s="1193" t="s">
        <v>200</v>
      </c>
      <c r="F147" s="952" t="s">
        <v>342</v>
      </c>
      <c r="G147" s="1088" t="s">
        <v>366</v>
      </c>
    </row>
    <row r="148" spans="1:9" ht="49.5" hidden="1" customHeight="1">
      <c r="A148" s="373"/>
      <c r="B148" s="263"/>
      <c r="C148" s="262"/>
      <c r="D148" s="111" t="s">
        <v>339</v>
      </c>
      <c r="E148" s="1193"/>
      <c r="F148" s="952"/>
      <c r="G148" s="1089"/>
    </row>
    <row r="149" spans="1:9" ht="49.5" hidden="1" customHeight="1">
      <c r="A149" s="370" t="s">
        <v>364</v>
      </c>
      <c r="B149" s="454" t="s">
        <v>365</v>
      </c>
      <c r="C149" s="254">
        <v>2210</v>
      </c>
      <c r="D149" s="145">
        <v>0</v>
      </c>
      <c r="E149" s="1193" t="s">
        <v>268</v>
      </c>
      <c r="F149" s="896" t="s">
        <v>342</v>
      </c>
      <c r="G149" s="1088" t="s">
        <v>366</v>
      </c>
    </row>
    <row r="150" spans="1:9" ht="49.5" hidden="1" customHeight="1">
      <c r="A150" s="369"/>
      <c r="B150" s="260"/>
      <c r="C150" s="256"/>
      <c r="D150" s="111" t="s">
        <v>339</v>
      </c>
      <c r="E150" s="1193"/>
      <c r="F150" s="883"/>
      <c r="G150" s="1089"/>
    </row>
    <row r="151" spans="1:9" ht="49.5" hidden="1" customHeight="1">
      <c r="A151" s="374"/>
      <c r="B151" s="264"/>
      <c r="C151" s="265"/>
      <c r="D151" s="150">
        <v>0</v>
      </c>
      <c r="E151" s="1193" t="s">
        <v>200</v>
      </c>
      <c r="F151" s="266" t="s">
        <v>279</v>
      </c>
      <c r="G151" s="1315" t="s">
        <v>321</v>
      </c>
    </row>
    <row r="152" spans="1:9" ht="49.5" hidden="1" customHeight="1">
      <c r="A152" s="375"/>
      <c r="B152" s="267"/>
      <c r="C152" s="268"/>
      <c r="D152" s="111" t="s">
        <v>323</v>
      </c>
      <c r="E152" s="1193"/>
      <c r="F152" s="269"/>
      <c r="G152" s="1316"/>
    </row>
    <row r="153" spans="1:9" ht="33" customHeight="1">
      <c r="A153" s="1310" t="s">
        <v>517</v>
      </c>
      <c r="B153" s="1198" t="s">
        <v>523</v>
      </c>
      <c r="C153" s="262">
        <v>2210</v>
      </c>
      <c r="D153" s="144">
        <f>837900-162000</f>
        <v>675900</v>
      </c>
      <c r="E153" s="1167" t="s">
        <v>510</v>
      </c>
      <c r="F153" s="952" t="s">
        <v>25</v>
      </c>
      <c r="G153" s="966" t="s">
        <v>811</v>
      </c>
    </row>
    <row r="154" spans="1:9" ht="27.75" customHeight="1">
      <c r="A154" s="1263"/>
      <c r="B154" s="1199"/>
      <c r="C154" s="256"/>
      <c r="D154" s="111" t="s">
        <v>783</v>
      </c>
      <c r="E154" s="1167"/>
      <c r="F154" s="883"/>
      <c r="G154" s="358"/>
    </row>
    <row r="155" spans="1:9" ht="49.5" customHeight="1">
      <c r="A155" s="1360" t="s">
        <v>790</v>
      </c>
      <c r="B155" s="988" t="s">
        <v>787</v>
      </c>
      <c r="C155" s="994">
        <v>2210</v>
      </c>
      <c r="D155" s="174">
        <f>150000+400000+30000-500000</f>
        <v>80000</v>
      </c>
      <c r="E155" s="1343" t="s">
        <v>510</v>
      </c>
      <c r="F155" s="955" t="s">
        <v>108</v>
      </c>
      <c r="G155" s="1352" t="s">
        <v>809</v>
      </c>
      <c r="I155" s="9"/>
    </row>
    <row r="156" spans="1:9" ht="49.5" customHeight="1">
      <c r="A156" s="1361"/>
      <c r="B156" s="995"/>
      <c r="C156" s="992"/>
      <c r="D156" s="986" t="s">
        <v>795</v>
      </c>
      <c r="E156" s="1343"/>
      <c r="F156" s="996"/>
      <c r="G156" s="1353"/>
    </row>
    <row r="157" spans="1:9" ht="76.5" customHeight="1">
      <c r="A157" s="1067" t="s">
        <v>789</v>
      </c>
      <c r="B157" s="257" t="s">
        <v>788</v>
      </c>
      <c r="C157" s="254">
        <v>2210</v>
      </c>
      <c r="D157" s="80">
        <f>500000-55000</f>
        <v>445000</v>
      </c>
      <c r="E157" s="1167" t="s">
        <v>510</v>
      </c>
      <c r="F157" s="896" t="s">
        <v>118</v>
      </c>
      <c r="G157" s="1050" t="s">
        <v>861</v>
      </c>
    </row>
    <row r="158" spans="1:9" ht="49.5" customHeight="1">
      <c r="A158" s="1068"/>
      <c r="B158" s="260"/>
      <c r="C158" s="256"/>
      <c r="D158" s="111" t="s">
        <v>857</v>
      </c>
      <c r="E158" s="1167"/>
      <c r="F158" s="883"/>
      <c r="G158" s="978" t="s">
        <v>814</v>
      </c>
    </row>
    <row r="159" spans="1:9" ht="49.5" hidden="1" customHeight="1">
      <c r="A159" s="1310" t="s">
        <v>317</v>
      </c>
      <c r="B159" s="263" t="s">
        <v>318</v>
      </c>
      <c r="C159" s="262">
        <v>2210</v>
      </c>
      <c r="D159" s="146">
        <v>0</v>
      </c>
      <c r="E159" s="907" t="s">
        <v>181</v>
      </c>
      <c r="F159" s="952" t="s">
        <v>279</v>
      </c>
      <c r="G159" s="1314" t="s">
        <v>367</v>
      </c>
    </row>
    <row r="160" spans="1:9" ht="49.5" hidden="1" customHeight="1">
      <c r="A160" s="1068"/>
      <c r="B160" s="263"/>
      <c r="C160" s="270"/>
      <c r="D160" s="111" t="s">
        <v>299</v>
      </c>
      <c r="E160" s="907"/>
      <c r="F160" s="952"/>
      <c r="G160" s="1089"/>
    </row>
    <row r="161" spans="1:7" ht="29.25" hidden="1" customHeight="1">
      <c r="A161" s="368" t="s">
        <v>320</v>
      </c>
      <c r="B161" s="257" t="s">
        <v>282</v>
      </c>
      <c r="C161" s="254">
        <v>2210</v>
      </c>
      <c r="D161" s="145">
        <v>0</v>
      </c>
      <c r="E161" s="1167" t="s">
        <v>181</v>
      </c>
      <c r="F161" s="1076" t="s">
        <v>279</v>
      </c>
      <c r="G161" s="1088" t="s">
        <v>366</v>
      </c>
    </row>
    <row r="162" spans="1:7" ht="48" hidden="1" customHeight="1">
      <c r="A162" s="369"/>
      <c r="B162" s="255"/>
      <c r="C162" s="256"/>
      <c r="D162" s="111" t="s">
        <v>349</v>
      </c>
      <c r="E162" s="1167"/>
      <c r="F162" s="1077"/>
      <c r="G162" s="1089"/>
    </row>
    <row r="163" spans="1:7" ht="48" hidden="1" customHeight="1">
      <c r="A163" s="376" t="s">
        <v>324</v>
      </c>
      <c r="B163" s="257" t="s">
        <v>328</v>
      </c>
      <c r="C163" s="262">
        <v>2210</v>
      </c>
      <c r="D163" s="145">
        <v>0</v>
      </c>
      <c r="E163" s="1167" t="s">
        <v>181</v>
      </c>
      <c r="F163" s="952" t="s">
        <v>279</v>
      </c>
      <c r="G163" s="1088" t="s">
        <v>366</v>
      </c>
    </row>
    <row r="164" spans="1:7" ht="48" hidden="1" customHeight="1">
      <c r="A164" s="373"/>
      <c r="B164" s="156"/>
      <c r="C164" s="270"/>
      <c r="D164" s="111" t="s">
        <v>350</v>
      </c>
      <c r="E164" s="1167"/>
      <c r="F164" s="952"/>
      <c r="G164" s="1089"/>
    </row>
    <row r="165" spans="1:7" ht="44.25" customHeight="1">
      <c r="A165" s="1385" t="s">
        <v>508</v>
      </c>
      <c r="B165" s="1356" t="s">
        <v>516</v>
      </c>
      <c r="C165" s="1358">
        <v>2210</v>
      </c>
      <c r="D165" s="990">
        <v>5670000</v>
      </c>
      <c r="E165" s="1343" t="s">
        <v>510</v>
      </c>
      <c r="F165" s="1362" t="s">
        <v>108</v>
      </c>
      <c r="G165" s="1367" t="s">
        <v>809</v>
      </c>
    </row>
    <row r="166" spans="1:7" ht="48" customHeight="1">
      <c r="A166" s="1386"/>
      <c r="B166" s="1357"/>
      <c r="C166" s="1359"/>
      <c r="D166" s="993" t="s">
        <v>509</v>
      </c>
      <c r="E166" s="1343"/>
      <c r="F166" s="1342"/>
      <c r="G166" s="1368"/>
    </row>
    <row r="167" spans="1:7" ht="48" customHeight="1">
      <c r="A167" s="1101" t="s">
        <v>421</v>
      </c>
      <c r="B167" s="1371" t="s">
        <v>515</v>
      </c>
      <c r="C167" s="1022">
        <v>2210</v>
      </c>
      <c r="D167" s="1023">
        <v>1432800</v>
      </c>
      <c r="E167" s="1342" t="s">
        <v>510</v>
      </c>
      <c r="F167" s="955" t="s">
        <v>108</v>
      </c>
      <c r="G167" s="1367" t="s">
        <v>809</v>
      </c>
    </row>
    <row r="168" spans="1:7" ht="48" customHeight="1">
      <c r="A168" s="1102"/>
      <c r="B168" s="1372"/>
      <c r="C168" s="1004"/>
      <c r="D168" s="1024" t="s">
        <v>554</v>
      </c>
      <c r="E168" s="1343"/>
      <c r="F168" s="996"/>
      <c r="G168" s="1368"/>
    </row>
    <row r="169" spans="1:7" ht="51" customHeight="1">
      <c r="A169" s="377" t="s">
        <v>786</v>
      </c>
      <c r="B169" s="916" t="s">
        <v>785</v>
      </c>
      <c r="C169" s="157">
        <v>2210</v>
      </c>
      <c r="D169" s="181">
        <f>78000+162000</f>
        <v>240000</v>
      </c>
      <c r="E169" s="1077" t="s">
        <v>510</v>
      </c>
      <c r="F169" s="952" t="s">
        <v>118</v>
      </c>
      <c r="G169" s="1054" t="s">
        <v>865</v>
      </c>
    </row>
    <row r="170" spans="1:7" ht="34.5" customHeight="1">
      <c r="A170" s="378"/>
      <c r="B170" s="453"/>
      <c r="C170" s="903"/>
      <c r="D170" s="111" t="s">
        <v>784</v>
      </c>
      <c r="E170" s="1167"/>
      <c r="F170" s="883"/>
      <c r="G170" s="1053">
        <v>233568</v>
      </c>
    </row>
    <row r="171" spans="1:7" ht="35.25" customHeight="1">
      <c r="A171" s="1101" t="s">
        <v>502</v>
      </c>
      <c r="B171" s="1371" t="s">
        <v>526</v>
      </c>
      <c r="C171" s="1358">
        <v>2210</v>
      </c>
      <c r="D171" s="1023">
        <v>72000</v>
      </c>
      <c r="E171" s="1362" t="s">
        <v>510</v>
      </c>
      <c r="F171" s="1362" t="s">
        <v>118</v>
      </c>
      <c r="G171" s="1367" t="s">
        <v>809</v>
      </c>
    </row>
    <row r="172" spans="1:7" ht="33.75" customHeight="1" thickBot="1">
      <c r="A172" s="1102"/>
      <c r="B172" s="1372"/>
      <c r="C172" s="1359"/>
      <c r="D172" s="1006" t="s">
        <v>555</v>
      </c>
      <c r="E172" s="1342"/>
      <c r="F172" s="1342"/>
      <c r="G172" s="1368"/>
    </row>
    <row r="173" spans="1:7" ht="48" hidden="1" customHeight="1">
      <c r="A173" s="1097" t="s">
        <v>422</v>
      </c>
      <c r="B173" s="1234" t="s">
        <v>400</v>
      </c>
      <c r="C173" s="1078">
        <v>2210</v>
      </c>
      <c r="D173" s="181"/>
      <c r="E173" s="1115" t="s">
        <v>396</v>
      </c>
      <c r="F173" s="1076" t="s">
        <v>118</v>
      </c>
      <c r="G173" s="1203" t="s">
        <v>368</v>
      </c>
    </row>
    <row r="174" spans="1:7" ht="35.25" hidden="1" customHeight="1">
      <c r="A174" s="1099"/>
      <c r="B174" s="1235"/>
      <c r="C174" s="1079"/>
      <c r="D174" s="46" t="s">
        <v>399</v>
      </c>
      <c r="E174" s="1079"/>
      <c r="F174" s="1077"/>
      <c r="G174" s="1202"/>
    </row>
    <row r="175" spans="1:7" ht="48" hidden="1" customHeight="1">
      <c r="A175" s="352" t="s">
        <v>305</v>
      </c>
      <c r="B175" s="147" t="s">
        <v>301</v>
      </c>
      <c r="C175" s="956">
        <v>2210</v>
      </c>
      <c r="D175" s="145">
        <v>0</v>
      </c>
      <c r="E175" s="1177" t="s">
        <v>181</v>
      </c>
      <c r="F175" s="893" t="s">
        <v>279</v>
      </c>
      <c r="G175" s="1201" t="s">
        <v>53</v>
      </c>
    </row>
    <row r="176" spans="1:7" ht="48" hidden="1" customHeight="1">
      <c r="A176" s="359"/>
      <c r="B176" s="141"/>
      <c r="C176" s="29"/>
      <c r="D176" s="133" t="s">
        <v>360</v>
      </c>
      <c r="E176" s="1178"/>
      <c r="F176" s="912"/>
      <c r="G176" s="1202"/>
    </row>
    <row r="177" spans="1:10" ht="48" hidden="1" customHeight="1">
      <c r="A177" s="379" t="s">
        <v>310</v>
      </c>
      <c r="B177" s="62" t="s">
        <v>300</v>
      </c>
      <c r="C177" s="956">
        <v>2210</v>
      </c>
      <c r="D177" s="145">
        <v>0</v>
      </c>
      <c r="E177" s="910" t="s">
        <v>181</v>
      </c>
      <c r="F177" s="893" t="s">
        <v>279</v>
      </c>
      <c r="G177" s="1201" t="s">
        <v>53</v>
      </c>
    </row>
    <row r="178" spans="1:10" ht="48" hidden="1" customHeight="1">
      <c r="A178" s="359"/>
      <c r="B178" s="141"/>
      <c r="C178" s="29"/>
      <c r="D178" s="133" t="s">
        <v>302</v>
      </c>
      <c r="E178" s="911"/>
      <c r="F178" s="912"/>
      <c r="G178" s="1202"/>
    </row>
    <row r="179" spans="1:10" ht="48" hidden="1" customHeight="1">
      <c r="A179" s="379" t="s">
        <v>295</v>
      </c>
      <c r="B179" s="59" t="s">
        <v>294</v>
      </c>
      <c r="C179" s="956">
        <v>2210</v>
      </c>
      <c r="D179" s="145">
        <v>0</v>
      </c>
      <c r="E179" s="910" t="s">
        <v>304</v>
      </c>
      <c r="F179" s="893" t="s">
        <v>279</v>
      </c>
      <c r="G179" s="1201" t="s">
        <v>53</v>
      </c>
    </row>
    <row r="180" spans="1:10" ht="48" hidden="1" customHeight="1">
      <c r="A180" s="359"/>
      <c r="B180" s="141"/>
      <c r="C180" s="29"/>
      <c r="D180" s="133" t="s">
        <v>303</v>
      </c>
      <c r="E180" s="911"/>
      <c r="F180" s="912"/>
      <c r="G180" s="1202"/>
    </row>
    <row r="181" spans="1:10" ht="48" hidden="1" customHeight="1">
      <c r="A181" s="379" t="s">
        <v>308</v>
      </c>
      <c r="B181" s="59" t="s">
        <v>296</v>
      </c>
      <c r="C181" s="956">
        <v>2210</v>
      </c>
      <c r="D181" s="153">
        <v>0</v>
      </c>
      <c r="E181" s="1177" t="s">
        <v>181</v>
      </c>
      <c r="F181" s="893" t="s">
        <v>279</v>
      </c>
      <c r="G181" s="1201" t="s">
        <v>368</v>
      </c>
    </row>
    <row r="182" spans="1:10" ht="48" hidden="1" customHeight="1">
      <c r="A182" s="359"/>
      <c r="B182" s="141"/>
      <c r="C182" s="29"/>
      <c r="D182" s="133" t="s">
        <v>351</v>
      </c>
      <c r="E182" s="1178"/>
      <c r="F182" s="912"/>
      <c r="G182" s="1202"/>
    </row>
    <row r="183" spans="1:10" ht="48" hidden="1" customHeight="1">
      <c r="A183" s="360" t="s">
        <v>312</v>
      </c>
      <c r="B183" s="138" t="s">
        <v>311</v>
      </c>
      <c r="C183" s="957">
        <v>2210</v>
      </c>
      <c r="D183" s="144">
        <v>0</v>
      </c>
      <c r="E183" s="1177" t="s">
        <v>181</v>
      </c>
      <c r="F183" s="894" t="s">
        <v>279</v>
      </c>
      <c r="G183" s="1203" t="s">
        <v>368</v>
      </c>
    </row>
    <row r="184" spans="1:10" ht="48" hidden="1" customHeight="1">
      <c r="A184" s="359"/>
      <c r="B184" s="141"/>
      <c r="C184" s="29"/>
      <c r="D184" s="133" t="s">
        <v>313</v>
      </c>
      <c r="E184" s="1178"/>
      <c r="F184" s="912"/>
      <c r="G184" s="1202"/>
    </row>
    <row r="185" spans="1:10" ht="48" hidden="1" customHeight="1" thickBot="1">
      <c r="A185" s="380"/>
      <c r="B185" s="59"/>
      <c r="C185" s="140"/>
      <c r="D185" s="142">
        <v>0</v>
      </c>
      <c r="E185" s="1177" t="s">
        <v>181</v>
      </c>
      <c r="F185" s="893" t="s">
        <v>279</v>
      </c>
      <c r="G185" s="1201" t="s">
        <v>293</v>
      </c>
    </row>
    <row r="186" spans="1:10" ht="48" hidden="1" customHeight="1">
      <c r="A186" s="359"/>
      <c r="B186" s="141"/>
      <c r="C186" s="29"/>
      <c r="D186" s="133" t="s">
        <v>283</v>
      </c>
      <c r="E186" s="1178"/>
      <c r="F186" s="912"/>
      <c r="G186" s="1202"/>
    </row>
    <row r="187" spans="1:10" ht="35.25" hidden="1" customHeight="1">
      <c r="A187" s="360" t="s">
        <v>306</v>
      </c>
      <c r="B187" s="138" t="s">
        <v>309</v>
      </c>
      <c r="C187" s="957">
        <v>2210</v>
      </c>
      <c r="D187" s="144">
        <v>0</v>
      </c>
      <c r="E187" s="1177" t="s">
        <v>181</v>
      </c>
      <c r="F187" s="894" t="s">
        <v>279</v>
      </c>
      <c r="G187" s="1203" t="s">
        <v>368</v>
      </c>
    </row>
    <row r="188" spans="1:10" ht="48" hidden="1" customHeight="1">
      <c r="A188" s="360"/>
      <c r="B188" s="138"/>
      <c r="C188" s="139"/>
      <c r="D188" s="133" t="s">
        <v>314</v>
      </c>
      <c r="E188" s="1178"/>
      <c r="F188" s="894"/>
      <c r="G188" s="1202"/>
    </row>
    <row r="189" spans="1:10" ht="29.25" hidden="1" customHeight="1">
      <c r="A189" s="352"/>
      <c r="B189" s="59"/>
      <c r="C189" s="956"/>
      <c r="D189" s="143"/>
      <c r="E189" s="1270"/>
      <c r="F189" s="1177"/>
      <c r="G189" s="1140"/>
      <c r="J189" s="1153"/>
    </row>
    <row r="190" spans="1:10" ht="54.75" hidden="1" customHeight="1">
      <c r="A190" s="359"/>
      <c r="B190" s="14"/>
      <c r="C190" s="29"/>
      <c r="D190" s="133"/>
      <c r="E190" s="1271"/>
      <c r="F190" s="1178"/>
      <c r="G190" s="1117"/>
      <c r="J190" s="1200"/>
    </row>
    <row r="191" spans="1:10" ht="48.75" hidden="1" customHeight="1" thickBot="1">
      <c r="A191" s="1138" t="s">
        <v>137</v>
      </c>
      <c r="B191" s="1198" t="s">
        <v>138</v>
      </c>
      <c r="C191" s="1220">
        <v>2210</v>
      </c>
      <c r="D191" s="131">
        <v>0</v>
      </c>
      <c r="E191" s="1177" t="s">
        <v>120</v>
      </c>
      <c r="F191" s="1080" t="s">
        <v>109</v>
      </c>
      <c r="G191" s="926"/>
    </row>
    <row r="192" spans="1:10" ht="48" hidden="1" customHeight="1">
      <c r="A192" s="1305"/>
      <c r="B192" s="1311"/>
      <c r="C192" s="1317"/>
      <c r="D192" s="208" t="s">
        <v>272</v>
      </c>
      <c r="E192" s="1183"/>
      <c r="F192" s="1212"/>
      <c r="G192" s="908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979">
        <f>1922948</f>
        <v>1922948</v>
      </c>
      <c r="H193" s="1043">
        <f>D193-G193</f>
        <v>8077052</v>
      </c>
      <c r="I193" s="47"/>
      <c r="J193" s="113"/>
      <c r="K193" s="85"/>
      <c r="L193" s="85"/>
    </row>
    <row r="194" spans="1:12" ht="39" hidden="1" customHeight="1">
      <c r="A194" s="1318" t="s">
        <v>48</v>
      </c>
      <c r="B194" s="17" t="s">
        <v>14</v>
      </c>
      <c r="C194" s="209">
        <v>2240</v>
      </c>
      <c r="D194" s="210">
        <v>0</v>
      </c>
      <c r="E194" s="923" t="s">
        <v>11</v>
      </c>
      <c r="F194" s="904" t="s">
        <v>19</v>
      </c>
      <c r="G194" s="941" t="s">
        <v>9</v>
      </c>
    </row>
    <row r="195" spans="1:12" ht="62.25" hidden="1" customHeight="1">
      <c r="A195" s="1319"/>
      <c r="B195" s="11"/>
      <c r="C195" s="198"/>
      <c r="D195" s="12" t="s">
        <v>21</v>
      </c>
      <c r="E195" s="902"/>
      <c r="F195" s="882"/>
      <c r="G195" s="935"/>
    </row>
    <row r="196" spans="1:12" ht="49.5" hidden="1" customHeight="1">
      <c r="A196" s="895" t="s">
        <v>46</v>
      </c>
      <c r="B196" s="10" t="s">
        <v>14</v>
      </c>
      <c r="C196" s="197">
        <v>2240</v>
      </c>
      <c r="D196" s="18">
        <v>0</v>
      </c>
      <c r="E196" s="923" t="s">
        <v>11</v>
      </c>
      <c r="F196" s="904" t="s">
        <v>19</v>
      </c>
      <c r="G196" s="934" t="s">
        <v>9</v>
      </c>
    </row>
    <row r="197" spans="1:12" ht="53.25" hidden="1" customHeight="1">
      <c r="A197" s="895" t="s">
        <v>47</v>
      </c>
      <c r="B197" s="11"/>
      <c r="C197" s="199"/>
      <c r="D197" s="12" t="s">
        <v>20</v>
      </c>
      <c r="E197" s="923"/>
      <c r="F197" s="904"/>
      <c r="G197" s="938"/>
    </row>
    <row r="198" spans="1:12" ht="42" hidden="1" customHeight="1">
      <c r="A198" s="383" t="s">
        <v>22</v>
      </c>
      <c r="B198" s="10" t="s">
        <v>17</v>
      </c>
      <c r="C198" s="1204">
        <v>2240</v>
      </c>
      <c r="D198" s="18">
        <v>0</v>
      </c>
      <c r="E198" s="1206" t="s">
        <v>11</v>
      </c>
      <c r="F198" s="1162" t="s">
        <v>19</v>
      </c>
      <c r="G198" s="1082" t="s">
        <v>9</v>
      </c>
    </row>
    <row r="199" spans="1:12" ht="49.5" hidden="1" customHeight="1">
      <c r="A199" s="384"/>
      <c r="B199" s="11"/>
      <c r="C199" s="1205"/>
      <c r="D199" s="3" t="s">
        <v>16</v>
      </c>
      <c r="E199" s="1207"/>
      <c r="F199" s="1163"/>
      <c r="G199" s="1083"/>
    </row>
    <row r="200" spans="1:12" ht="49.5" customHeight="1">
      <c r="A200" s="1101" t="s">
        <v>500</v>
      </c>
      <c r="B200" s="1371" t="s">
        <v>397</v>
      </c>
      <c r="C200" s="1358">
        <v>2240</v>
      </c>
      <c r="D200" s="997">
        <v>7200</v>
      </c>
      <c r="E200" s="1362" t="s">
        <v>181</v>
      </c>
      <c r="F200" s="1362" t="s">
        <v>118</v>
      </c>
      <c r="G200" s="1352" t="s">
        <v>882</v>
      </c>
    </row>
    <row r="201" spans="1:12" ht="126" customHeight="1">
      <c r="A201" s="1102"/>
      <c r="B201" s="1372"/>
      <c r="C201" s="1359"/>
      <c r="D201" s="998" t="s">
        <v>546</v>
      </c>
      <c r="E201" s="1342"/>
      <c r="F201" s="1342"/>
      <c r="G201" s="1353"/>
    </row>
    <row r="202" spans="1:12" ht="36" customHeight="1">
      <c r="A202" s="1360" t="s">
        <v>529</v>
      </c>
      <c r="B202" s="999" t="s">
        <v>528</v>
      </c>
      <c r="C202" s="1358">
        <v>2240</v>
      </c>
      <c r="D202" s="168">
        <v>30000</v>
      </c>
      <c r="E202" s="1362" t="s">
        <v>181</v>
      </c>
      <c r="F202" s="1362" t="s">
        <v>342</v>
      </c>
      <c r="G202" s="1352" t="s">
        <v>809</v>
      </c>
    </row>
    <row r="203" spans="1:12" ht="22.5" customHeight="1">
      <c r="A203" s="1361"/>
      <c r="B203" s="1000"/>
      <c r="C203" s="1359"/>
      <c r="D203" s="1001" t="s">
        <v>530</v>
      </c>
      <c r="E203" s="1342"/>
      <c r="F203" s="1342"/>
      <c r="G203" s="1353"/>
      <c r="H203" s="92"/>
      <c r="L203" s="9"/>
    </row>
    <row r="204" spans="1:12" ht="42" hidden="1" customHeight="1">
      <c r="A204" s="385" t="s">
        <v>224</v>
      </c>
      <c r="B204" s="10" t="s">
        <v>223</v>
      </c>
      <c r="C204" s="891">
        <v>2240</v>
      </c>
      <c r="D204" s="117">
        <v>0</v>
      </c>
      <c r="E204" s="1162" t="s">
        <v>200</v>
      </c>
      <c r="F204" s="1078" t="s">
        <v>109</v>
      </c>
      <c r="G204" s="1179" t="s">
        <v>59</v>
      </c>
    </row>
    <row r="205" spans="1:12" ht="28.5" hidden="1" customHeight="1">
      <c r="A205" s="386"/>
      <c r="B205" s="11"/>
      <c r="C205" s="930"/>
      <c r="D205" s="41" t="s">
        <v>216</v>
      </c>
      <c r="E205" s="1163"/>
      <c r="F205" s="1079"/>
      <c r="G205" s="1180"/>
      <c r="H205" s="92"/>
    </row>
    <row r="206" spans="1:12" ht="28.5" hidden="1" customHeight="1">
      <c r="A206" s="387" t="s">
        <v>226</v>
      </c>
      <c r="B206" s="1260" t="s">
        <v>225</v>
      </c>
      <c r="C206" s="892">
        <v>2240</v>
      </c>
      <c r="D206" s="118">
        <v>0</v>
      </c>
      <c r="E206" s="1162" t="s">
        <v>200</v>
      </c>
      <c r="F206" s="904" t="s">
        <v>227</v>
      </c>
      <c r="G206" s="1179" t="s">
        <v>53</v>
      </c>
      <c r="H206" s="92"/>
    </row>
    <row r="207" spans="1:12" ht="28.5" hidden="1" customHeight="1">
      <c r="A207" s="387"/>
      <c r="B207" s="1261"/>
      <c r="C207" s="892"/>
      <c r="D207" s="41" t="s">
        <v>228</v>
      </c>
      <c r="E207" s="1163"/>
      <c r="F207" s="904"/>
      <c r="G207" s="1180"/>
      <c r="H207" s="92"/>
    </row>
    <row r="208" spans="1:12" ht="96.75" customHeight="1">
      <c r="A208" s="1138" t="s">
        <v>573</v>
      </c>
      <c r="B208" s="10" t="s">
        <v>424</v>
      </c>
      <c r="C208" s="891">
        <v>2240</v>
      </c>
      <c r="D208" s="80">
        <f>8400000-102000-191118-1254730-252154</f>
        <v>6599998</v>
      </c>
      <c r="E208" s="1077" t="s">
        <v>510</v>
      </c>
      <c r="F208" s="932" t="s">
        <v>19</v>
      </c>
      <c r="G208" s="1377" t="s">
        <v>815</v>
      </c>
    </row>
    <row r="209" spans="1:11" ht="44.25" customHeight="1">
      <c r="A209" s="1139"/>
      <c r="B209" s="388"/>
      <c r="C209" s="930"/>
      <c r="D209" s="12" t="s">
        <v>619</v>
      </c>
      <c r="E209" s="1167"/>
      <c r="F209" s="933"/>
      <c r="G209" s="1378"/>
    </row>
    <row r="210" spans="1:11" ht="99" customHeight="1">
      <c r="A210" s="1138" t="s">
        <v>527</v>
      </c>
      <c r="B210" s="10" t="s">
        <v>425</v>
      </c>
      <c r="C210" s="891">
        <v>2240</v>
      </c>
      <c r="D210" s="117">
        <v>102000</v>
      </c>
      <c r="E210" s="1076" t="s">
        <v>181</v>
      </c>
      <c r="F210" s="932" t="s">
        <v>19</v>
      </c>
      <c r="G210" s="1041" t="s">
        <v>816</v>
      </c>
    </row>
    <row r="211" spans="1:11" ht="60.75" customHeight="1">
      <c r="A211" s="1305"/>
      <c r="B211" s="388"/>
      <c r="C211" s="930"/>
      <c r="D211" s="160" t="s">
        <v>386</v>
      </c>
      <c r="E211" s="1077"/>
      <c r="F211" s="933"/>
      <c r="G211" s="1002">
        <v>101999.08</v>
      </c>
    </row>
    <row r="212" spans="1:11" ht="60.75" customHeight="1">
      <c r="A212" s="1138" t="s">
        <v>621</v>
      </c>
      <c r="B212" s="1260" t="s">
        <v>622</v>
      </c>
      <c r="C212" s="892">
        <v>2240</v>
      </c>
      <c r="D212" s="117">
        <v>252154</v>
      </c>
      <c r="E212" s="1077" t="s">
        <v>510</v>
      </c>
      <c r="F212" s="939" t="s">
        <v>27</v>
      </c>
      <c r="G212" s="934" t="s">
        <v>829</v>
      </c>
    </row>
    <row r="213" spans="1:11" ht="27" customHeight="1">
      <c r="A213" s="1139"/>
      <c r="B213" s="1261"/>
      <c r="C213" s="930"/>
      <c r="D213" s="12" t="s">
        <v>620</v>
      </c>
      <c r="E213" s="1167"/>
      <c r="F213" s="933"/>
      <c r="G213" s="1035" t="s">
        <v>830</v>
      </c>
    </row>
    <row r="214" spans="1:11" ht="57.75" customHeight="1">
      <c r="A214" s="1360" t="s">
        <v>532</v>
      </c>
      <c r="B214" s="1356" t="s">
        <v>531</v>
      </c>
      <c r="C214" s="994">
        <v>2240</v>
      </c>
      <c r="D214" s="1003">
        <v>1033600</v>
      </c>
      <c r="E214" s="1342" t="s">
        <v>510</v>
      </c>
      <c r="F214" s="955" t="s">
        <v>119</v>
      </c>
      <c r="G214" s="1352" t="s">
        <v>809</v>
      </c>
    </row>
    <row r="215" spans="1:11" ht="42" customHeight="1">
      <c r="A215" s="1361"/>
      <c r="B215" s="1357"/>
      <c r="C215" s="1004"/>
      <c r="D215" s="1005" t="s">
        <v>570</v>
      </c>
      <c r="E215" s="1343"/>
      <c r="F215" s="996"/>
      <c r="G215" s="1353"/>
    </row>
    <row r="216" spans="1:11" ht="42" customHeight="1">
      <c r="A216" s="1360" t="s">
        <v>534</v>
      </c>
      <c r="B216" s="1356" t="s">
        <v>533</v>
      </c>
      <c r="C216" s="994">
        <v>2240</v>
      </c>
      <c r="D216" s="1003">
        <f>1357000-7000</f>
        <v>1350000</v>
      </c>
      <c r="E216" s="1342" t="s">
        <v>510</v>
      </c>
      <c r="F216" s="955" t="s">
        <v>119</v>
      </c>
      <c r="G216" s="1352" t="s">
        <v>878</v>
      </c>
      <c r="J216" s="9"/>
    </row>
    <row r="217" spans="1:11" ht="104.25" customHeight="1">
      <c r="A217" s="1361"/>
      <c r="B217" s="1357"/>
      <c r="C217" s="1004"/>
      <c r="D217" s="1005" t="s">
        <v>591</v>
      </c>
      <c r="E217" s="1343"/>
      <c r="F217" s="996"/>
      <c r="G217" s="1353"/>
    </row>
    <row r="218" spans="1:11" ht="42" customHeight="1">
      <c r="A218" s="1138" t="s">
        <v>593</v>
      </c>
      <c r="B218" s="1260" t="s">
        <v>590</v>
      </c>
      <c r="C218" s="892">
        <v>2240</v>
      </c>
      <c r="D218" s="117">
        <v>7000</v>
      </c>
      <c r="E218" s="1076" t="s">
        <v>181</v>
      </c>
      <c r="F218" s="939" t="s">
        <v>19</v>
      </c>
      <c r="G218" s="965" t="s">
        <v>817</v>
      </c>
    </row>
    <row r="219" spans="1:11" ht="31.5" customHeight="1">
      <c r="A219" s="1139"/>
      <c r="B219" s="1261"/>
      <c r="C219" s="892"/>
      <c r="D219" s="12" t="s">
        <v>589</v>
      </c>
      <c r="E219" s="1077"/>
      <c r="F219" s="939"/>
      <c r="G219" s="390"/>
    </row>
    <row r="220" spans="1:11" ht="71.25" customHeight="1">
      <c r="A220" s="1067" t="s">
        <v>834</v>
      </c>
      <c r="B220" s="81" t="s">
        <v>536</v>
      </c>
      <c r="C220" s="1191">
        <v>2240</v>
      </c>
      <c r="D220" s="212">
        <v>725900</v>
      </c>
      <c r="E220" s="1076" t="s">
        <v>181</v>
      </c>
      <c r="F220" s="1076" t="s">
        <v>119</v>
      </c>
      <c r="G220" s="1058" t="s">
        <v>877</v>
      </c>
    </row>
    <row r="221" spans="1:11" ht="25.5" customHeight="1">
      <c r="A221" s="1068"/>
      <c r="B221" s="255"/>
      <c r="C221" s="1192"/>
      <c r="D221" s="152" t="s">
        <v>571</v>
      </c>
      <c r="E221" s="1077"/>
      <c r="F221" s="1077"/>
      <c r="G221" s="1057"/>
    </row>
    <row r="222" spans="1:11" s="158" customFormat="1" ht="39" customHeight="1">
      <c r="A222" s="1387" t="s">
        <v>835</v>
      </c>
      <c r="B222" s="1007" t="s">
        <v>536</v>
      </c>
      <c r="C222" s="1008" t="s">
        <v>537</v>
      </c>
      <c r="D222" s="1009">
        <v>496500</v>
      </c>
      <c r="E222" s="1362" t="s">
        <v>181</v>
      </c>
      <c r="F222" s="955" t="s">
        <v>118</v>
      </c>
      <c r="G222" s="1389" t="s">
        <v>880</v>
      </c>
    </row>
    <row r="223" spans="1:11" s="158" customFormat="1" ht="60" customHeight="1">
      <c r="A223" s="1388"/>
      <c r="B223" s="991"/>
      <c r="C223" s="1010"/>
      <c r="D223" s="1001" t="s">
        <v>539</v>
      </c>
      <c r="E223" s="1342"/>
      <c r="F223" s="955"/>
      <c r="G223" s="1390"/>
      <c r="J223" s="273">
        <f>D220+D222+D234+D236+D240+D246+D248+D252+D256+D316+D320+D244+D250+D254</f>
        <v>23291130.000000004</v>
      </c>
      <c r="K223" s="158" t="s">
        <v>550</v>
      </c>
    </row>
    <row r="224" spans="1:11" ht="51" hidden="1" customHeight="1">
      <c r="A224" s="391" t="s">
        <v>61</v>
      </c>
      <c r="B224" s="10" t="s">
        <v>62</v>
      </c>
      <c r="C224" s="1204">
        <v>2240</v>
      </c>
      <c r="D224" s="38">
        <v>0</v>
      </c>
      <c r="E224" s="1206" t="s">
        <v>63</v>
      </c>
      <c r="F224" s="1162" t="s">
        <v>25</v>
      </c>
      <c r="G224" s="951" t="s">
        <v>53</v>
      </c>
    </row>
    <row r="225" spans="1:10" ht="27" hidden="1" customHeight="1">
      <c r="A225" s="386"/>
      <c r="B225" s="11"/>
      <c r="C225" s="1205"/>
      <c r="D225" s="12" t="s">
        <v>64</v>
      </c>
      <c r="E225" s="1207"/>
      <c r="F225" s="1163"/>
      <c r="G225" s="393"/>
    </row>
    <row r="226" spans="1:10" ht="50.25" hidden="1" customHeight="1">
      <c r="A226" s="387" t="s">
        <v>28</v>
      </c>
      <c r="B226" s="10" t="s">
        <v>60</v>
      </c>
      <c r="C226" s="892">
        <v>2240</v>
      </c>
      <c r="D226" s="38">
        <v>0</v>
      </c>
      <c r="E226" s="942" t="s">
        <v>11</v>
      </c>
      <c r="F226" s="906" t="s">
        <v>25</v>
      </c>
      <c r="G226" s="1082" t="s">
        <v>53</v>
      </c>
    </row>
    <row r="227" spans="1:10" ht="30.75" hidden="1" customHeight="1">
      <c r="A227" s="386"/>
      <c r="B227" s="11"/>
      <c r="C227" s="930"/>
      <c r="D227" s="3" t="s">
        <v>29</v>
      </c>
      <c r="E227" s="933"/>
      <c r="F227" s="922"/>
      <c r="G227" s="1083"/>
    </row>
    <row r="228" spans="1:10" ht="45" hidden="1" customHeight="1">
      <c r="A228" s="391" t="s">
        <v>61</v>
      </c>
      <c r="B228" s="10" t="s">
        <v>62</v>
      </c>
      <c r="C228" s="1204">
        <v>2240</v>
      </c>
      <c r="D228" s="38">
        <v>0</v>
      </c>
      <c r="E228" s="1206" t="s">
        <v>63</v>
      </c>
      <c r="F228" s="1162" t="s">
        <v>118</v>
      </c>
      <c r="G228" s="951" t="s">
        <v>53</v>
      </c>
    </row>
    <row r="229" spans="1:10" ht="27" hidden="1" customHeight="1">
      <c r="A229" s="386"/>
      <c r="B229" s="11"/>
      <c r="C229" s="1205"/>
      <c r="D229" s="12" t="s">
        <v>151</v>
      </c>
      <c r="E229" s="1207"/>
      <c r="F229" s="1163"/>
      <c r="G229" s="393"/>
    </row>
    <row r="230" spans="1:10" s="223" customFormat="1" ht="48.75" hidden="1" customHeight="1">
      <c r="A230" s="1097" t="s">
        <v>426</v>
      </c>
      <c r="B230" s="13" t="s">
        <v>427</v>
      </c>
      <c r="C230" s="209">
        <v>2240</v>
      </c>
      <c r="D230" s="245">
        <v>0</v>
      </c>
      <c r="E230" s="1213" t="s">
        <v>114</v>
      </c>
      <c r="F230" s="904" t="s">
        <v>19</v>
      </c>
      <c r="G230" s="913" t="s">
        <v>53</v>
      </c>
      <c r="H230" s="222"/>
    </row>
    <row r="231" spans="1:10" s="223" customFormat="1" ht="51.75" hidden="1" customHeight="1">
      <c r="A231" s="1099"/>
      <c r="B231" s="23"/>
      <c r="C231" s="209"/>
      <c r="D231" s="246" t="s">
        <v>493</v>
      </c>
      <c r="E231" s="1214"/>
      <c r="F231" s="904"/>
      <c r="G231" s="394"/>
    </row>
    <row r="232" spans="1:10" ht="51.75" hidden="1" customHeight="1">
      <c r="A232" s="1134" t="s">
        <v>426</v>
      </c>
      <c r="B232" s="10" t="s">
        <v>62</v>
      </c>
      <c r="C232" s="119">
        <v>2240</v>
      </c>
      <c r="D232" s="244">
        <v>0</v>
      </c>
      <c r="E232" s="1206" t="s">
        <v>114</v>
      </c>
      <c r="F232" s="939" t="s">
        <v>19</v>
      </c>
      <c r="G232" s="951" t="s">
        <v>53</v>
      </c>
    </row>
    <row r="233" spans="1:10" ht="35.25" hidden="1" customHeight="1">
      <c r="A233" s="1135"/>
      <c r="B233" s="17"/>
      <c r="C233" s="119"/>
      <c r="D233" s="12" t="s">
        <v>494</v>
      </c>
      <c r="E233" s="1207"/>
      <c r="F233" s="939"/>
      <c r="G233" s="395" t="s">
        <v>372</v>
      </c>
    </row>
    <row r="234" spans="1:10" ht="53.25" customHeight="1">
      <c r="A234" s="1187" t="s">
        <v>616</v>
      </c>
      <c r="B234" s="1084" t="s">
        <v>401</v>
      </c>
      <c r="C234" s="1128">
        <v>2240</v>
      </c>
      <c r="D234" s="145">
        <f>21200+28600</f>
        <v>49800</v>
      </c>
      <c r="E234" s="1076" t="s">
        <v>181</v>
      </c>
      <c r="F234" s="1078" t="s">
        <v>25</v>
      </c>
      <c r="G234" s="1042" t="s">
        <v>818</v>
      </c>
      <c r="J234" s="9">
        <f>J216+J223</f>
        <v>23291130.000000004</v>
      </c>
    </row>
    <row r="235" spans="1:10" ht="31.5" customHeight="1">
      <c r="A235" s="1188"/>
      <c r="B235" s="1085"/>
      <c r="C235" s="1182"/>
      <c r="D235" s="75" t="s">
        <v>615</v>
      </c>
      <c r="E235" s="1077"/>
      <c r="F235" s="1079"/>
      <c r="G235" s="1021" t="s">
        <v>836</v>
      </c>
    </row>
    <row r="236" spans="1:10" ht="48" hidden="1" customHeight="1">
      <c r="A236" s="1097" t="s">
        <v>428</v>
      </c>
      <c r="B236" s="1084" t="s">
        <v>401</v>
      </c>
      <c r="C236" s="1128">
        <v>2240</v>
      </c>
      <c r="D236" s="80">
        <v>0</v>
      </c>
      <c r="E236" s="1076" t="s">
        <v>181</v>
      </c>
      <c r="F236" s="1078" t="s">
        <v>572</v>
      </c>
      <c r="G236" s="1334" t="s">
        <v>65</v>
      </c>
    </row>
    <row r="237" spans="1:10" ht="36.75" hidden="1" customHeight="1">
      <c r="A237" s="1099"/>
      <c r="B237" s="1085"/>
      <c r="C237" s="1182"/>
      <c r="D237" s="75" t="s">
        <v>377</v>
      </c>
      <c r="E237" s="1077"/>
      <c r="F237" s="1079"/>
      <c r="G237" s="1335"/>
    </row>
    <row r="238" spans="1:10" ht="56.25" hidden="1" customHeight="1">
      <c r="A238" s="1097" t="s">
        <v>429</v>
      </c>
      <c r="B238" s="1148" t="s">
        <v>402</v>
      </c>
      <c r="C238" s="1128">
        <v>2240</v>
      </c>
      <c r="D238" s="143">
        <v>0</v>
      </c>
      <c r="E238" s="1078" t="s">
        <v>396</v>
      </c>
      <c r="F238" s="1078" t="s">
        <v>27</v>
      </c>
      <c r="G238" s="1140" t="s">
        <v>53</v>
      </c>
    </row>
    <row r="239" spans="1:10" ht="44.25" hidden="1" customHeight="1">
      <c r="A239" s="1099"/>
      <c r="B239" s="1150"/>
      <c r="C239" s="1182"/>
      <c r="D239" s="224" t="s">
        <v>403</v>
      </c>
      <c r="E239" s="1079"/>
      <c r="F239" s="1079"/>
      <c r="G239" s="1117"/>
    </row>
    <row r="240" spans="1:10" ht="64.5" customHeight="1">
      <c r="A240" s="1134" t="s">
        <v>547</v>
      </c>
      <c r="B240" s="1322" t="s">
        <v>430</v>
      </c>
      <c r="C240" s="892">
        <v>2240</v>
      </c>
      <c r="D240" s="153">
        <f>14232300+2876600-2206501.51-567766.25+1254730</f>
        <v>15589362.24</v>
      </c>
      <c r="E240" s="1077" t="s">
        <v>510</v>
      </c>
      <c r="F240" s="1080" t="s">
        <v>25</v>
      </c>
      <c r="G240" s="1369" t="s">
        <v>831</v>
      </c>
    </row>
    <row r="241" spans="1:9" ht="88.5" customHeight="1">
      <c r="A241" s="1135"/>
      <c r="B241" s="1323"/>
      <c r="C241" s="159"/>
      <c r="D241" s="41" t="s">
        <v>617</v>
      </c>
      <c r="E241" s="1167"/>
      <c r="F241" s="1081"/>
      <c r="G241" s="1370"/>
      <c r="H241" s="180"/>
    </row>
    <row r="242" spans="1:9" ht="68.25" customHeight="1">
      <c r="A242" s="1138" t="s">
        <v>863</v>
      </c>
      <c r="B242" s="1322" t="s">
        <v>430</v>
      </c>
      <c r="C242" s="1051">
        <v>2240</v>
      </c>
      <c r="D242" s="153">
        <v>3068100</v>
      </c>
      <c r="E242" s="1077" t="s">
        <v>510</v>
      </c>
      <c r="F242" s="1080" t="s">
        <v>108</v>
      </c>
      <c r="G242" s="1336" t="s">
        <v>879</v>
      </c>
      <c r="H242" s="180"/>
    </row>
    <row r="243" spans="1:9" ht="28.5" customHeight="1">
      <c r="A243" s="1139"/>
      <c r="B243" s="1323"/>
      <c r="C243" s="159"/>
      <c r="D243" s="41" t="s">
        <v>846</v>
      </c>
      <c r="E243" s="1167"/>
      <c r="F243" s="1081"/>
      <c r="G243" s="1337"/>
      <c r="H243" s="180"/>
    </row>
    <row r="244" spans="1:9" ht="70.5" customHeight="1">
      <c r="A244" s="1134" t="s">
        <v>547</v>
      </c>
      <c r="B244" s="1322" t="s">
        <v>430</v>
      </c>
      <c r="C244" s="450" t="s">
        <v>537</v>
      </c>
      <c r="D244" s="153">
        <f>2206501.51+567766.25</f>
        <v>2774267.76</v>
      </c>
      <c r="E244" s="1076" t="s">
        <v>181</v>
      </c>
      <c r="F244" s="905" t="s">
        <v>25</v>
      </c>
      <c r="G244" s="1210" t="s">
        <v>819</v>
      </c>
      <c r="H244" s="180"/>
      <c r="I244" s="93"/>
    </row>
    <row r="245" spans="1:9" ht="88.5" customHeight="1">
      <c r="A245" s="1135"/>
      <c r="B245" s="1323"/>
      <c r="C245" s="159"/>
      <c r="D245" s="41" t="s">
        <v>612</v>
      </c>
      <c r="E245" s="1077"/>
      <c r="F245" s="922"/>
      <c r="G245" s="1211"/>
      <c r="H245" s="180"/>
    </row>
    <row r="246" spans="1:9" ht="51" customHeight="1">
      <c r="A246" s="1101" t="s">
        <v>796</v>
      </c>
      <c r="B246" s="1371" t="s">
        <v>797</v>
      </c>
      <c r="C246" s="994">
        <v>2240</v>
      </c>
      <c r="D246" s="990">
        <v>54000</v>
      </c>
      <c r="E246" s="1342" t="s">
        <v>510</v>
      </c>
      <c r="F246" s="1018" t="s">
        <v>497</v>
      </c>
      <c r="G246" s="1340" t="s">
        <v>809</v>
      </c>
    </row>
    <row r="247" spans="1:9" ht="30" customHeight="1">
      <c r="A247" s="1102"/>
      <c r="B247" s="1372"/>
      <c r="C247" s="1004"/>
      <c r="D247" s="986" t="s">
        <v>540</v>
      </c>
      <c r="E247" s="1343"/>
      <c r="F247" s="1019"/>
      <c r="G247" s="1341"/>
    </row>
    <row r="248" spans="1:9" ht="47.25" customHeight="1">
      <c r="A248" s="1067" t="s">
        <v>610</v>
      </c>
      <c r="B248" s="156" t="s">
        <v>434</v>
      </c>
      <c r="C248" s="1015">
        <v>2240</v>
      </c>
      <c r="D248" s="161">
        <f>1065800+523600+523600-58645.2</f>
        <v>2054354.8</v>
      </c>
      <c r="E248" s="1077" t="s">
        <v>510</v>
      </c>
      <c r="F248" s="1375" t="s">
        <v>25</v>
      </c>
      <c r="G248" s="1016" t="s">
        <v>832</v>
      </c>
    </row>
    <row r="249" spans="1:9" ht="44.25" customHeight="1">
      <c r="A249" s="1068"/>
      <c r="B249" s="255"/>
      <c r="C249" s="1017"/>
      <c r="D249" s="152" t="s">
        <v>594</v>
      </c>
      <c r="E249" s="1167"/>
      <c r="F249" s="1376"/>
      <c r="G249" s="1020" t="s">
        <v>833</v>
      </c>
    </row>
    <row r="250" spans="1:9" ht="43.5" customHeight="1">
      <c r="A250" s="1138" t="s">
        <v>603</v>
      </c>
      <c r="B250" s="17" t="s">
        <v>434</v>
      </c>
      <c r="C250" s="119">
        <v>2240</v>
      </c>
      <c r="D250" s="161">
        <v>58645.2</v>
      </c>
      <c r="E250" s="1076" t="s">
        <v>181</v>
      </c>
      <c r="F250" s="1212" t="s">
        <v>25</v>
      </c>
      <c r="G250" s="1210" t="s">
        <v>820</v>
      </c>
    </row>
    <row r="251" spans="1:9" ht="48.75" customHeight="1">
      <c r="A251" s="1139"/>
      <c r="B251" s="17"/>
      <c r="C251" s="119"/>
      <c r="D251" s="46" t="s">
        <v>595</v>
      </c>
      <c r="E251" s="1077"/>
      <c r="F251" s="1081"/>
      <c r="G251" s="1211"/>
    </row>
    <row r="252" spans="1:9" ht="57" customHeight="1">
      <c r="A252" s="1138" t="s">
        <v>611</v>
      </c>
      <c r="B252" s="10" t="s">
        <v>434</v>
      </c>
      <c r="C252" s="899">
        <v>2240</v>
      </c>
      <c r="D252" s="117">
        <f>571200-40064.6</f>
        <v>531135.4</v>
      </c>
      <c r="E252" s="1077" t="s">
        <v>510</v>
      </c>
      <c r="F252" s="1080" t="s">
        <v>25</v>
      </c>
      <c r="G252" s="948" t="s">
        <v>822</v>
      </c>
    </row>
    <row r="253" spans="1:9" ht="31.5" customHeight="1">
      <c r="A253" s="1139"/>
      <c r="B253" s="11"/>
      <c r="C253" s="900"/>
      <c r="D253" s="186" t="s">
        <v>596</v>
      </c>
      <c r="E253" s="1167"/>
      <c r="F253" s="1081"/>
      <c r="G253" s="1011" t="s">
        <v>823</v>
      </c>
    </row>
    <row r="254" spans="1:9" ht="27" customHeight="1">
      <c r="A254" s="1138" t="s">
        <v>604</v>
      </c>
      <c r="B254" s="10" t="s">
        <v>434</v>
      </c>
      <c r="C254" s="119">
        <v>2240</v>
      </c>
      <c r="D254" s="117">
        <v>40064.6</v>
      </c>
      <c r="E254" s="1076" t="s">
        <v>181</v>
      </c>
      <c r="F254" s="906" t="s">
        <v>25</v>
      </c>
      <c r="G254" s="1210" t="s">
        <v>821</v>
      </c>
    </row>
    <row r="255" spans="1:9" ht="65.25" customHeight="1">
      <c r="A255" s="1139"/>
      <c r="B255" s="17"/>
      <c r="C255" s="119"/>
      <c r="D255" s="186" t="s">
        <v>597</v>
      </c>
      <c r="E255" s="1077"/>
      <c r="F255" s="906"/>
      <c r="G255" s="1211"/>
    </row>
    <row r="256" spans="1:9" ht="55.5" customHeight="1">
      <c r="A256" s="1134" t="s">
        <v>542</v>
      </c>
      <c r="B256" s="10" t="s">
        <v>543</v>
      </c>
      <c r="C256" s="1220">
        <v>2240</v>
      </c>
      <c r="D256" s="117">
        <v>802500</v>
      </c>
      <c r="E256" s="1076" t="s">
        <v>181</v>
      </c>
      <c r="F256" s="1078" t="s">
        <v>27</v>
      </c>
      <c r="G256" s="1012" t="s">
        <v>824</v>
      </c>
    </row>
    <row r="257" spans="1:8" ht="45.75" customHeight="1">
      <c r="A257" s="1135"/>
      <c r="B257" s="11"/>
      <c r="C257" s="1221"/>
      <c r="D257" s="41" t="s">
        <v>548</v>
      </c>
      <c r="E257" s="1077"/>
      <c r="F257" s="1079"/>
      <c r="G257" s="1013" t="s">
        <v>825</v>
      </c>
      <c r="H257" s="92"/>
    </row>
    <row r="258" spans="1:8" ht="52.5" hidden="1" customHeight="1">
      <c r="A258" s="396" t="s">
        <v>202</v>
      </c>
      <c r="B258" s="10" t="s">
        <v>14</v>
      </c>
      <c r="C258" s="891">
        <v>2240</v>
      </c>
      <c r="D258" s="74">
        <v>0</v>
      </c>
      <c r="E258" s="942" t="s">
        <v>115</v>
      </c>
      <c r="F258" s="1212" t="s">
        <v>109</v>
      </c>
      <c r="G258" s="1082" t="s">
        <v>53</v>
      </c>
    </row>
    <row r="259" spans="1:8" ht="25.5" hidden="1" customHeight="1" thickBot="1">
      <c r="A259" s="397"/>
      <c r="B259" s="11"/>
      <c r="C259" s="930"/>
      <c r="D259" s="75" t="s">
        <v>203</v>
      </c>
      <c r="E259" s="943"/>
      <c r="F259" s="1081"/>
      <c r="G259" s="1083"/>
      <c r="H259" s="92" t="s">
        <v>185</v>
      </c>
    </row>
    <row r="260" spans="1:8" ht="25.5" hidden="1" customHeight="1">
      <c r="A260" s="1373" t="s">
        <v>239</v>
      </c>
      <c r="B260" s="10" t="s">
        <v>14</v>
      </c>
      <c r="C260" s="891">
        <v>2240</v>
      </c>
      <c r="D260" s="74">
        <v>0</v>
      </c>
      <c r="E260" s="942" t="s">
        <v>115</v>
      </c>
      <c r="F260" s="1212" t="s">
        <v>109</v>
      </c>
      <c r="G260" s="1082" t="s">
        <v>53</v>
      </c>
    </row>
    <row r="261" spans="1:8" ht="128.25" hidden="1" customHeight="1">
      <c r="A261" s="1374"/>
      <c r="B261" s="11"/>
      <c r="C261" s="930"/>
      <c r="D261" s="88" t="s">
        <v>238</v>
      </c>
      <c r="E261" s="882"/>
      <c r="F261" s="1081"/>
      <c r="G261" s="1083"/>
      <c r="H261" s="92"/>
    </row>
    <row r="262" spans="1:8" ht="30" hidden="1" customHeight="1">
      <c r="A262" s="959" t="s">
        <v>187</v>
      </c>
      <c r="B262" s="10" t="s">
        <v>188</v>
      </c>
      <c r="C262" s="891">
        <v>2240</v>
      </c>
      <c r="D262" s="151">
        <v>0</v>
      </c>
      <c r="E262" s="881"/>
      <c r="F262" s="905"/>
      <c r="G262" s="1082" t="s">
        <v>58</v>
      </c>
    </row>
    <row r="263" spans="1:8" ht="69.75" hidden="1" customHeight="1">
      <c r="A263" s="960"/>
      <c r="B263" s="11"/>
      <c r="C263" s="930"/>
      <c r="D263" s="88" t="s">
        <v>325</v>
      </c>
      <c r="E263" s="882" t="s">
        <v>115</v>
      </c>
      <c r="F263" s="922" t="s">
        <v>119</v>
      </c>
      <c r="G263" s="1083"/>
      <c r="H263" s="92"/>
    </row>
    <row r="264" spans="1:8" ht="50.25" hidden="1" customHeight="1">
      <c r="A264" s="887" t="s">
        <v>338</v>
      </c>
      <c r="B264" s="13" t="s">
        <v>337</v>
      </c>
      <c r="C264" s="891">
        <v>2240</v>
      </c>
      <c r="D264" s="74">
        <v>0</v>
      </c>
      <c r="E264" s="1078" t="s">
        <v>327</v>
      </c>
      <c r="F264" s="905"/>
      <c r="G264" s="1082" t="s">
        <v>58</v>
      </c>
      <c r="H264" s="92"/>
    </row>
    <row r="265" spans="1:8" ht="43.5" hidden="1" customHeight="1">
      <c r="A265" s="960"/>
      <c r="B265" s="11"/>
      <c r="C265" s="930"/>
      <c r="D265" s="88" t="s">
        <v>326</v>
      </c>
      <c r="E265" s="1079"/>
      <c r="F265" s="922" t="s">
        <v>279</v>
      </c>
      <c r="G265" s="1083"/>
      <c r="H265" s="92"/>
    </row>
    <row r="266" spans="1:8" ht="43.5" hidden="1" customHeight="1">
      <c r="A266" s="400" t="s">
        <v>252</v>
      </c>
      <c r="B266" s="130" t="s">
        <v>253</v>
      </c>
      <c r="C266" s="119">
        <v>2240</v>
      </c>
      <c r="D266" s="135">
        <v>0</v>
      </c>
      <c r="E266" s="1206" t="s">
        <v>200</v>
      </c>
      <c r="F266" s="904" t="s">
        <v>342</v>
      </c>
      <c r="G266" s="1082" t="s">
        <v>58</v>
      </c>
      <c r="H266" s="92"/>
    </row>
    <row r="267" spans="1:8" ht="43.5" hidden="1" customHeight="1">
      <c r="A267" s="925"/>
      <c r="B267" s="11"/>
      <c r="C267" s="73"/>
      <c r="D267" s="121" t="s">
        <v>346</v>
      </c>
      <c r="E267" s="1207"/>
      <c r="F267" s="882"/>
      <c r="G267" s="1083"/>
      <c r="H267" s="92"/>
    </row>
    <row r="268" spans="1:8" ht="36" hidden="1" customHeight="1">
      <c r="A268" s="1276" t="s">
        <v>191</v>
      </c>
      <c r="B268" s="10" t="s">
        <v>14</v>
      </c>
      <c r="C268" s="892">
        <v>2240</v>
      </c>
      <c r="D268" s="74">
        <v>0</v>
      </c>
      <c r="E268" s="1078" t="s">
        <v>189</v>
      </c>
      <c r="F268" s="1078" t="s">
        <v>119</v>
      </c>
      <c r="G268" s="1082" t="s">
        <v>58</v>
      </c>
    </row>
    <row r="269" spans="1:8" ht="58.5" hidden="1" customHeight="1">
      <c r="A269" s="1277"/>
      <c r="B269" s="17"/>
      <c r="C269" s="892"/>
      <c r="D269" s="88" t="s">
        <v>229</v>
      </c>
      <c r="E269" s="1079"/>
      <c r="F269" s="1079"/>
      <c r="G269" s="1083"/>
      <c r="H269" s="92"/>
    </row>
    <row r="270" spans="1:8" ht="16.5" hidden="1" customHeight="1">
      <c r="A270" s="1329" t="s">
        <v>168</v>
      </c>
      <c r="B270" s="1084" t="s">
        <v>169</v>
      </c>
      <c r="C270" s="1128">
        <v>2240</v>
      </c>
      <c r="D270" s="79">
        <f>199000-32727-48836-6837.6-10000-12992.1- 49128-17000-21479.3</f>
        <v>0</v>
      </c>
      <c r="E270" s="1227" t="s">
        <v>200</v>
      </c>
      <c r="F270" s="1227" t="s">
        <v>108</v>
      </c>
      <c r="G270" s="1218" t="s">
        <v>53</v>
      </c>
    </row>
    <row r="271" spans="1:8" ht="42.75" hidden="1" customHeight="1">
      <c r="A271" s="1330"/>
      <c r="B271" s="1228"/>
      <c r="C271" s="1129"/>
      <c r="D271" s="89" t="s">
        <v>233</v>
      </c>
      <c r="E271" s="1230"/>
      <c r="F271" s="1230"/>
      <c r="G271" s="1219"/>
      <c r="H271" s="92" t="s">
        <v>185</v>
      </c>
    </row>
    <row r="272" spans="1:8" ht="42.75" hidden="1" customHeight="1">
      <c r="A272" s="114" t="s">
        <v>218</v>
      </c>
      <c r="B272" s="1084" t="s">
        <v>217</v>
      </c>
      <c r="C272" s="1128">
        <v>2240</v>
      </c>
      <c r="D272" s="79">
        <v>0</v>
      </c>
      <c r="E272" s="1227" t="s">
        <v>200</v>
      </c>
      <c r="F272" s="1227" t="s">
        <v>109</v>
      </c>
      <c r="G272" s="1218" t="s">
        <v>53</v>
      </c>
      <c r="H272" s="92"/>
    </row>
    <row r="273" spans="1:8" ht="42.75" hidden="1" customHeight="1">
      <c r="A273" s="115"/>
      <c r="B273" s="1228"/>
      <c r="C273" s="1129"/>
      <c r="D273" s="89" t="s">
        <v>219</v>
      </c>
      <c r="E273" s="1230"/>
      <c r="F273" s="1230"/>
      <c r="G273" s="1219"/>
      <c r="H273" s="92"/>
    </row>
    <row r="274" spans="1:8" ht="23.25" hidden="1" customHeight="1">
      <c r="A274" s="1327" t="s">
        <v>435</v>
      </c>
      <c r="B274" s="1222" t="s">
        <v>433</v>
      </c>
      <c r="C274" s="1181">
        <v>2240</v>
      </c>
      <c r="D274" s="192">
        <v>0</v>
      </c>
      <c r="E274" s="1223" t="s">
        <v>268</v>
      </c>
      <c r="F274" s="1223" t="s">
        <v>25</v>
      </c>
      <c r="G274" s="1225" t="s">
        <v>53</v>
      </c>
      <c r="H274" s="92"/>
    </row>
    <row r="275" spans="1:8" ht="42.75" hidden="1" customHeight="1">
      <c r="A275" s="1328"/>
      <c r="B275" s="1085"/>
      <c r="C275" s="1182"/>
      <c r="D275" s="88" t="s">
        <v>404</v>
      </c>
      <c r="E275" s="1224"/>
      <c r="F275" s="1224"/>
      <c r="G275" s="1226"/>
      <c r="H275" s="92"/>
    </row>
    <row r="276" spans="1:8" ht="42.75" hidden="1" customHeight="1">
      <c r="A276" s="1240" t="s">
        <v>436</v>
      </c>
      <c r="B276" s="1148" t="s">
        <v>437</v>
      </c>
      <c r="C276" s="1128">
        <v>2240</v>
      </c>
      <c r="D276" s="134">
        <v>0</v>
      </c>
      <c r="E276" s="1227" t="s">
        <v>268</v>
      </c>
      <c r="F276" s="1227" t="s">
        <v>25</v>
      </c>
      <c r="G276" s="1218" t="s">
        <v>53</v>
      </c>
      <c r="H276" s="116"/>
    </row>
    <row r="277" spans="1:8" ht="17.25" hidden="1" customHeight="1">
      <c r="A277" s="1241"/>
      <c r="B277" s="1333"/>
      <c r="C277" s="1182"/>
      <c r="D277" s="88" t="s">
        <v>373</v>
      </c>
      <c r="E277" s="1224"/>
      <c r="F277" s="1224"/>
      <c r="G277" s="1226"/>
      <c r="H277" s="92"/>
    </row>
    <row r="278" spans="1:8" ht="27.75" hidden="1" customHeight="1">
      <c r="A278" s="884" t="s">
        <v>199</v>
      </c>
      <c r="B278" s="102" t="s">
        <v>198</v>
      </c>
      <c r="C278" s="949">
        <v>2240</v>
      </c>
      <c r="D278" s="103">
        <v>0</v>
      </c>
      <c r="E278" s="1229" t="s">
        <v>181</v>
      </c>
      <c r="F278" s="950" t="s">
        <v>119</v>
      </c>
      <c r="G278" s="1218" t="s">
        <v>53</v>
      </c>
      <c r="H278" s="92"/>
    </row>
    <row r="279" spans="1:8" ht="42.75" hidden="1" customHeight="1">
      <c r="A279" s="885"/>
      <c r="B279" s="104"/>
      <c r="C279" s="898"/>
      <c r="D279" s="88" t="s">
        <v>192</v>
      </c>
      <c r="E279" s="1230"/>
      <c r="F279" s="946"/>
      <c r="G279" s="1219"/>
      <c r="H279" s="92"/>
    </row>
    <row r="280" spans="1:8" ht="42.75" hidden="1" customHeight="1">
      <c r="A280" s="886" t="s">
        <v>194</v>
      </c>
      <c r="B280" s="102" t="s">
        <v>193</v>
      </c>
      <c r="C280" s="897">
        <v>2240</v>
      </c>
      <c r="D280" s="103">
        <v>0</v>
      </c>
      <c r="E280" s="1229" t="s">
        <v>181</v>
      </c>
      <c r="F280" s="945" t="s">
        <v>119</v>
      </c>
      <c r="G280" s="1218" t="s">
        <v>53</v>
      </c>
      <c r="H280" s="92"/>
    </row>
    <row r="281" spans="1:8" ht="42.75" hidden="1" customHeight="1">
      <c r="A281" s="402"/>
      <c r="B281" s="105"/>
      <c r="C281" s="106"/>
      <c r="D281" s="88" t="s">
        <v>197</v>
      </c>
      <c r="E281" s="1230"/>
      <c r="F281" s="107"/>
      <c r="G281" s="1219"/>
      <c r="H281" s="92"/>
    </row>
    <row r="282" spans="1:8" ht="42.75" hidden="1" customHeight="1">
      <c r="A282" s="884" t="s">
        <v>195</v>
      </c>
      <c r="B282" s="102" t="s">
        <v>196</v>
      </c>
      <c r="C282" s="949">
        <v>2240</v>
      </c>
      <c r="D282" s="103">
        <v>0</v>
      </c>
      <c r="E282" s="947" t="s">
        <v>181</v>
      </c>
      <c r="F282" s="950" t="s">
        <v>119</v>
      </c>
      <c r="G282" s="1218" t="s">
        <v>53</v>
      </c>
      <c r="H282" s="92"/>
    </row>
    <row r="283" spans="1:8" ht="25.5" hidden="1" customHeight="1">
      <c r="A283" s="884"/>
      <c r="B283" s="100"/>
      <c r="C283" s="949"/>
      <c r="D283" s="88" t="s">
        <v>201</v>
      </c>
      <c r="E283" s="950"/>
      <c r="F283" s="950"/>
      <c r="G283" s="1219"/>
      <c r="H283" s="92"/>
    </row>
    <row r="284" spans="1:8" ht="25.5" hidden="1" customHeight="1">
      <c r="A284" s="1296" t="s">
        <v>146</v>
      </c>
      <c r="B284" s="1260" t="s">
        <v>150</v>
      </c>
      <c r="C284" s="891">
        <v>2240</v>
      </c>
      <c r="D284" s="74">
        <v>0</v>
      </c>
      <c r="E284" s="1080" t="s">
        <v>149</v>
      </c>
      <c r="F284" s="1212" t="s">
        <v>118</v>
      </c>
      <c r="G284" s="1231" t="s">
        <v>53</v>
      </c>
    </row>
    <row r="285" spans="1:8" ht="30.75" hidden="1" customHeight="1">
      <c r="A285" s="1297"/>
      <c r="B285" s="1261"/>
      <c r="C285" s="930"/>
      <c r="D285" s="46" t="s">
        <v>148</v>
      </c>
      <c r="E285" s="1081"/>
      <c r="F285" s="1081"/>
      <c r="G285" s="1232"/>
    </row>
    <row r="286" spans="1:8" ht="25.5" hidden="1" customHeight="1">
      <c r="A286" s="1296" t="s">
        <v>147</v>
      </c>
      <c r="B286" s="1260" t="s">
        <v>153</v>
      </c>
      <c r="C286" s="891">
        <v>2240</v>
      </c>
      <c r="D286" s="74">
        <v>0</v>
      </c>
      <c r="E286" s="1080" t="s">
        <v>149</v>
      </c>
      <c r="F286" s="1212" t="s">
        <v>118</v>
      </c>
      <c r="G286" s="1231" t="s">
        <v>53</v>
      </c>
    </row>
    <row r="287" spans="1:8" ht="7.5" hidden="1" customHeight="1">
      <c r="A287" s="1297"/>
      <c r="B287" s="1261"/>
      <c r="C287" s="930"/>
      <c r="D287" s="46" t="s">
        <v>204</v>
      </c>
      <c r="E287" s="1081"/>
      <c r="F287" s="1081"/>
      <c r="G287" s="1232"/>
    </row>
    <row r="288" spans="1:8" s="116" customFormat="1" ht="54.75" hidden="1" customHeight="1">
      <c r="A288" s="1331" t="s">
        <v>439</v>
      </c>
      <c r="B288" s="1234" t="s">
        <v>438</v>
      </c>
      <c r="C288" s="1294">
        <v>2240</v>
      </c>
      <c r="D288" s="192">
        <v>0</v>
      </c>
      <c r="E288" s="1227" t="s">
        <v>268</v>
      </c>
      <c r="F288" s="1227" t="s">
        <v>25</v>
      </c>
      <c r="G288" s="1233" t="s">
        <v>53</v>
      </c>
    </row>
    <row r="289" spans="1:8" s="116" customFormat="1" ht="55.5" hidden="1" customHeight="1">
      <c r="A289" s="1332"/>
      <c r="B289" s="1235"/>
      <c r="C289" s="1295"/>
      <c r="D289" s="41" t="s">
        <v>407</v>
      </c>
      <c r="E289" s="1224"/>
      <c r="F289" s="1224"/>
      <c r="G289" s="1233"/>
    </row>
    <row r="290" spans="1:8" ht="48" hidden="1" customHeight="1">
      <c r="A290" s="383" t="s">
        <v>30</v>
      </c>
      <c r="B290" s="10" t="s">
        <v>26</v>
      </c>
      <c r="C290" s="899">
        <v>2240</v>
      </c>
      <c r="D290" s="34">
        <v>0</v>
      </c>
      <c r="E290" s="16" t="s">
        <v>11</v>
      </c>
      <c r="F290" s="15" t="s">
        <v>25</v>
      </c>
      <c r="G290" s="403" t="s">
        <v>9</v>
      </c>
    </row>
    <row r="291" spans="1:8" ht="51.75" hidden="1" customHeight="1">
      <c r="A291" s="384"/>
      <c r="B291" s="11"/>
      <c r="C291" s="900"/>
      <c r="D291" s="12" t="s">
        <v>31</v>
      </c>
      <c r="E291" s="8"/>
      <c r="F291" s="19"/>
      <c r="G291" s="355"/>
    </row>
    <row r="292" spans="1:8" ht="48" hidden="1" customHeight="1">
      <c r="A292" s="383" t="s">
        <v>32</v>
      </c>
      <c r="B292" s="10" t="s">
        <v>26</v>
      </c>
      <c r="C292" s="119">
        <v>2240</v>
      </c>
      <c r="D292" s="34">
        <v>0</v>
      </c>
      <c r="E292" s="16" t="s">
        <v>11</v>
      </c>
      <c r="F292" s="15" t="s">
        <v>25</v>
      </c>
      <c r="G292" s="403" t="s">
        <v>9</v>
      </c>
    </row>
    <row r="293" spans="1:8" ht="54" hidden="1" customHeight="1">
      <c r="A293" s="384"/>
      <c r="B293" s="11"/>
      <c r="C293" s="900"/>
      <c r="D293" s="12" t="s">
        <v>33</v>
      </c>
      <c r="E293" s="8"/>
      <c r="F293" s="19"/>
      <c r="G293" s="355"/>
    </row>
    <row r="294" spans="1:8" ht="54" hidden="1" customHeight="1">
      <c r="A294" s="383" t="s">
        <v>44</v>
      </c>
      <c r="B294" s="10" t="s">
        <v>26</v>
      </c>
      <c r="C294" s="119">
        <v>2240</v>
      </c>
      <c r="D294" s="34">
        <v>0</v>
      </c>
      <c r="E294" s="16" t="s">
        <v>11</v>
      </c>
      <c r="F294" s="15" t="s">
        <v>25</v>
      </c>
      <c r="G294" s="403" t="s">
        <v>9</v>
      </c>
    </row>
    <row r="295" spans="1:8" ht="54" hidden="1" customHeight="1">
      <c r="A295" s="404"/>
      <c r="B295" s="17"/>
      <c r="C295" s="119"/>
      <c r="D295" s="12" t="s">
        <v>33</v>
      </c>
      <c r="E295" s="16"/>
      <c r="F295" s="15"/>
      <c r="G295" s="405"/>
    </row>
    <row r="296" spans="1:8" ht="55.5" hidden="1" customHeight="1">
      <c r="A296" s="383" t="s">
        <v>35</v>
      </c>
      <c r="B296" s="10" t="s">
        <v>34</v>
      </c>
      <c r="C296" s="899">
        <v>2240</v>
      </c>
      <c r="D296" s="34">
        <v>0</v>
      </c>
      <c r="E296" s="7" t="s">
        <v>11</v>
      </c>
      <c r="F296" s="881" t="s">
        <v>27</v>
      </c>
      <c r="G296" s="1179" t="s">
        <v>53</v>
      </c>
    </row>
    <row r="297" spans="1:8" ht="22.5" hidden="1" customHeight="1">
      <c r="A297" s="384"/>
      <c r="B297" s="11"/>
      <c r="C297" s="73"/>
      <c r="D297" s="41" t="s">
        <v>36</v>
      </c>
      <c r="E297" s="8"/>
      <c r="F297" s="882"/>
      <c r="G297" s="1180"/>
    </row>
    <row r="298" spans="1:8" s="223" customFormat="1" ht="73.5" hidden="1" customHeight="1">
      <c r="A298" s="1097" t="s">
        <v>454</v>
      </c>
      <c r="B298" s="1148" t="s">
        <v>408</v>
      </c>
      <c r="C298" s="1128">
        <v>2240</v>
      </c>
      <c r="D298" s="225">
        <v>0</v>
      </c>
      <c r="E298" s="1227" t="s">
        <v>268</v>
      </c>
      <c r="F298" s="1078" t="s">
        <v>25</v>
      </c>
      <c r="G298" s="1140" t="s">
        <v>53</v>
      </c>
    </row>
    <row r="299" spans="1:8" s="223" customFormat="1" ht="46.5" hidden="1" customHeight="1">
      <c r="A299" s="1099"/>
      <c r="B299" s="1150"/>
      <c r="C299" s="1182"/>
      <c r="D299" s="88" t="s">
        <v>387</v>
      </c>
      <c r="E299" s="1224"/>
      <c r="F299" s="1079"/>
      <c r="G299" s="1117"/>
    </row>
    <row r="300" spans="1:8" ht="47.25" hidden="1" customHeight="1">
      <c r="A300" s="391" t="s">
        <v>45</v>
      </c>
      <c r="B300" s="10" t="s">
        <v>190</v>
      </c>
      <c r="C300" s="899">
        <v>2240</v>
      </c>
      <c r="D300" s="34">
        <v>0</v>
      </c>
      <c r="E300" s="901" t="s">
        <v>170</v>
      </c>
      <c r="F300" s="1078" t="s">
        <v>227</v>
      </c>
      <c r="G300" s="1179" t="s">
        <v>53</v>
      </c>
    </row>
    <row r="301" spans="1:8" ht="26.25" hidden="1" customHeight="1">
      <c r="A301" s="386"/>
      <c r="B301" s="11"/>
      <c r="C301" s="73"/>
      <c r="D301" s="67" t="s">
        <v>145</v>
      </c>
      <c r="E301" s="933"/>
      <c r="F301" s="1079"/>
      <c r="G301" s="1180"/>
      <c r="H301" s="92"/>
    </row>
    <row r="302" spans="1:8" ht="67.5" hidden="1" customHeight="1">
      <c r="A302" s="1134" t="s">
        <v>440</v>
      </c>
      <c r="B302" s="1326" t="s">
        <v>441</v>
      </c>
      <c r="C302" s="119">
        <v>2240</v>
      </c>
      <c r="D302" s="162">
        <v>0</v>
      </c>
      <c r="E302" s="1256" t="s">
        <v>24</v>
      </c>
      <c r="F302" s="1115" t="s">
        <v>118</v>
      </c>
      <c r="G302" s="1184" t="s">
        <v>53</v>
      </c>
    </row>
    <row r="303" spans="1:8" ht="33.75" hidden="1" customHeight="1">
      <c r="A303" s="1135"/>
      <c r="B303" s="1261"/>
      <c r="C303" s="200"/>
      <c r="D303" s="12" t="s">
        <v>384</v>
      </c>
      <c r="E303" s="1163"/>
      <c r="F303" s="1079"/>
      <c r="G303" s="1184"/>
    </row>
    <row r="304" spans="1:8" ht="66.75" hidden="1" customHeight="1">
      <c r="A304" s="1324" t="s">
        <v>442</v>
      </c>
      <c r="B304" s="10" t="s">
        <v>443</v>
      </c>
      <c r="C304" s="899">
        <v>2240</v>
      </c>
      <c r="D304" s="79">
        <v>0</v>
      </c>
      <c r="E304" s="923" t="s">
        <v>24</v>
      </c>
      <c r="F304" s="1078" t="s">
        <v>25</v>
      </c>
      <c r="G304" s="1179" t="s">
        <v>53</v>
      </c>
    </row>
    <row r="305" spans="1:9" ht="79.5" hidden="1" customHeight="1">
      <c r="A305" s="1325"/>
      <c r="B305" s="11"/>
      <c r="C305" s="73"/>
      <c r="D305" s="39" t="s">
        <v>374</v>
      </c>
      <c r="E305" s="933"/>
      <c r="F305" s="1079"/>
      <c r="G305" s="1184"/>
    </row>
    <row r="306" spans="1:9" ht="102" hidden="1" customHeight="1">
      <c r="A306" s="1240" t="s">
        <v>445</v>
      </c>
      <c r="B306" s="1148" t="s">
        <v>444</v>
      </c>
      <c r="C306" s="1128">
        <v>2240</v>
      </c>
      <c r="D306" s="80">
        <v>0</v>
      </c>
      <c r="E306" s="1115" t="s">
        <v>396</v>
      </c>
      <c r="F306" s="1177" t="s">
        <v>25</v>
      </c>
      <c r="G306" s="1082" t="s">
        <v>58</v>
      </c>
    </row>
    <row r="307" spans="1:9" ht="97.5" hidden="1" customHeight="1">
      <c r="A307" s="1241"/>
      <c r="B307" s="1150"/>
      <c r="C307" s="1182"/>
      <c r="D307" s="41" t="s">
        <v>375</v>
      </c>
      <c r="E307" s="1079"/>
      <c r="F307" s="1178"/>
      <c r="G307" s="1083"/>
    </row>
    <row r="308" spans="1:9" ht="33.75" hidden="1" customHeight="1">
      <c r="A308" s="1240" t="s">
        <v>447</v>
      </c>
      <c r="B308" s="1148" t="s">
        <v>446</v>
      </c>
      <c r="C308" s="1128">
        <v>2240</v>
      </c>
      <c r="D308" s="80">
        <v>0</v>
      </c>
      <c r="E308" s="1115" t="s">
        <v>396</v>
      </c>
      <c r="F308" s="1177" t="s">
        <v>25</v>
      </c>
      <c r="G308" s="1082" t="s">
        <v>53</v>
      </c>
    </row>
    <row r="309" spans="1:9" ht="29.25" hidden="1" customHeight="1">
      <c r="A309" s="1241"/>
      <c r="B309" s="1150"/>
      <c r="C309" s="1182"/>
      <c r="D309" s="41" t="s">
        <v>405</v>
      </c>
      <c r="E309" s="1079"/>
      <c r="F309" s="1178"/>
      <c r="G309" s="1083"/>
    </row>
    <row r="310" spans="1:9" ht="102.75" hidden="1" customHeight="1">
      <c r="A310" s="1138" t="s">
        <v>542</v>
      </c>
      <c r="B310" s="10" t="s">
        <v>543</v>
      </c>
      <c r="C310" s="1220">
        <v>2240</v>
      </c>
      <c r="D310" s="117">
        <v>0</v>
      </c>
      <c r="E310" s="1206" t="s">
        <v>11</v>
      </c>
      <c r="F310" s="1078" t="s">
        <v>248</v>
      </c>
      <c r="G310" s="1179" t="s">
        <v>59</v>
      </c>
    </row>
    <row r="311" spans="1:9" ht="29.25" hidden="1" customHeight="1">
      <c r="A311" s="1139"/>
      <c r="B311" s="11"/>
      <c r="C311" s="1221"/>
      <c r="D311" s="41" t="s">
        <v>544</v>
      </c>
      <c r="E311" s="1207"/>
      <c r="F311" s="1079"/>
      <c r="G311" s="1180"/>
    </row>
    <row r="312" spans="1:9" ht="29.25" customHeight="1">
      <c r="A312" s="1067" t="s">
        <v>886</v>
      </c>
      <c r="B312" s="10" t="s">
        <v>14</v>
      </c>
      <c r="C312" s="1059">
        <v>2240</v>
      </c>
      <c r="D312" s="74">
        <v>12232200</v>
      </c>
      <c r="E312" s="1077" t="s">
        <v>510</v>
      </c>
      <c r="F312" s="1212" t="s">
        <v>227</v>
      </c>
      <c r="G312" s="1082" t="s">
        <v>887</v>
      </c>
    </row>
    <row r="313" spans="1:9" ht="67.5" customHeight="1">
      <c r="A313" s="1068"/>
      <c r="B313" s="11"/>
      <c r="C313" s="1060"/>
      <c r="D313" s="75" t="s">
        <v>888</v>
      </c>
      <c r="E313" s="1167"/>
      <c r="F313" s="1081"/>
      <c r="G313" s="1083"/>
    </row>
    <row r="314" spans="1:9" ht="29.25" customHeight="1">
      <c r="A314" s="1320" t="s">
        <v>889</v>
      </c>
      <c r="B314" s="10" t="s">
        <v>14</v>
      </c>
      <c r="C314" s="1059">
        <v>2240</v>
      </c>
      <c r="D314" s="74">
        <v>6767800</v>
      </c>
      <c r="E314" s="1077" t="s">
        <v>510</v>
      </c>
      <c r="F314" s="1212" t="s">
        <v>227</v>
      </c>
      <c r="G314" s="1082" t="s">
        <v>891</v>
      </c>
    </row>
    <row r="315" spans="1:9" ht="76.5" customHeight="1">
      <c r="A315" s="1321"/>
      <c r="B315" s="11"/>
      <c r="C315" s="1060"/>
      <c r="D315" s="88" t="s">
        <v>885</v>
      </c>
      <c r="E315" s="1167"/>
      <c r="F315" s="1081"/>
      <c r="G315" s="1083"/>
    </row>
    <row r="316" spans="1:9" ht="42.75" customHeight="1">
      <c r="A316" s="1381" t="s">
        <v>799</v>
      </c>
      <c r="B316" s="1371" t="s">
        <v>798</v>
      </c>
      <c r="C316" s="1358">
        <v>2240</v>
      </c>
      <c r="D316" s="168">
        <v>4300</v>
      </c>
      <c r="E316" s="1362" t="s">
        <v>181</v>
      </c>
      <c r="F316" s="1362" t="s">
        <v>497</v>
      </c>
      <c r="G316" s="1352" t="s">
        <v>809</v>
      </c>
      <c r="H316" s="158"/>
      <c r="I316" s="158"/>
    </row>
    <row r="317" spans="1:9" ht="69.75" customHeight="1">
      <c r="A317" s="1382"/>
      <c r="B317" s="1372"/>
      <c r="C317" s="1359"/>
      <c r="D317" s="1001" t="s">
        <v>541</v>
      </c>
      <c r="E317" s="1342"/>
      <c r="F317" s="1342"/>
      <c r="G317" s="1353"/>
      <c r="H317" s="158"/>
      <c r="I317" s="158"/>
    </row>
    <row r="318" spans="1:9" ht="63" hidden="1" customHeight="1">
      <c r="A318" s="1240" t="s">
        <v>456</v>
      </c>
      <c r="B318" s="1148" t="s">
        <v>448</v>
      </c>
      <c r="C318" s="1128">
        <v>2240</v>
      </c>
      <c r="D318" s="145">
        <v>0</v>
      </c>
      <c r="E318" s="1115" t="s">
        <v>396</v>
      </c>
      <c r="F318" s="1177" t="s">
        <v>25</v>
      </c>
      <c r="G318" s="1082" t="s">
        <v>53</v>
      </c>
    </row>
    <row r="319" spans="1:9" ht="29.25" hidden="1" customHeight="1">
      <c r="A319" s="1241"/>
      <c r="B319" s="1150"/>
      <c r="C319" s="1182"/>
      <c r="D319" s="41" t="s">
        <v>378</v>
      </c>
      <c r="E319" s="1079"/>
      <c r="F319" s="1178"/>
      <c r="G319" s="1083"/>
    </row>
    <row r="320" spans="1:9" ht="44.25" customHeight="1">
      <c r="A320" s="1240" t="s">
        <v>457</v>
      </c>
      <c r="B320" s="1148" t="s">
        <v>449</v>
      </c>
      <c r="C320" s="1128">
        <v>2240</v>
      </c>
      <c r="D320" s="134">
        <v>110300</v>
      </c>
      <c r="E320" s="1077" t="s">
        <v>510</v>
      </c>
      <c r="F320" s="1177" t="s">
        <v>25</v>
      </c>
      <c r="G320" s="403" t="s">
        <v>826</v>
      </c>
      <c r="H320" s="92"/>
    </row>
    <row r="321" spans="1:8" ht="36.75" customHeight="1">
      <c r="A321" s="1241"/>
      <c r="B321" s="1150"/>
      <c r="C321" s="1182"/>
      <c r="D321" s="152" t="s">
        <v>549</v>
      </c>
      <c r="E321" s="1167"/>
      <c r="F321" s="1178"/>
      <c r="G321" s="1014" t="s">
        <v>827</v>
      </c>
    </row>
    <row r="322" spans="1:8" ht="39" customHeight="1">
      <c r="A322" s="924" t="s">
        <v>598</v>
      </c>
      <c r="B322" s="10" t="s">
        <v>599</v>
      </c>
      <c r="C322" s="899">
        <v>2240</v>
      </c>
      <c r="D322" s="126">
        <f>47978+96490+3000+43650</f>
        <v>191118</v>
      </c>
      <c r="E322" s="1206" t="s">
        <v>602</v>
      </c>
      <c r="F322" s="1293"/>
      <c r="G322" s="1379" t="s">
        <v>828</v>
      </c>
    </row>
    <row r="323" spans="1:8" ht="63" customHeight="1">
      <c r="A323" s="925"/>
      <c r="B323" s="11"/>
      <c r="C323" s="73"/>
      <c r="D323" s="101" t="s">
        <v>600</v>
      </c>
      <c r="E323" s="1207"/>
      <c r="F323" s="1259"/>
      <c r="G323" s="1380"/>
      <c r="H323" s="92"/>
    </row>
    <row r="324" spans="1:8" ht="29.25" hidden="1" customHeight="1">
      <c r="A324" s="924" t="s">
        <v>242</v>
      </c>
      <c r="B324" s="120" t="s">
        <v>241</v>
      </c>
      <c r="C324" s="899">
        <v>2240</v>
      </c>
      <c r="D324" s="134">
        <v>0</v>
      </c>
      <c r="E324" s="1162" t="s">
        <v>200</v>
      </c>
      <c r="F324" s="904" t="s">
        <v>227</v>
      </c>
      <c r="G324" s="1179" t="s">
        <v>53</v>
      </c>
      <c r="H324" s="92"/>
    </row>
    <row r="325" spans="1:8" ht="29.25" hidden="1" customHeight="1">
      <c r="A325" s="925"/>
      <c r="B325" s="11"/>
      <c r="C325" s="73"/>
      <c r="D325" s="125" t="s">
        <v>235</v>
      </c>
      <c r="E325" s="1163"/>
      <c r="F325" s="904"/>
      <c r="G325" s="1180"/>
      <c r="H325" s="92"/>
    </row>
    <row r="326" spans="1:8" ht="29.25" hidden="1" customHeight="1">
      <c r="A326" s="400" t="s">
        <v>252</v>
      </c>
      <c r="B326" s="130" t="s">
        <v>253</v>
      </c>
      <c r="C326" s="119">
        <v>2240</v>
      </c>
      <c r="D326" s="135">
        <v>0</v>
      </c>
      <c r="E326" s="1206" t="s">
        <v>200</v>
      </c>
      <c r="F326" s="904" t="s">
        <v>227</v>
      </c>
      <c r="G326" s="1179" t="s">
        <v>53</v>
      </c>
      <c r="H326" s="92"/>
    </row>
    <row r="327" spans="1:8" ht="29.25" hidden="1" customHeight="1">
      <c r="A327" s="925"/>
      <c r="B327" s="11"/>
      <c r="C327" s="73"/>
      <c r="D327" s="121" t="s">
        <v>234</v>
      </c>
      <c r="E327" s="1207"/>
      <c r="F327" s="882"/>
      <c r="G327" s="1180"/>
      <c r="H327" s="92"/>
    </row>
    <row r="328" spans="1:8" ht="52.5" hidden="1" customHeight="1">
      <c r="A328" s="1240" t="s">
        <v>458</v>
      </c>
      <c r="B328" s="1234" t="s">
        <v>450</v>
      </c>
      <c r="C328" s="1128">
        <v>2240</v>
      </c>
      <c r="D328" s="145">
        <v>0</v>
      </c>
      <c r="E328" s="1115" t="s">
        <v>396</v>
      </c>
      <c r="F328" s="1177" t="s">
        <v>119</v>
      </c>
      <c r="G328" s="1184" t="s">
        <v>53</v>
      </c>
      <c r="H328" s="92"/>
    </row>
    <row r="329" spans="1:8" ht="29.25" hidden="1" customHeight="1">
      <c r="A329" s="1241"/>
      <c r="B329" s="1150"/>
      <c r="C329" s="1182"/>
      <c r="D329" s="125" t="s">
        <v>406</v>
      </c>
      <c r="E329" s="1079"/>
      <c r="F329" s="1178"/>
      <c r="G329" s="1180"/>
      <c r="H329" s="92"/>
    </row>
    <row r="330" spans="1:8" ht="29.25" hidden="1" customHeight="1">
      <c r="A330" s="1240" t="s">
        <v>459</v>
      </c>
      <c r="B330" s="1234" t="s">
        <v>451</v>
      </c>
      <c r="C330" s="1128">
        <v>2240</v>
      </c>
      <c r="D330" s="135">
        <v>0</v>
      </c>
      <c r="E330" s="1115" t="s">
        <v>268</v>
      </c>
      <c r="F330" s="1177" t="s">
        <v>108</v>
      </c>
      <c r="G330" s="1184" t="s">
        <v>53</v>
      </c>
      <c r="H330" s="92"/>
    </row>
    <row r="331" spans="1:8" ht="49.5" hidden="1" customHeight="1">
      <c r="A331" s="1241"/>
      <c r="B331" s="1150"/>
      <c r="C331" s="1182"/>
      <c r="D331" s="125" t="s">
        <v>382</v>
      </c>
      <c r="E331" s="1079"/>
      <c r="F331" s="1178"/>
      <c r="G331" s="1180"/>
      <c r="H331" s="92"/>
    </row>
    <row r="332" spans="1:8" ht="43.5" hidden="1" customHeight="1">
      <c r="A332" s="400" t="s">
        <v>381</v>
      </c>
      <c r="B332" s="120" t="s">
        <v>284</v>
      </c>
      <c r="C332" s="119">
        <v>2240</v>
      </c>
      <c r="D332" s="135">
        <v>0</v>
      </c>
      <c r="E332" s="1248" t="s">
        <v>11</v>
      </c>
      <c r="F332" s="904" t="s">
        <v>279</v>
      </c>
      <c r="G332" s="1184" t="s">
        <v>53</v>
      </c>
      <c r="H332" s="92"/>
    </row>
    <row r="333" spans="1:8" ht="47.25" hidden="1" customHeight="1">
      <c r="A333" s="925"/>
      <c r="B333" s="11"/>
      <c r="C333" s="73"/>
      <c r="D333" s="125" t="s">
        <v>285</v>
      </c>
      <c r="E333" s="1207"/>
      <c r="F333" s="882"/>
      <c r="G333" s="1180"/>
      <c r="H333" s="92"/>
    </row>
    <row r="334" spans="1:8" ht="29.25" hidden="1" customHeight="1">
      <c r="A334" s="400" t="s">
        <v>286</v>
      </c>
      <c r="B334" s="137" t="s">
        <v>291</v>
      </c>
      <c r="C334" s="119">
        <v>2240</v>
      </c>
      <c r="D334" s="135">
        <v>0</v>
      </c>
      <c r="E334" s="1248" t="s">
        <v>82</v>
      </c>
      <c r="F334" s="904" t="s">
        <v>279</v>
      </c>
      <c r="G334" s="1184" t="s">
        <v>58</v>
      </c>
      <c r="H334" s="92"/>
    </row>
    <row r="335" spans="1:8" ht="45" hidden="1" customHeight="1">
      <c r="A335" s="925"/>
      <c r="B335" s="11"/>
      <c r="C335" s="73"/>
      <c r="D335" s="125" t="s">
        <v>363</v>
      </c>
      <c r="E335" s="1207"/>
      <c r="F335" s="882"/>
      <c r="G335" s="1180"/>
      <c r="H335" s="92"/>
    </row>
    <row r="336" spans="1:8" ht="45" hidden="1" customHeight="1">
      <c r="A336" s="400" t="s">
        <v>286</v>
      </c>
      <c r="B336" s="137" t="s">
        <v>291</v>
      </c>
      <c r="C336" s="119">
        <v>2240</v>
      </c>
      <c r="D336" s="135">
        <v>0</v>
      </c>
      <c r="E336" s="1248" t="s">
        <v>82</v>
      </c>
      <c r="F336" s="904" t="s">
        <v>342</v>
      </c>
      <c r="G336" s="1184" t="s">
        <v>369</v>
      </c>
      <c r="H336" s="92"/>
    </row>
    <row r="337" spans="1:8" ht="45" hidden="1" customHeight="1">
      <c r="A337" s="925"/>
      <c r="B337" s="11"/>
      <c r="C337" s="73"/>
      <c r="D337" s="152" t="s">
        <v>353</v>
      </c>
      <c r="E337" s="1207"/>
      <c r="F337" s="882"/>
      <c r="G337" s="1180"/>
      <c r="H337" s="92"/>
    </row>
    <row r="338" spans="1:8" ht="45" hidden="1" customHeight="1">
      <c r="A338" s="1240" t="s">
        <v>460</v>
      </c>
      <c r="B338" s="1242" t="s">
        <v>452</v>
      </c>
      <c r="C338" s="1128">
        <v>2240</v>
      </c>
      <c r="D338" s="135">
        <v>0</v>
      </c>
      <c r="E338" s="1248" t="s">
        <v>268</v>
      </c>
      <c r="F338" s="1177" t="s">
        <v>118</v>
      </c>
      <c r="G338" s="1184" t="s">
        <v>58</v>
      </c>
      <c r="H338" s="92"/>
    </row>
    <row r="339" spans="1:8" ht="45" hidden="1" customHeight="1">
      <c r="A339" s="1241"/>
      <c r="B339" s="1243"/>
      <c r="C339" s="1182"/>
      <c r="D339" s="125" t="s">
        <v>379</v>
      </c>
      <c r="E339" s="1207"/>
      <c r="F339" s="1178"/>
      <c r="G339" s="1180"/>
      <c r="H339" s="92"/>
    </row>
    <row r="340" spans="1:8" s="223" customFormat="1" ht="45" hidden="1" customHeight="1">
      <c r="A340" s="1290" t="s">
        <v>461</v>
      </c>
      <c r="B340" s="226" t="s">
        <v>453</v>
      </c>
      <c r="C340" s="209">
        <v>2240</v>
      </c>
      <c r="D340" s="227">
        <v>0</v>
      </c>
      <c r="E340" s="1292" t="s">
        <v>11</v>
      </c>
      <c r="F340" s="904" t="s">
        <v>119</v>
      </c>
      <c r="G340" s="1116" t="s">
        <v>58</v>
      </c>
      <c r="H340" s="222"/>
    </row>
    <row r="341" spans="1:8" s="223" customFormat="1" ht="45" hidden="1" customHeight="1">
      <c r="A341" s="1291"/>
      <c r="B341" s="14"/>
      <c r="C341" s="199"/>
      <c r="D341" s="228" t="s">
        <v>371</v>
      </c>
      <c r="E341" s="1214"/>
      <c r="F341" s="882"/>
      <c r="G341" s="1117"/>
      <c r="H341" s="222"/>
    </row>
    <row r="342" spans="1:8" ht="45" hidden="1" customHeight="1">
      <c r="A342" s="1097" t="s">
        <v>463</v>
      </c>
      <c r="B342" s="1288" t="s">
        <v>462</v>
      </c>
      <c r="C342" s="119">
        <v>2240</v>
      </c>
      <c r="D342" s="135">
        <v>0</v>
      </c>
      <c r="E342" s="1248" t="s">
        <v>11</v>
      </c>
      <c r="F342" s="904" t="s">
        <v>108</v>
      </c>
      <c r="G342" s="1184" t="s">
        <v>58</v>
      </c>
      <c r="H342" s="92"/>
    </row>
    <row r="343" spans="1:8" ht="45" hidden="1" customHeight="1">
      <c r="A343" s="1099"/>
      <c r="B343" s="1289"/>
      <c r="C343" s="73"/>
      <c r="D343" s="125" t="s">
        <v>385</v>
      </c>
      <c r="E343" s="1207"/>
      <c r="F343" s="882"/>
      <c r="G343" s="1180"/>
      <c r="H343" s="92"/>
    </row>
    <row r="344" spans="1:8" ht="45" hidden="1" customHeight="1">
      <c r="A344" s="400" t="s">
        <v>288</v>
      </c>
      <c r="B344" s="120" t="s">
        <v>289</v>
      </c>
      <c r="C344" s="119">
        <v>2240</v>
      </c>
      <c r="D344" s="135">
        <v>0</v>
      </c>
      <c r="E344" s="1248" t="s">
        <v>268</v>
      </c>
      <c r="F344" s="904" t="s">
        <v>279</v>
      </c>
      <c r="G344" s="1184" t="s">
        <v>58</v>
      </c>
      <c r="H344" s="92"/>
    </row>
    <row r="345" spans="1:8" ht="45" hidden="1" customHeight="1">
      <c r="A345" s="925"/>
      <c r="B345" s="11"/>
      <c r="C345" s="73"/>
      <c r="D345" s="125" t="s">
        <v>287</v>
      </c>
      <c r="E345" s="1207"/>
      <c r="F345" s="882"/>
      <c r="G345" s="1180"/>
      <c r="H345" s="92"/>
    </row>
    <row r="346" spans="1:8" ht="55.5" hidden="1" customHeight="1">
      <c r="A346" s="1251" t="s">
        <v>465</v>
      </c>
      <c r="B346" s="1249" t="s">
        <v>464</v>
      </c>
      <c r="C346" s="230">
        <v>2240</v>
      </c>
      <c r="D346" s="231">
        <v>0</v>
      </c>
      <c r="E346" s="1244" t="s">
        <v>11</v>
      </c>
      <c r="F346" s="221" t="s">
        <v>108</v>
      </c>
      <c r="G346" s="1246" t="s">
        <v>58</v>
      </c>
      <c r="H346" s="92"/>
    </row>
    <row r="347" spans="1:8" ht="45" hidden="1" customHeight="1">
      <c r="A347" s="1252"/>
      <c r="B347" s="1250"/>
      <c r="C347" s="232"/>
      <c r="D347" s="233" t="s">
        <v>290</v>
      </c>
      <c r="E347" s="1245"/>
      <c r="F347" s="249"/>
      <c r="G347" s="1247"/>
      <c r="H347" s="92"/>
    </row>
    <row r="348" spans="1:8" ht="45" hidden="1" customHeight="1">
      <c r="A348" s="1240" t="s">
        <v>466</v>
      </c>
      <c r="B348" s="1242" t="s">
        <v>467</v>
      </c>
      <c r="C348" s="1128">
        <v>2240</v>
      </c>
      <c r="D348" s="135">
        <v>0</v>
      </c>
      <c r="E348" s="1248" t="s">
        <v>268</v>
      </c>
      <c r="F348" s="1177" t="s">
        <v>108</v>
      </c>
      <c r="G348" s="1184" t="s">
        <v>53</v>
      </c>
      <c r="H348" s="92"/>
    </row>
    <row r="349" spans="1:8" ht="45" hidden="1" customHeight="1">
      <c r="A349" s="1241"/>
      <c r="B349" s="1243"/>
      <c r="C349" s="1182"/>
      <c r="D349" s="125" t="s">
        <v>380</v>
      </c>
      <c r="E349" s="1207"/>
      <c r="F349" s="1178"/>
      <c r="G349" s="1180"/>
      <c r="H349" s="92"/>
    </row>
    <row r="350" spans="1:8" ht="42.75" hidden="1" customHeight="1">
      <c r="A350" s="1240" t="s">
        <v>469</v>
      </c>
      <c r="B350" s="1242" t="s">
        <v>468</v>
      </c>
      <c r="C350" s="1128">
        <v>2240</v>
      </c>
      <c r="D350" s="135">
        <v>0</v>
      </c>
      <c r="E350" s="1115" t="s">
        <v>396</v>
      </c>
      <c r="F350" s="1177" t="s">
        <v>118</v>
      </c>
      <c r="G350" s="1184" t="s">
        <v>58</v>
      </c>
      <c r="H350" s="92"/>
    </row>
    <row r="351" spans="1:8" ht="51.75" hidden="1" customHeight="1">
      <c r="A351" s="1241"/>
      <c r="B351" s="1243"/>
      <c r="C351" s="1182"/>
      <c r="D351" s="127" t="s">
        <v>383</v>
      </c>
      <c r="E351" s="1079"/>
      <c r="F351" s="1178"/>
      <c r="G351" s="1180"/>
      <c r="H351" s="92"/>
    </row>
    <row r="352" spans="1:8" ht="41.25" hidden="1" customHeight="1">
      <c r="A352" s="1138" t="s">
        <v>132</v>
      </c>
      <c r="B352" s="81" t="s">
        <v>133</v>
      </c>
      <c r="C352" s="1236">
        <v>2240</v>
      </c>
      <c r="D352" s="36">
        <v>0</v>
      </c>
      <c r="E352" s="1238" t="s">
        <v>120</v>
      </c>
      <c r="F352" s="1080" t="s">
        <v>118</v>
      </c>
      <c r="G352" s="407" t="s">
        <v>117</v>
      </c>
    </row>
    <row r="353" spans="1:12" ht="20.25" hidden="1" customHeight="1">
      <c r="A353" s="1139"/>
      <c r="B353" s="76"/>
      <c r="C353" s="1237"/>
      <c r="D353" s="46" t="s">
        <v>134</v>
      </c>
      <c r="E353" s="1239"/>
      <c r="F353" s="1081"/>
      <c r="G353" s="908"/>
    </row>
    <row r="354" spans="1:12" ht="55.5" hidden="1" customHeight="1" thickBot="1">
      <c r="A354" s="1138" t="s">
        <v>135</v>
      </c>
      <c r="B354" s="81" t="s">
        <v>121</v>
      </c>
      <c r="C354" s="1220">
        <v>2240</v>
      </c>
      <c r="D354" s="36">
        <v>0</v>
      </c>
      <c r="E354" s="1177" t="s">
        <v>120</v>
      </c>
      <c r="F354" s="1080" t="s">
        <v>118</v>
      </c>
      <c r="G354" s="407" t="s">
        <v>117</v>
      </c>
    </row>
    <row r="355" spans="1:12" ht="29.25" hidden="1" customHeight="1">
      <c r="A355" s="1139"/>
      <c r="B355" s="76"/>
      <c r="C355" s="1221"/>
      <c r="D355" s="46" t="s">
        <v>136</v>
      </c>
      <c r="E355" s="1178"/>
      <c r="F355" s="1081"/>
      <c r="G355" s="908"/>
      <c r="I355" s="92"/>
      <c r="K355" s="92"/>
    </row>
    <row r="356" spans="1:12" ht="27" customHeight="1" thickBot="1">
      <c r="A356" s="439" t="s">
        <v>13</v>
      </c>
      <c r="B356" s="193"/>
      <c r="C356" s="194"/>
      <c r="D356" s="207">
        <f>D200+D202+D208+D210+D214+D216+D220+D222+D234+D236+D240+D246+D248+D252+D256+D316+D320+D218+D254+D250+D244+D322+D212+D242+D314+D312</f>
        <v>54932300</v>
      </c>
      <c r="E356" s="194"/>
      <c r="F356" s="194"/>
      <c r="G356" s="1044">
        <v>29140650.420000002</v>
      </c>
      <c r="H356" s="1043">
        <f>D356-G356</f>
        <v>25791649.579999998</v>
      </c>
      <c r="I356" s="47"/>
      <c r="K356" s="87"/>
      <c r="L356" s="77"/>
    </row>
    <row r="357" spans="1:12" ht="27" hidden="1" customHeight="1">
      <c r="A357" s="408" t="s">
        <v>98</v>
      </c>
      <c r="B357" s="434" t="s">
        <v>99</v>
      </c>
      <c r="C357" s="892">
        <v>2282</v>
      </c>
      <c r="D357" s="435">
        <v>0</v>
      </c>
      <c r="E357" s="1248" t="s">
        <v>184</v>
      </c>
      <c r="F357" s="1183" t="s">
        <v>119</v>
      </c>
      <c r="G357" s="1217" t="s">
        <v>58</v>
      </c>
      <c r="H357" s="52"/>
      <c r="I357" s="47"/>
      <c r="K357" s="87"/>
      <c r="L357" s="136"/>
    </row>
    <row r="358" spans="1:12" ht="61.5" hidden="1" customHeight="1">
      <c r="A358" s="408"/>
      <c r="B358" s="72"/>
      <c r="C358" s="930"/>
      <c r="D358" s="12" t="s">
        <v>100</v>
      </c>
      <c r="E358" s="1207"/>
      <c r="F358" s="1178"/>
      <c r="G358" s="1083"/>
      <c r="H358" s="94"/>
      <c r="I358" s="47"/>
      <c r="K358" s="98"/>
      <c r="L358" s="77"/>
    </row>
    <row r="359" spans="1:12" ht="39.75" hidden="1" customHeight="1">
      <c r="A359" s="409" t="s">
        <v>186</v>
      </c>
      <c r="B359" s="6"/>
      <c r="C359" s="4"/>
      <c r="D359" s="201">
        <f>D357</f>
        <v>0</v>
      </c>
      <c r="E359" s="4"/>
      <c r="F359" s="4"/>
      <c r="G359" s="348"/>
      <c r="H359" s="52"/>
      <c r="I359" s="47"/>
      <c r="K359" s="87"/>
      <c r="L359" s="77"/>
    </row>
    <row r="360" spans="1:12" ht="62.25" hidden="1" customHeight="1">
      <c r="A360" s="1138" t="s">
        <v>101</v>
      </c>
      <c r="B360" s="1253" t="s">
        <v>37</v>
      </c>
      <c r="C360" s="1162">
        <v>3110</v>
      </c>
      <c r="D360" s="34">
        <f>6453000-6453000</f>
        <v>0</v>
      </c>
      <c r="E360" s="1078" t="s">
        <v>110</v>
      </c>
      <c r="F360" s="1078" t="s">
        <v>119</v>
      </c>
      <c r="G360" s="1140" t="s">
        <v>160</v>
      </c>
      <c r="H360" s="52"/>
      <c r="I360" s="47"/>
    </row>
    <row r="361" spans="1:12" ht="111.75" hidden="1" customHeight="1">
      <c r="A361" s="1139"/>
      <c r="B361" s="1254"/>
      <c r="C361" s="1256"/>
      <c r="D361" s="42" t="s">
        <v>157</v>
      </c>
      <c r="E361" s="1115"/>
      <c r="F361" s="1115"/>
      <c r="G361" s="1116"/>
      <c r="H361" s="52"/>
      <c r="I361" s="47"/>
    </row>
    <row r="362" spans="1:12" ht="28.5" hidden="1" customHeight="1">
      <c r="A362" s="391" t="s">
        <v>102</v>
      </c>
      <c r="B362" s="1254"/>
      <c r="C362" s="1256"/>
      <c r="D362" s="34">
        <f>3988108.95-3988108.95</f>
        <v>0</v>
      </c>
      <c r="E362" s="1115"/>
      <c r="F362" s="1115"/>
      <c r="G362" s="1140" t="s">
        <v>58</v>
      </c>
    </row>
    <row r="363" spans="1:12" ht="15.75" hidden="1" customHeight="1">
      <c r="A363" s="410"/>
      <c r="B363" s="1254"/>
      <c r="C363" s="1256"/>
      <c r="D363" s="42" t="s">
        <v>157</v>
      </c>
      <c r="E363" s="1115"/>
      <c r="F363" s="1115"/>
      <c r="G363" s="1116"/>
    </row>
    <row r="364" spans="1:12" ht="31.5" hidden="1" customHeight="1">
      <c r="A364" s="391" t="s">
        <v>164</v>
      </c>
      <c r="B364" s="1254"/>
      <c r="C364" s="1256"/>
      <c r="D364" s="34">
        <v>0</v>
      </c>
      <c r="E364" s="1115"/>
      <c r="F364" s="1115"/>
      <c r="G364" s="1116"/>
    </row>
    <row r="365" spans="1:12" ht="35.25" hidden="1" customHeight="1">
      <c r="A365" s="411"/>
      <c r="B365" s="1254"/>
      <c r="C365" s="1256"/>
      <c r="D365" s="42" t="s">
        <v>165</v>
      </c>
      <c r="E365" s="1115"/>
      <c r="F365" s="1115"/>
      <c r="G365" s="1116"/>
    </row>
    <row r="366" spans="1:12" ht="30" hidden="1" customHeight="1">
      <c r="A366" s="889" t="s">
        <v>103</v>
      </c>
      <c r="B366" s="1254"/>
      <c r="C366" s="1256"/>
      <c r="D366" s="34">
        <f>4434672-4434672</f>
        <v>0</v>
      </c>
      <c r="E366" s="1115"/>
      <c r="F366" s="1115"/>
      <c r="G366" s="1116"/>
    </row>
    <row r="367" spans="1:12" ht="25.5" hidden="1" customHeight="1">
      <c r="A367" s="890"/>
      <c r="B367" s="1254"/>
      <c r="C367" s="1256"/>
      <c r="D367" s="42" t="s">
        <v>157</v>
      </c>
      <c r="E367" s="1115"/>
      <c r="F367" s="1115"/>
      <c r="G367" s="1116"/>
    </row>
    <row r="368" spans="1:12" ht="36.75" hidden="1" customHeight="1">
      <c r="A368" s="391" t="s">
        <v>171</v>
      </c>
      <c r="B368" s="1254"/>
      <c r="C368" s="1256"/>
      <c r="D368" s="34">
        <v>0</v>
      </c>
      <c r="E368" s="1115"/>
      <c r="F368" s="1115"/>
      <c r="G368" s="1116"/>
    </row>
    <row r="369" spans="1:10" ht="36.75" hidden="1" customHeight="1">
      <c r="A369" s="412"/>
      <c r="B369" s="1254"/>
      <c r="C369" s="1256"/>
      <c r="D369" s="90" t="s">
        <v>166</v>
      </c>
      <c r="E369" s="1115"/>
      <c r="F369" s="1115"/>
      <c r="G369" s="1116"/>
    </row>
    <row r="370" spans="1:10" ht="26.25" hidden="1" customHeight="1">
      <c r="A370" s="889" t="s">
        <v>104</v>
      </c>
      <c r="B370" s="1254"/>
      <c r="C370" s="1256"/>
      <c r="D370" s="34">
        <f>13601246.4-13601246.4</f>
        <v>0</v>
      </c>
      <c r="E370" s="1115"/>
      <c r="F370" s="1115"/>
      <c r="G370" s="1116"/>
    </row>
    <row r="371" spans="1:10" ht="33.75" hidden="1" customHeight="1">
      <c r="A371" s="890"/>
      <c r="B371" s="1254"/>
      <c r="C371" s="1256"/>
      <c r="D371" s="42" t="s">
        <v>157</v>
      </c>
      <c r="E371" s="1115"/>
      <c r="F371" s="1115"/>
      <c r="G371" s="1116"/>
    </row>
    <row r="372" spans="1:10" ht="33.75" hidden="1" customHeight="1">
      <c r="A372" s="391" t="s">
        <v>172</v>
      </c>
      <c r="B372" s="1254"/>
      <c r="C372" s="1256"/>
      <c r="D372" s="34">
        <v>0</v>
      </c>
      <c r="E372" s="1115"/>
      <c r="F372" s="1115"/>
      <c r="G372" s="1116"/>
    </row>
    <row r="373" spans="1:10" ht="33.75" hidden="1" customHeight="1">
      <c r="A373" s="890"/>
      <c r="B373" s="1254"/>
      <c r="C373" s="1256"/>
      <c r="D373" s="90" t="s">
        <v>167</v>
      </c>
      <c r="E373" s="1115"/>
      <c r="F373" s="1115"/>
      <c r="G373" s="1117"/>
    </row>
    <row r="374" spans="1:10" ht="48" hidden="1" customHeight="1">
      <c r="A374" s="889" t="s">
        <v>105</v>
      </c>
      <c r="B374" s="1254"/>
      <c r="C374" s="1256"/>
      <c r="D374" s="34">
        <f>4019652-4019652</f>
        <v>0</v>
      </c>
      <c r="E374" s="1115"/>
      <c r="F374" s="1115"/>
      <c r="G374" s="1140" t="s">
        <v>160</v>
      </c>
    </row>
    <row r="375" spans="1:10" ht="101.25" hidden="1" customHeight="1">
      <c r="A375" s="890"/>
      <c r="B375" s="1255"/>
      <c r="C375" s="1163"/>
      <c r="D375" s="42" t="s">
        <v>157</v>
      </c>
      <c r="E375" s="1079"/>
      <c r="F375" s="1079"/>
      <c r="G375" s="1116"/>
      <c r="H375" s="9">
        <f>D360+D362+D366+D370+D374</f>
        <v>0</v>
      </c>
    </row>
    <row r="376" spans="1:10" ht="43.5" hidden="1" customHeight="1">
      <c r="A376" s="412" t="s">
        <v>254</v>
      </c>
      <c r="B376" s="1260" t="s">
        <v>255</v>
      </c>
      <c r="C376" s="43">
        <v>3110</v>
      </c>
      <c r="D376" s="34">
        <v>0</v>
      </c>
      <c r="E376" s="904" t="s">
        <v>11</v>
      </c>
      <c r="F376" s="1080" t="s">
        <v>108</v>
      </c>
      <c r="G376" s="1179" t="s">
        <v>53</v>
      </c>
    </row>
    <row r="377" spans="1:10" ht="61.5" hidden="1" customHeight="1">
      <c r="A377" s="890"/>
      <c r="B377" s="1261"/>
      <c r="C377" s="43"/>
      <c r="D377" s="41" t="s">
        <v>78</v>
      </c>
      <c r="E377" s="904" t="s">
        <v>111</v>
      </c>
      <c r="F377" s="1081"/>
      <c r="G377" s="1180"/>
    </row>
    <row r="378" spans="1:10" ht="75.75" hidden="1" customHeight="1">
      <c r="A378" s="391" t="s">
        <v>40</v>
      </c>
      <c r="B378" s="1260" t="s">
        <v>39</v>
      </c>
      <c r="C378" s="1262">
        <v>3110</v>
      </c>
      <c r="D378" s="34">
        <f>6750000-6750000</f>
        <v>0</v>
      </c>
      <c r="E378" s="1080" t="s">
        <v>112</v>
      </c>
      <c r="F378" s="1080" t="s">
        <v>108</v>
      </c>
      <c r="G378" s="1179" t="s">
        <v>161</v>
      </c>
    </row>
    <row r="379" spans="1:10" ht="97.5" hidden="1" customHeight="1">
      <c r="A379" s="386"/>
      <c r="B379" s="1261"/>
      <c r="C379" s="1169"/>
      <c r="D379" s="41" t="s">
        <v>157</v>
      </c>
      <c r="E379" s="1081"/>
      <c r="F379" s="1081"/>
      <c r="G379" s="1180"/>
    </row>
    <row r="380" spans="1:10" ht="78.75" hidden="1" customHeight="1">
      <c r="A380" s="412" t="s">
        <v>41</v>
      </c>
      <c r="B380" s="1260" t="s">
        <v>42</v>
      </c>
      <c r="C380" s="43">
        <v>3110</v>
      </c>
      <c r="D380" s="34">
        <f>3960000-3960000</f>
        <v>0</v>
      </c>
      <c r="E380" s="906" t="s">
        <v>11</v>
      </c>
      <c r="F380" s="906" t="s">
        <v>27</v>
      </c>
      <c r="G380" s="1179" t="s">
        <v>161</v>
      </c>
    </row>
    <row r="381" spans="1:10" ht="93.75" hidden="1" customHeight="1">
      <c r="A381" s="890"/>
      <c r="B381" s="1261"/>
      <c r="C381" s="43"/>
      <c r="D381" s="41" t="s">
        <v>158</v>
      </c>
      <c r="E381" s="922" t="s">
        <v>111</v>
      </c>
      <c r="F381" s="922"/>
      <c r="G381" s="1180"/>
    </row>
    <row r="382" spans="1:10" ht="27" hidden="1" customHeight="1">
      <c r="A382" s="412" t="s">
        <v>49</v>
      </c>
      <c r="B382" s="1260" t="s">
        <v>43</v>
      </c>
      <c r="C382" s="936">
        <v>3110</v>
      </c>
      <c r="D382" s="148">
        <f>6128320.65+2659727.35-8788048</f>
        <v>0</v>
      </c>
      <c r="E382" s="906" t="s">
        <v>11</v>
      </c>
      <c r="F382" s="906" t="s">
        <v>108</v>
      </c>
      <c r="G382" s="1179" t="s">
        <v>58</v>
      </c>
    </row>
    <row r="383" spans="1:10" ht="60" hidden="1" customHeight="1">
      <c r="A383" s="890"/>
      <c r="B383" s="1261"/>
      <c r="C383" s="937"/>
      <c r="D383" s="41" t="s">
        <v>352</v>
      </c>
      <c r="E383" s="906" t="s">
        <v>111</v>
      </c>
      <c r="F383" s="906"/>
      <c r="G383" s="1180"/>
      <c r="H383" s="92"/>
    </row>
    <row r="384" spans="1:10" ht="34.5" hidden="1" customHeight="1">
      <c r="A384" s="412" t="s">
        <v>38</v>
      </c>
      <c r="B384" s="1260" t="s">
        <v>51</v>
      </c>
      <c r="C384" s="43">
        <v>3110</v>
      </c>
      <c r="D384" s="79">
        <v>0</v>
      </c>
      <c r="E384" s="905" t="s">
        <v>268</v>
      </c>
      <c r="F384" s="905" t="s">
        <v>27</v>
      </c>
      <c r="G384" s="1179" t="s">
        <v>58</v>
      </c>
      <c r="J384" s="92"/>
    </row>
    <row r="385" spans="1:8" ht="43.5" hidden="1" customHeight="1">
      <c r="A385" s="890"/>
      <c r="B385" s="1261"/>
      <c r="C385" s="937"/>
      <c r="D385" s="41" t="s">
        <v>336</v>
      </c>
      <c r="E385" s="922"/>
      <c r="F385" s="922"/>
      <c r="G385" s="1180"/>
      <c r="H385" s="92"/>
    </row>
    <row r="386" spans="1:8" ht="33.75" hidden="1" customHeight="1">
      <c r="A386" s="412" t="s">
        <v>222</v>
      </c>
      <c r="B386" s="1260" t="s">
        <v>220</v>
      </c>
      <c r="C386" s="43">
        <v>3110</v>
      </c>
      <c r="D386" s="74">
        <v>0</v>
      </c>
      <c r="E386" s="906" t="s">
        <v>11</v>
      </c>
      <c r="F386" s="906" t="s">
        <v>109</v>
      </c>
      <c r="G386" s="941" t="s">
        <v>215</v>
      </c>
      <c r="H386" s="92"/>
    </row>
    <row r="387" spans="1:8" ht="43.5" hidden="1" customHeight="1">
      <c r="A387" s="412"/>
      <c r="B387" s="1261"/>
      <c r="C387" s="43"/>
      <c r="D387" s="41" t="s">
        <v>221</v>
      </c>
      <c r="E387" s="906"/>
      <c r="F387" s="906"/>
      <c r="G387" s="941"/>
      <c r="H387" s="92"/>
    </row>
    <row r="388" spans="1:8" ht="26.25" hidden="1" customHeight="1">
      <c r="A388" s="1266" t="s">
        <v>127</v>
      </c>
      <c r="B388" s="1260" t="s">
        <v>116</v>
      </c>
      <c r="C388" s="43">
        <v>3110</v>
      </c>
      <c r="D388" s="79">
        <v>0</v>
      </c>
      <c r="E388" s="905" t="s">
        <v>11</v>
      </c>
      <c r="F388" s="905" t="s">
        <v>25</v>
      </c>
      <c r="G388" s="1179" t="s">
        <v>53</v>
      </c>
    </row>
    <row r="389" spans="1:8" ht="39" hidden="1" customHeight="1">
      <c r="A389" s="1267"/>
      <c r="B389" s="1261"/>
      <c r="C389" s="937"/>
      <c r="D389" s="41" t="s">
        <v>249</v>
      </c>
      <c r="E389" s="922"/>
      <c r="F389" s="922"/>
      <c r="G389" s="1180"/>
    </row>
    <row r="390" spans="1:8" ht="26.25" hidden="1" customHeight="1">
      <c r="A390" s="1067" t="s">
        <v>251</v>
      </c>
      <c r="B390" s="108" t="s">
        <v>250</v>
      </c>
      <c r="C390" s="1076">
        <v>3110</v>
      </c>
      <c r="D390" s="109">
        <v>0</v>
      </c>
      <c r="E390" s="1076" t="s">
        <v>268</v>
      </c>
      <c r="F390" s="896" t="s">
        <v>279</v>
      </c>
      <c r="G390" s="880" t="s">
        <v>53</v>
      </c>
    </row>
    <row r="391" spans="1:8" ht="44.25" hidden="1" customHeight="1">
      <c r="A391" s="1263"/>
      <c r="B391" s="453"/>
      <c r="C391" s="1077"/>
      <c r="D391" s="128" t="s">
        <v>335</v>
      </c>
      <c r="E391" s="1077"/>
      <c r="F391" s="129"/>
      <c r="G391" s="358"/>
    </row>
    <row r="392" spans="1:8" ht="52.5" customHeight="1">
      <c r="A392" s="1067" t="s">
        <v>614</v>
      </c>
      <c r="B392" s="1268" t="s">
        <v>613</v>
      </c>
      <c r="C392" s="1076">
        <v>3110</v>
      </c>
      <c r="D392" s="109">
        <v>25000000</v>
      </c>
      <c r="E392" s="1077" t="s">
        <v>510</v>
      </c>
      <c r="F392" s="1264" t="s">
        <v>27</v>
      </c>
      <c r="G392" s="1383" t="s">
        <v>881</v>
      </c>
    </row>
    <row r="393" spans="1:8" ht="32.25" customHeight="1">
      <c r="A393" s="1263"/>
      <c r="B393" s="1269"/>
      <c r="C393" s="1077"/>
      <c r="D393" s="111" t="s">
        <v>624</v>
      </c>
      <c r="E393" s="1167"/>
      <c r="F393" s="1265"/>
      <c r="G393" s="1384"/>
      <c r="H393" s="92"/>
    </row>
    <row r="394" spans="1:8" ht="34.5" hidden="1" customHeight="1">
      <c r="A394" s="889" t="s">
        <v>107</v>
      </c>
      <c r="B394" s="1260" t="s">
        <v>106</v>
      </c>
      <c r="C394" s="35">
        <v>3110</v>
      </c>
      <c r="D394" s="148">
        <v>0</v>
      </c>
      <c r="E394" s="1177" t="s">
        <v>200</v>
      </c>
      <c r="F394" s="906" t="s">
        <v>342</v>
      </c>
      <c r="G394" s="1179" t="s">
        <v>53</v>
      </c>
    </row>
    <row r="395" spans="1:8" ht="42" hidden="1" customHeight="1">
      <c r="A395" s="890"/>
      <c r="B395" s="1261"/>
      <c r="C395" s="35"/>
      <c r="D395" s="12" t="s">
        <v>341</v>
      </c>
      <c r="E395" s="1178"/>
      <c r="F395" s="906"/>
      <c r="G395" s="1180"/>
    </row>
    <row r="396" spans="1:8" ht="42" hidden="1" customHeight="1">
      <c r="A396" s="413" t="s">
        <v>319</v>
      </c>
      <c r="B396" s="59" t="s">
        <v>280</v>
      </c>
      <c r="C396" s="956">
        <v>3110</v>
      </c>
      <c r="D396" s="142">
        <v>0</v>
      </c>
      <c r="E396" s="1270" t="s">
        <v>200</v>
      </c>
      <c r="F396" s="1177" t="s">
        <v>342</v>
      </c>
      <c r="G396" s="1140" t="s">
        <v>58</v>
      </c>
    </row>
    <row r="397" spans="1:8" ht="42" hidden="1" customHeight="1">
      <c r="A397" s="369"/>
      <c r="B397" s="14"/>
      <c r="C397" s="29"/>
      <c r="D397" s="133" t="s">
        <v>281</v>
      </c>
      <c r="E397" s="1271"/>
      <c r="F397" s="1178"/>
      <c r="G397" s="1117"/>
    </row>
    <row r="398" spans="1:8" ht="42" hidden="1" customHeight="1">
      <c r="A398" s="412" t="s">
        <v>344</v>
      </c>
      <c r="B398" s="59" t="s">
        <v>343</v>
      </c>
      <c r="C398" s="35">
        <v>3110</v>
      </c>
      <c r="D398" s="149">
        <v>0</v>
      </c>
      <c r="E398" s="1270" t="s">
        <v>200</v>
      </c>
      <c r="F398" s="906" t="s">
        <v>342</v>
      </c>
      <c r="G398" s="1140" t="s">
        <v>53</v>
      </c>
    </row>
    <row r="399" spans="1:8" ht="42" hidden="1" customHeight="1">
      <c r="A399" s="412"/>
      <c r="B399" s="944"/>
      <c r="C399" s="35"/>
      <c r="D399" s="133" t="s">
        <v>345</v>
      </c>
      <c r="E399" s="1271"/>
      <c r="F399" s="906"/>
      <c r="G399" s="1117"/>
    </row>
    <row r="400" spans="1:8" ht="52.5" hidden="1" customHeight="1">
      <c r="A400" s="391" t="s">
        <v>155</v>
      </c>
      <c r="B400" s="944" t="s">
        <v>154</v>
      </c>
      <c r="C400" s="931">
        <v>3110</v>
      </c>
      <c r="D400" s="34">
        <v>0</v>
      </c>
      <c r="E400" s="894" t="s">
        <v>184</v>
      </c>
      <c r="F400" s="906" t="s">
        <v>118</v>
      </c>
      <c r="G400" s="1179" t="s">
        <v>53</v>
      </c>
    </row>
    <row r="401" spans="1:13" ht="42" hidden="1" customHeight="1">
      <c r="A401" s="386"/>
      <c r="B401" s="944"/>
      <c r="C401" s="35"/>
      <c r="D401" s="12" t="s">
        <v>156</v>
      </c>
      <c r="E401" s="894"/>
      <c r="F401" s="906"/>
      <c r="G401" s="1180"/>
    </row>
    <row r="402" spans="1:13" ht="70.5" hidden="1" customHeight="1">
      <c r="A402" s="1138" t="s">
        <v>50</v>
      </c>
      <c r="B402" s="10" t="s">
        <v>37</v>
      </c>
      <c r="C402" s="1220">
        <v>3110</v>
      </c>
      <c r="D402" s="36">
        <f>12915000-12915000</f>
        <v>0</v>
      </c>
      <c r="E402" s="1177" t="s">
        <v>110</v>
      </c>
      <c r="F402" s="1080" t="s">
        <v>27</v>
      </c>
      <c r="G402" s="1201" t="s">
        <v>161</v>
      </c>
    </row>
    <row r="403" spans="1:13" ht="107.25" hidden="1" customHeight="1">
      <c r="A403" s="1139"/>
      <c r="B403" s="37"/>
      <c r="C403" s="1221"/>
      <c r="D403" s="46" t="s">
        <v>159</v>
      </c>
      <c r="E403" s="1178"/>
      <c r="F403" s="1081"/>
      <c r="G403" s="1202"/>
    </row>
    <row r="404" spans="1:13" ht="40.5" hidden="1" customHeight="1">
      <c r="A404" s="1138" t="s">
        <v>139</v>
      </c>
      <c r="B404" s="84" t="s">
        <v>140</v>
      </c>
      <c r="C404" s="1220">
        <v>3110</v>
      </c>
      <c r="D404" s="36">
        <v>0</v>
      </c>
      <c r="E404" s="1177" t="s">
        <v>120</v>
      </c>
      <c r="F404" s="1080" t="s">
        <v>119</v>
      </c>
      <c r="G404" s="926" t="s">
        <v>117</v>
      </c>
      <c r="L404" s="78"/>
    </row>
    <row r="405" spans="1:13" ht="24" hidden="1" customHeight="1">
      <c r="A405" s="1139"/>
      <c r="B405" s="11"/>
      <c r="C405" s="1221"/>
      <c r="D405" s="46" t="s">
        <v>122</v>
      </c>
      <c r="E405" s="1178"/>
      <c r="F405" s="1081"/>
      <c r="G405" s="909"/>
    </row>
    <row r="406" spans="1:13" ht="40.5" hidden="1" customHeight="1">
      <c r="A406" s="1138" t="s">
        <v>340</v>
      </c>
      <c r="B406" s="1198" t="s">
        <v>138</v>
      </c>
      <c r="C406" s="1220">
        <v>3110</v>
      </c>
      <c r="D406" s="131">
        <v>0</v>
      </c>
      <c r="E406" s="1177" t="s">
        <v>120</v>
      </c>
      <c r="F406" s="1080" t="s">
        <v>109</v>
      </c>
      <c r="G406" s="926" t="s">
        <v>117</v>
      </c>
      <c r="L406" s="78"/>
    </row>
    <row r="407" spans="1:13" ht="40.5" hidden="1" customHeight="1">
      <c r="A407" s="1139"/>
      <c r="B407" s="1199"/>
      <c r="C407" s="1221"/>
      <c r="D407" s="46" t="s">
        <v>271</v>
      </c>
      <c r="E407" s="1178"/>
      <c r="F407" s="1081"/>
      <c r="G407" s="909"/>
    </row>
    <row r="408" spans="1:13" ht="40.5" hidden="1" customHeight="1">
      <c r="A408" s="1138" t="s">
        <v>141</v>
      </c>
      <c r="B408" s="1260" t="s">
        <v>106</v>
      </c>
      <c r="C408" s="1220">
        <v>3110</v>
      </c>
      <c r="D408" s="36">
        <v>0</v>
      </c>
      <c r="E408" s="1177" t="s">
        <v>123</v>
      </c>
      <c r="F408" s="1080" t="s">
        <v>119</v>
      </c>
      <c r="G408" s="926" t="s">
        <v>117</v>
      </c>
      <c r="L408" s="78"/>
    </row>
    <row r="409" spans="1:13" ht="40.5" hidden="1" customHeight="1">
      <c r="A409" s="1139"/>
      <c r="B409" s="1261"/>
      <c r="C409" s="1221"/>
      <c r="D409" s="46" t="s">
        <v>152</v>
      </c>
      <c r="E409" s="1178"/>
      <c r="F409" s="1081"/>
      <c r="G409" s="355"/>
    </row>
    <row r="410" spans="1:13" ht="27.75" customHeight="1">
      <c r="A410" s="347" t="s">
        <v>12</v>
      </c>
      <c r="B410" s="5"/>
      <c r="C410" s="4"/>
      <c r="D410" s="71">
        <f>D364+D368+D372+D376+D382+D384+D386+D388+D390+D392+D394+D400+D404+D406+D408+D396+D398</f>
        <v>25000000</v>
      </c>
      <c r="E410" s="4"/>
      <c r="F410" s="4"/>
      <c r="G410" s="348"/>
      <c r="H410" s="52"/>
      <c r="I410" s="47"/>
      <c r="J410" s="9"/>
      <c r="K410" s="113"/>
      <c r="L410" s="82"/>
      <c r="M410" s="83"/>
    </row>
    <row r="411" spans="1:13" ht="85.5" hidden="1" customHeight="1">
      <c r="A411" s="391" t="s">
        <v>67</v>
      </c>
      <c r="B411" s="13" t="s">
        <v>81</v>
      </c>
      <c r="C411" s="1236">
        <v>3122</v>
      </c>
      <c r="D411" s="57">
        <f>1300000-1300000</f>
        <v>0</v>
      </c>
      <c r="E411" s="1177" t="s">
        <v>75</v>
      </c>
      <c r="F411" s="1162" t="s">
        <v>25</v>
      </c>
      <c r="G411" s="1272" t="s">
        <v>160</v>
      </c>
      <c r="J411" s="93"/>
      <c r="K411" s="9"/>
    </row>
    <row r="412" spans="1:13" ht="95.25" hidden="1" customHeight="1">
      <c r="A412" s="386"/>
      <c r="B412" s="33"/>
      <c r="C412" s="1237"/>
      <c r="D412" s="51" t="s">
        <v>162</v>
      </c>
      <c r="E412" s="1178"/>
      <c r="F412" s="1163"/>
      <c r="G412" s="1273"/>
    </row>
    <row r="413" spans="1:13" ht="88.5" hidden="1" customHeight="1">
      <c r="A413" s="387" t="s">
        <v>66</v>
      </c>
      <c r="B413" s="13" t="s">
        <v>83</v>
      </c>
      <c r="C413" s="35">
        <v>3122</v>
      </c>
      <c r="D413" s="57">
        <f>20650000-20650000</f>
        <v>0</v>
      </c>
      <c r="E413" s="1177" t="s">
        <v>11</v>
      </c>
      <c r="F413" s="939" t="s">
        <v>25</v>
      </c>
      <c r="G413" s="1201" t="s">
        <v>160</v>
      </c>
    </row>
    <row r="414" spans="1:13" ht="82.5" hidden="1" customHeight="1">
      <c r="A414" s="414"/>
      <c r="B414" s="17"/>
      <c r="C414" s="35"/>
      <c r="D414" s="1" t="s">
        <v>162</v>
      </c>
      <c r="E414" s="1178"/>
      <c r="F414" s="939"/>
      <c r="G414" s="1202"/>
    </row>
    <row r="415" spans="1:13" ht="65.25" hidden="1" customHeight="1">
      <c r="A415" s="391" t="s">
        <v>68</v>
      </c>
      <c r="B415" s="13" t="s">
        <v>76</v>
      </c>
      <c r="C415" s="1274">
        <v>3122</v>
      </c>
      <c r="D415" s="57">
        <f>2590000-150000-2440000</f>
        <v>0</v>
      </c>
      <c r="E415" s="1177" t="s">
        <v>11</v>
      </c>
      <c r="F415" s="1177" t="s">
        <v>25</v>
      </c>
      <c r="G415" s="1201" t="s">
        <v>274</v>
      </c>
      <c r="K415" s="93"/>
      <c r="L415" s="9"/>
    </row>
    <row r="416" spans="1:13" ht="27.75" hidden="1" customHeight="1">
      <c r="A416" s="386"/>
      <c r="B416" s="32"/>
      <c r="C416" s="1275"/>
      <c r="D416" s="51" t="s">
        <v>273</v>
      </c>
      <c r="E416" s="1178"/>
      <c r="F416" s="1178"/>
      <c r="G416" s="1202"/>
    </row>
    <row r="417" spans="1:11" ht="93.75" hidden="1" customHeight="1">
      <c r="A417" s="391" t="s">
        <v>69</v>
      </c>
      <c r="B417" s="13" t="s">
        <v>77</v>
      </c>
      <c r="C417" s="1274">
        <v>3122</v>
      </c>
      <c r="D417" s="57">
        <f>850000-850000</f>
        <v>0</v>
      </c>
      <c r="E417" s="1177" t="s">
        <v>75</v>
      </c>
      <c r="F417" s="1177" t="s">
        <v>25</v>
      </c>
      <c r="G417" s="1201" t="s">
        <v>163</v>
      </c>
    </row>
    <row r="418" spans="1:11" ht="81" hidden="1" customHeight="1">
      <c r="A418" s="386"/>
      <c r="B418" s="14"/>
      <c r="C418" s="1275"/>
      <c r="D418" s="51" t="s">
        <v>162</v>
      </c>
      <c r="E418" s="1178"/>
      <c r="F418" s="1178"/>
      <c r="G418" s="1202"/>
    </row>
    <row r="419" spans="1:11" ht="63.75" hidden="1" customHeight="1">
      <c r="A419" s="391" t="s">
        <v>71</v>
      </c>
      <c r="B419" s="13" t="s">
        <v>113</v>
      </c>
      <c r="C419" s="1274">
        <v>3122</v>
      </c>
      <c r="D419" s="57">
        <f>27000-27000</f>
        <v>0</v>
      </c>
      <c r="E419" s="1177" t="s">
        <v>82</v>
      </c>
      <c r="F419" s="1177" t="s">
        <v>25</v>
      </c>
      <c r="G419" s="1201" t="s">
        <v>276</v>
      </c>
    </row>
    <row r="420" spans="1:11" ht="27" hidden="1" customHeight="1">
      <c r="A420" s="386"/>
      <c r="B420" s="32"/>
      <c r="C420" s="1275"/>
      <c r="D420" s="51" t="s">
        <v>275</v>
      </c>
      <c r="E420" s="1178"/>
      <c r="F420" s="1178"/>
      <c r="G420" s="1202"/>
    </row>
    <row r="421" spans="1:11" ht="75" hidden="1" customHeight="1">
      <c r="A421" s="391" t="s">
        <v>70</v>
      </c>
      <c r="B421" s="13" t="s">
        <v>72</v>
      </c>
      <c r="C421" s="1274">
        <v>3122</v>
      </c>
      <c r="D421" s="57">
        <f>67500-67500</f>
        <v>0</v>
      </c>
      <c r="E421" s="1177" t="s">
        <v>82</v>
      </c>
      <c r="F421" s="1177" t="s">
        <v>25</v>
      </c>
      <c r="G421" s="1201" t="s">
        <v>276</v>
      </c>
    </row>
    <row r="422" spans="1:11" ht="26.25" hidden="1" customHeight="1">
      <c r="A422" s="397"/>
      <c r="B422" s="32"/>
      <c r="C422" s="1275"/>
      <c r="D422" s="51" t="s">
        <v>277</v>
      </c>
      <c r="E422" s="1178"/>
      <c r="F422" s="1178"/>
      <c r="G422" s="1202"/>
    </row>
    <row r="423" spans="1:11" ht="55.5" hidden="1" customHeight="1">
      <c r="A423" s="391" t="s">
        <v>73</v>
      </c>
      <c r="B423" s="13" t="s">
        <v>74</v>
      </c>
      <c r="C423" s="1274">
        <v>3122</v>
      </c>
      <c r="D423" s="57">
        <f>15500-15500</f>
        <v>0</v>
      </c>
      <c r="E423" s="1177" t="s">
        <v>170</v>
      </c>
      <c r="F423" s="1177" t="s">
        <v>118</v>
      </c>
      <c r="G423" s="1201" t="s">
        <v>276</v>
      </c>
    </row>
    <row r="424" spans="1:11" ht="30.75" hidden="1" customHeight="1">
      <c r="A424" s="397"/>
      <c r="B424" s="32"/>
      <c r="C424" s="1275"/>
      <c r="D424" s="51" t="s">
        <v>278</v>
      </c>
      <c r="E424" s="1178"/>
      <c r="F424" s="1178"/>
      <c r="G424" s="1202"/>
    </row>
    <row r="425" spans="1:11" ht="35.25" hidden="1" customHeight="1">
      <c r="A425" s="415" t="s">
        <v>57</v>
      </c>
      <c r="B425" s="31"/>
      <c r="C425" s="30"/>
      <c r="D425" s="26">
        <f>D411+D413+D415+D417+D419+D421+D423</f>
        <v>0</v>
      </c>
      <c r="E425" s="30"/>
      <c r="F425" s="30"/>
      <c r="G425" s="416"/>
      <c r="H425" s="132"/>
      <c r="I425" s="47"/>
      <c r="K425" s="9"/>
    </row>
    <row r="426" spans="1:11" ht="60" customHeight="1">
      <c r="A426" s="1067" t="s">
        <v>580</v>
      </c>
      <c r="B426" s="1286" t="s">
        <v>581</v>
      </c>
      <c r="C426" s="1076">
        <v>3122</v>
      </c>
      <c r="D426" s="109">
        <v>6899700</v>
      </c>
      <c r="E426" s="1076" t="s">
        <v>582</v>
      </c>
      <c r="F426" s="1124" t="s">
        <v>584</v>
      </c>
      <c r="G426" s="1383" t="s">
        <v>881</v>
      </c>
      <c r="H426" s="53"/>
      <c r="I426" s="47"/>
      <c r="K426" s="9"/>
    </row>
    <row r="427" spans="1:11" ht="38.25" customHeight="1">
      <c r="A427" s="1263"/>
      <c r="B427" s="1287"/>
      <c r="C427" s="1077"/>
      <c r="D427" s="128" t="s">
        <v>583</v>
      </c>
      <c r="E427" s="1077"/>
      <c r="F427" s="1125"/>
      <c r="G427" s="1384"/>
      <c r="H427" s="99"/>
      <c r="I427" s="47"/>
      <c r="K427" s="9"/>
    </row>
    <row r="428" spans="1:11" ht="38.25" customHeight="1" thickBot="1">
      <c r="A428" s="1036" t="s">
        <v>592</v>
      </c>
      <c r="B428" s="1037"/>
      <c r="C428" s="1038"/>
      <c r="D428" s="1039">
        <v>6899700</v>
      </c>
      <c r="E428" s="1038"/>
      <c r="F428" s="1038"/>
      <c r="G428" s="1040"/>
      <c r="H428" s="99"/>
      <c r="I428" s="47"/>
      <c r="K428" s="9"/>
    </row>
    <row r="429" spans="1:11" ht="38.25" customHeight="1">
      <c r="A429" s="1118" t="s">
        <v>849</v>
      </c>
      <c r="B429" s="1120" t="s">
        <v>581</v>
      </c>
      <c r="C429" s="1122">
        <v>3142</v>
      </c>
      <c r="D429" s="109">
        <v>21362000</v>
      </c>
      <c r="E429" s="1076" t="s">
        <v>582</v>
      </c>
      <c r="F429" s="1124" t="s">
        <v>108</v>
      </c>
      <c r="G429" s="1338" t="s">
        <v>864</v>
      </c>
      <c r="H429" s="99"/>
      <c r="I429" s="47"/>
      <c r="K429" s="9"/>
    </row>
    <row r="430" spans="1:11" ht="129" customHeight="1">
      <c r="A430" s="1119"/>
      <c r="B430" s="1121"/>
      <c r="C430" s="1123"/>
      <c r="D430" s="128" t="s">
        <v>850</v>
      </c>
      <c r="E430" s="1077"/>
      <c r="F430" s="1125"/>
      <c r="G430" s="1339"/>
      <c r="H430" s="99"/>
      <c r="I430" s="47"/>
      <c r="K430" s="9"/>
    </row>
    <row r="431" spans="1:11" ht="35.25" customHeight="1">
      <c r="A431" s="6" t="s">
        <v>851</v>
      </c>
      <c r="B431" s="95"/>
      <c r="C431" s="96"/>
      <c r="D431" s="97">
        <f>D429</f>
        <v>21362000</v>
      </c>
      <c r="E431" s="96"/>
      <c r="F431" s="96"/>
      <c r="G431" s="96"/>
      <c r="H431" s="53"/>
      <c r="I431" s="47"/>
      <c r="K431" s="9"/>
    </row>
    <row r="432" spans="1:11" ht="50.25" customHeight="1">
      <c r="A432" s="1391"/>
      <c r="B432" s="1392"/>
      <c r="C432" s="1392"/>
      <c r="D432" s="1392"/>
      <c r="E432" s="1392"/>
      <c r="F432" s="1392"/>
      <c r="G432" s="1393"/>
    </row>
    <row r="433" spans="1:12" ht="27" customHeight="1">
      <c r="A433" s="1278"/>
      <c r="B433" s="419"/>
      <c r="C433" s="420"/>
      <c r="D433" s="1279"/>
      <c r="E433" s="1279"/>
      <c r="F433" s="1279"/>
      <c r="G433" s="1280"/>
    </row>
    <row r="434" spans="1:12" ht="25.5" customHeight="1">
      <c r="A434" s="1278"/>
      <c r="B434" s="419"/>
      <c r="C434" s="421"/>
      <c r="D434" s="1281"/>
      <c r="E434" s="1281"/>
      <c r="F434" s="1281"/>
      <c r="G434" s="1282"/>
    </row>
    <row r="435" spans="1:12" ht="15.75">
      <c r="A435" s="422"/>
      <c r="B435" s="423"/>
      <c r="C435" s="419"/>
      <c r="D435" s="423"/>
      <c r="E435" s="424"/>
      <c r="F435" s="424"/>
      <c r="G435" s="425"/>
    </row>
    <row r="436" spans="1:12" ht="30" hidden="1" customHeight="1">
      <c r="A436" s="1278"/>
      <c r="B436" s="419"/>
      <c r="C436" s="420"/>
      <c r="D436" s="1279"/>
      <c r="E436" s="1279"/>
      <c r="F436" s="1279"/>
      <c r="G436" s="1280"/>
    </row>
    <row r="437" spans="1:12" ht="12.75" hidden="1" customHeight="1">
      <c r="A437" s="1278"/>
      <c r="B437" s="419"/>
      <c r="C437" s="421"/>
      <c r="D437" s="1281"/>
      <c r="E437" s="1281"/>
      <c r="F437" s="1281"/>
      <c r="G437" s="1282"/>
    </row>
    <row r="438" spans="1:12" ht="12.75" hidden="1" customHeight="1">
      <c r="A438" s="927"/>
      <c r="B438" s="419"/>
      <c r="C438" s="421"/>
      <c r="D438" s="928"/>
      <c r="E438" s="928"/>
      <c r="F438" s="928"/>
      <c r="G438" s="929"/>
    </row>
    <row r="439" spans="1:12" ht="21.75" hidden="1" customHeight="1" thickBot="1">
      <c r="A439" s="1278"/>
      <c r="B439" s="419"/>
      <c r="C439" s="420"/>
      <c r="D439" s="1279"/>
      <c r="E439" s="1279"/>
      <c r="F439" s="1279"/>
      <c r="G439" s="1280"/>
      <c r="H439" s="92">
        <v>66282560</v>
      </c>
    </row>
    <row r="440" spans="1:12" ht="12.75" customHeight="1">
      <c r="A440" s="1278"/>
      <c r="B440" s="419"/>
      <c r="C440" s="421"/>
      <c r="D440" s="1281"/>
      <c r="E440" s="1281"/>
      <c r="F440" s="1281"/>
      <c r="G440" s="1282"/>
    </row>
    <row r="441" spans="1:12" ht="12.75" customHeight="1" thickBot="1">
      <c r="A441" s="429"/>
      <c r="B441" s="430"/>
      <c r="C441" s="431"/>
      <c r="D441" s="432"/>
      <c r="E441" s="432"/>
      <c r="F441" s="432"/>
      <c r="G441" s="433"/>
    </row>
    <row r="442" spans="1:12" ht="23.25">
      <c r="D442" s="440"/>
      <c r="H442" s="47"/>
      <c r="K442" s="77"/>
      <c r="L442" s="85"/>
    </row>
  </sheetData>
  <mergeCells count="662">
    <mergeCell ref="C426:C427"/>
    <mergeCell ref="E426:E427"/>
    <mergeCell ref="C417:C418"/>
    <mergeCell ref="A402:A403"/>
    <mergeCell ref="C402:C403"/>
    <mergeCell ref="E402:E403"/>
    <mergeCell ref="F402:F403"/>
    <mergeCell ref="E406:E407"/>
    <mergeCell ref="A439:A440"/>
    <mergeCell ref="D439:G439"/>
    <mergeCell ref="D440:G440"/>
    <mergeCell ref="D434:G434"/>
    <mergeCell ref="D437:G437"/>
    <mergeCell ref="F406:F407"/>
    <mergeCell ref="F426:F427"/>
    <mergeCell ref="G426:G427"/>
    <mergeCell ref="A432:G432"/>
    <mergeCell ref="A433:A434"/>
    <mergeCell ref="D433:G433"/>
    <mergeCell ref="A436:A437"/>
    <mergeCell ref="D436:G436"/>
    <mergeCell ref="C423:C424"/>
    <mergeCell ref="E423:E424"/>
    <mergeCell ref="F423:F424"/>
    <mergeCell ref="G423:G424"/>
    <mergeCell ref="A426:A427"/>
    <mergeCell ref="B426:B427"/>
    <mergeCell ref="A408:A409"/>
    <mergeCell ref="B408:B409"/>
    <mergeCell ref="C408:C409"/>
    <mergeCell ref="E408:E409"/>
    <mergeCell ref="F408:F409"/>
    <mergeCell ref="A404:A405"/>
    <mergeCell ref="C404:C405"/>
    <mergeCell ref="E404:E405"/>
    <mergeCell ref="F404:F405"/>
    <mergeCell ref="A406:A407"/>
    <mergeCell ref="B406:B407"/>
    <mergeCell ref="C406:C407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E413:E414"/>
    <mergeCell ref="A276:A277"/>
    <mergeCell ref="B276:B277"/>
    <mergeCell ref="C276:C277"/>
    <mergeCell ref="F276:F277"/>
    <mergeCell ref="B270:B271"/>
    <mergeCell ref="F270:F271"/>
    <mergeCell ref="E254:E255"/>
    <mergeCell ref="A392:A393"/>
    <mergeCell ref="C392:C393"/>
    <mergeCell ref="F392:F393"/>
    <mergeCell ref="A360:A361"/>
    <mergeCell ref="B360:B375"/>
    <mergeCell ref="C360:C375"/>
    <mergeCell ref="E360:E375"/>
    <mergeCell ref="F360:F375"/>
    <mergeCell ref="C352:C353"/>
    <mergeCell ref="E352:E353"/>
    <mergeCell ref="F352:F353"/>
    <mergeCell ref="B350:B351"/>
    <mergeCell ref="A318:A319"/>
    <mergeCell ref="B318:B319"/>
    <mergeCell ref="C318:C319"/>
    <mergeCell ref="A390:A391"/>
    <mergeCell ref="A388:A389"/>
    <mergeCell ref="B218:B219"/>
    <mergeCell ref="C220:C221"/>
    <mergeCell ref="F220:F221"/>
    <mergeCell ref="A222:A223"/>
    <mergeCell ref="G222:G223"/>
    <mergeCell ref="C224:C225"/>
    <mergeCell ref="E224:E225"/>
    <mergeCell ref="F224:F225"/>
    <mergeCell ref="G226:G227"/>
    <mergeCell ref="E218:E219"/>
    <mergeCell ref="A220:A221"/>
    <mergeCell ref="A218:A219"/>
    <mergeCell ref="J189:J190"/>
    <mergeCell ref="E189:E190"/>
    <mergeCell ref="F189:F190"/>
    <mergeCell ref="E169:E170"/>
    <mergeCell ref="A171:A172"/>
    <mergeCell ref="B171:B172"/>
    <mergeCell ref="C171:C172"/>
    <mergeCell ref="E171:E172"/>
    <mergeCell ref="F171:F172"/>
    <mergeCell ref="E185:E186"/>
    <mergeCell ref="G185:G186"/>
    <mergeCell ref="E187:E188"/>
    <mergeCell ref="G187:G188"/>
    <mergeCell ref="E181:E182"/>
    <mergeCell ref="G181:G182"/>
    <mergeCell ref="E183:E184"/>
    <mergeCell ref="E143:E144"/>
    <mergeCell ref="G147:G148"/>
    <mergeCell ref="E145:E146"/>
    <mergeCell ref="E147:E148"/>
    <mergeCell ref="G155:G156"/>
    <mergeCell ref="A157:A158"/>
    <mergeCell ref="A155:A156"/>
    <mergeCell ref="G141:G142"/>
    <mergeCell ref="A167:A168"/>
    <mergeCell ref="B167:B168"/>
    <mergeCell ref="A165:A166"/>
    <mergeCell ref="B165:B166"/>
    <mergeCell ref="E165:E166"/>
    <mergeCell ref="G165:G166"/>
    <mergeCell ref="E163:E164"/>
    <mergeCell ref="G163:G164"/>
    <mergeCell ref="C165:C166"/>
    <mergeCell ref="F165:F166"/>
    <mergeCell ref="G159:G160"/>
    <mergeCell ref="E161:E162"/>
    <mergeCell ref="G161:G162"/>
    <mergeCell ref="A159:A160"/>
    <mergeCell ref="F161:F162"/>
    <mergeCell ref="A133:A134"/>
    <mergeCell ref="B133:B134"/>
    <mergeCell ref="C133:C134"/>
    <mergeCell ref="A137:A138"/>
    <mergeCell ref="G143:G144"/>
    <mergeCell ref="F145:F146"/>
    <mergeCell ref="B153:B154"/>
    <mergeCell ref="E155:E156"/>
    <mergeCell ref="E157:E158"/>
    <mergeCell ref="F143:F144"/>
    <mergeCell ref="E149:E150"/>
    <mergeCell ref="E151:E152"/>
    <mergeCell ref="A153:A154"/>
    <mergeCell ref="G149:G150"/>
    <mergeCell ref="G151:G152"/>
    <mergeCell ref="E153:E154"/>
    <mergeCell ref="G137:G138"/>
    <mergeCell ref="F139:F140"/>
    <mergeCell ref="F141:F142"/>
    <mergeCell ref="E137:E138"/>
    <mergeCell ref="F137:F138"/>
    <mergeCell ref="E139:E140"/>
    <mergeCell ref="G139:G140"/>
    <mergeCell ref="E141:E142"/>
    <mergeCell ref="G413:G414"/>
    <mergeCell ref="C415:C416"/>
    <mergeCell ref="E415:E416"/>
    <mergeCell ref="F415:F416"/>
    <mergeCell ref="G415:G416"/>
    <mergeCell ref="C411:C412"/>
    <mergeCell ref="F411:F412"/>
    <mergeCell ref="E417:E418"/>
    <mergeCell ref="F417:F418"/>
    <mergeCell ref="G417:G418"/>
    <mergeCell ref="G392:G393"/>
    <mergeCell ref="E394:E395"/>
    <mergeCell ref="G394:G395"/>
    <mergeCell ref="B392:B393"/>
    <mergeCell ref="E392:E393"/>
    <mergeCell ref="G382:G383"/>
    <mergeCell ref="G380:G381"/>
    <mergeCell ref="E411:E412"/>
    <mergeCell ref="G411:G412"/>
    <mergeCell ref="B388:B389"/>
    <mergeCell ref="G388:G389"/>
    <mergeCell ref="B382:B383"/>
    <mergeCell ref="B384:B385"/>
    <mergeCell ref="B386:B387"/>
    <mergeCell ref="G398:G399"/>
    <mergeCell ref="B394:B395"/>
    <mergeCell ref="F396:F397"/>
    <mergeCell ref="E398:E399"/>
    <mergeCell ref="G402:G403"/>
    <mergeCell ref="E396:E397"/>
    <mergeCell ref="G396:G397"/>
    <mergeCell ref="C390:C391"/>
    <mergeCell ref="E390:E391"/>
    <mergeCell ref="G400:G401"/>
    <mergeCell ref="G350:G351"/>
    <mergeCell ref="B378:B379"/>
    <mergeCell ref="B376:B377"/>
    <mergeCell ref="G384:G385"/>
    <mergeCell ref="C354:C355"/>
    <mergeCell ref="E354:E355"/>
    <mergeCell ref="F354:F355"/>
    <mergeCell ref="E357:E358"/>
    <mergeCell ref="F357:F358"/>
    <mergeCell ref="G357:G358"/>
    <mergeCell ref="G360:G361"/>
    <mergeCell ref="G362:G373"/>
    <mergeCell ref="G374:G375"/>
    <mergeCell ref="B380:B381"/>
    <mergeCell ref="C378:C379"/>
    <mergeCell ref="E378:E379"/>
    <mergeCell ref="F378:F379"/>
    <mergeCell ref="G376:G377"/>
    <mergeCell ref="G378:G379"/>
    <mergeCell ref="F376:F377"/>
    <mergeCell ref="G340:G341"/>
    <mergeCell ref="E342:E343"/>
    <mergeCell ref="G342:G343"/>
    <mergeCell ref="E348:E349"/>
    <mergeCell ref="F348:F349"/>
    <mergeCell ref="E350:E351"/>
    <mergeCell ref="F350:F351"/>
    <mergeCell ref="A330:A331"/>
    <mergeCell ref="B330:B331"/>
    <mergeCell ref="C330:C331"/>
    <mergeCell ref="F330:F331"/>
    <mergeCell ref="B338:B339"/>
    <mergeCell ref="C338:C339"/>
    <mergeCell ref="F338:F339"/>
    <mergeCell ref="A342:A343"/>
    <mergeCell ref="B342:B343"/>
    <mergeCell ref="E336:E337"/>
    <mergeCell ref="A338:A339"/>
    <mergeCell ref="E338:E339"/>
    <mergeCell ref="A340:A341"/>
    <mergeCell ref="E340:E341"/>
    <mergeCell ref="E332:E333"/>
    <mergeCell ref="G332:G333"/>
    <mergeCell ref="E330:E331"/>
    <mergeCell ref="G288:G289"/>
    <mergeCell ref="F268:F269"/>
    <mergeCell ref="G268:G269"/>
    <mergeCell ref="E270:E271"/>
    <mergeCell ref="A354:A355"/>
    <mergeCell ref="A268:A269"/>
    <mergeCell ref="E268:E269"/>
    <mergeCell ref="A252:A253"/>
    <mergeCell ref="E252:E253"/>
    <mergeCell ref="G336:G337"/>
    <mergeCell ref="G338:G339"/>
    <mergeCell ref="E326:E327"/>
    <mergeCell ref="G326:G327"/>
    <mergeCell ref="E328:E329"/>
    <mergeCell ref="G328:G329"/>
    <mergeCell ref="G322:G323"/>
    <mergeCell ref="E324:E325"/>
    <mergeCell ref="G324:G325"/>
    <mergeCell ref="A328:A329"/>
    <mergeCell ref="B328:B329"/>
    <mergeCell ref="C328:C329"/>
    <mergeCell ref="A316:A317"/>
    <mergeCell ref="B316:B317"/>
    <mergeCell ref="C316:C317"/>
    <mergeCell ref="G300:G301"/>
    <mergeCell ref="G302:G303"/>
    <mergeCell ref="G304:G305"/>
    <mergeCell ref="E306:E307"/>
    <mergeCell ref="F300:F301"/>
    <mergeCell ref="F298:F299"/>
    <mergeCell ref="G298:G299"/>
    <mergeCell ref="G306:G307"/>
    <mergeCell ref="G296:G297"/>
    <mergeCell ref="E230:E231"/>
    <mergeCell ref="E232:E233"/>
    <mergeCell ref="E220:E221"/>
    <mergeCell ref="E222:E223"/>
    <mergeCell ref="E228:E229"/>
    <mergeCell ref="C228:C229"/>
    <mergeCell ref="F228:F229"/>
    <mergeCell ref="G208:G209"/>
    <mergeCell ref="G214:G215"/>
    <mergeCell ref="G216:G217"/>
    <mergeCell ref="A210:A211"/>
    <mergeCell ref="E210:E211"/>
    <mergeCell ref="A212:A213"/>
    <mergeCell ref="B212:B213"/>
    <mergeCell ref="A208:A209"/>
    <mergeCell ref="E208:E209"/>
    <mergeCell ref="A216:A217"/>
    <mergeCell ref="B216:B217"/>
    <mergeCell ref="E216:E217"/>
    <mergeCell ref="E212:E213"/>
    <mergeCell ref="A214:A215"/>
    <mergeCell ref="B214:B215"/>
    <mergeCell ref="E214:E215"/>
    <mergeCell ref="A230:A231"/>
    <mergeCell ref="C198:C199"/>
    <mergeCell ref="F198:F199"/>
    <mergeCell ref="E198:E199"/>
    <mergeCell ref="G198:G199"/>
    <mergeCell ref="A191:A192"/>
    <mergeCell ref="B191:B192"/>
    <mergeCell ref="C191:C192"/>
    <mergeCell ref="E191:E192"/>
    <mergeCell ref="F191:F192"/>
    <mergeCell ref="A194:A195"/>
    <mergeCell ref="A200:A201"/>
    <mergeCell ref="G200:G201"/>
    <mergeCell ref="G202:G203"/>
    <mergeCell ref="E206:E207"/>
    <mergeCell ref="E200:E201"/>
    <mergeCell ref="E204:E205"/>
    <mergeCell ref="C200:C201"/>
    <mergeCell ref="F200:F201"/>
    <mergeCell ref="E202:E203"/>
    <mergeCell ref="F202:F203"/>
    <mergeCell ref="G204:G205"/>
    <mergeCell ref="G206:G207"/>
    <mergeCell ref="B200:B201"/>
    <mergeCell ref="A348:A349"/>
    <mergeCell ref="B348:B349"/>
    <mergeCell ref="C348:C349"/>
    <mergeCell ref="G348:G349"/>
    <mergeCell ref="A350:A351"/>
    <mergeCell ref="C350:C351"/>
    <mergeCell ref="A352:A353"/>
    <mergeCell ref="F328:F329"/>
    <mergeCell ref="E310:E311"/>
    <mergeCell ref="G310:G311"/>
    <mergeCell ref="E316:E317"/>
    <mergeCell ref="G316:G317"/>
    <mergeCell ref="E318:E319"/>
    <mergeCell ref="G318:G319"/>
    <mergeCell ref="E322:F323"/>
    <mergeCell ref="G330:G331"/>
    <mergeCell ref="G334:G335"/>
    <mergeCell ref="E334:E335"/>
    <mergeCell ref="G344:G345"/>
    <mergeCell ref="E344:E345"/>
    <mergeCell ref="A346:A347"/>
    <mergeCell ref="B346:B347"/>
    <mergeCell ref="E346:E347"/>
    <mergeCell ref="G346:G347"/>
    <mergeCell ref="A308:A309"/>
    <mergeCell ref="C308:C309"/>
    <mergeCell ref="E308:E309"/>
    <mergeCell ref="F308:F309"/>
    <mergeCell ref="G308:G309"/>
    <mergeCell ref="A310:A311"/>
    <mergeCell ref="C310:C311"/>
    <mergeCell ref="F310:F311"/>
    <mergeCell ref="F320:F321"/>
    <mergeCell ref="B308:B309"/>
    <mergeCell ref="A320:A321"/>
    <mergeCell ref="B320:B321"/>
    <mergeCell ref="C320:C321"/>
    <mergeCell ref="E320:E321"/>
    <mergeCell ref="F318:F319"/>
    <mergeCell ref="F316:F317"/>
    <mergeCell ref="A312:A313"/>
    <mergeCell ref="E312:E313"/>
    <mergeCell ref="F312:F313"/>
    <mergeCell ref="G312:G313"/>
    <mergeCell ref="A314:A315"/>
    <mergeCell ref="E314:E315"/>
    <mergeCell ref="F314:F315"/>
    <mergeCell ref="G314:G315"/>
    <mergeCell ref="A302:A303"/>
    <mergeCell ref="F302:F303"/>
    <mergeCell ref="A304:A305"/>
    <mergeCell ref="F304:F305"/>
    <mergeCell ref="A306:A307"/>
    <mergeCell ref="B306:B307"/>
    <mergeCell ref="C306:C307"/>
    <mergeCell ref="F306:F307"/>
    <mergeCell ref="A298:A299"/>
    <mergeCell ref="B298:B299"/>
    <mergeCell ref="C298:C299"/>
    <mergeCell ref="E298:E299"/>
    <mergeCell ref="B302:B303"/>
    <mergeCell ref="E302:E303"/>
    <mergeCell ref="G286:G287"/>
    <mergeCell ref="G282:G283"/>
    <mergeCell ref="F284:F285"/>
    <mergeCell ref="G284:G285"/>
    <mergeCell ref="B286:B287"/>
    <mergeCell ref="E286:E287"/>
    <mergeCell ref="A284:A285"/>
    <mergeCell ref="B284:B285"/>
    <mergeCell ref="E284:E285"/>
    <mergeCell ref="A288:A289"/>
    <mergeCell ref="B288:B289"/>
    <mergeCell ref="C288:C289"/>
    <mergeCell ref="E288:E289"/>
    <mergeCell ref="F288:F289"/>
    <mergeCell ref="G280:G281"/>
    <mergeCell ref="B272:B273"/>
    <mergeCell ref="C272:C273"/>
    <mergeCell ref="E272:E273"/>
    <mergeCell ref="F272:F273"/>
    <mergeCell ref="G272:G273"/>
    <mergeCell ref="A274:A275"/>
    <mergeCell ref="B274:B275"/>
    <mergeCell ref="C274:C275"/>
    <mergeCell ref="E274:E275"/>
    <mergeCell ref="F274:F275"/>
    <mergeCell ref="G274:G275"/>
    <mergeCell ref="E276:E277"/>
    <mergeCell ref="G276:G277"/>
    <mergeCell ref="E278:E279"/>
    <mergeCell ref="G278:G279"/>
    <mergeCell ref="E280:E281"/>
    <mergeCell ref="A286:A287"/>
    <mergeCell ref="F286:F287"/>
    <mergeCell ref="B246:B247"/>
    <mergeCell ref="F252:F253"/>
    <mergeCell ref="A256:A257"/>
    <mergeCell ref="C256:C257"/>
    <mergeCell ref="E256:E257"/>
    <mergeCell ref="G270:G271"/>
    <mergeCell ref="C270:C271"/>
    <mergeCell ref="G260:G261"/>
    <mergeCell ref="G262:G263"/>
    <mergeCell ref="G264:G265"/>
    <mergeCell ref="G266:G267"/>
    <mergeCell ref="E264:E265"/>
    <mergeCell ref="E266:E267"/>
    <mergeCell ref="G258:G259"/>
    <mergeCell ref="A260:A261"/>
    <mergeCell ref="F260:F261"/>
    <mergeCell ref="F248:F249"/>
    <mergeCell ref="A250:A251"/>
    <mergeCell ref="F250:F251"/>
    <mergeCell ref="A248:A249"/>
    <mergeCell ref="F258:F259"/>
    <mergeCell ref="A270:A271"/>
    <mergeCell ref="G236:G237"/>
    <mergeCell ref="F238:F239"/>
    <mergeCell ref="G238:G239"/>
    <mergeCell ref="G240:G241"/>
    <mergeCell ref="A238:A239"/>
    <mergeCell ref="B238:B239"/>
    <mergeCell ref="E238:E239"/>
    <mergeCell ref="A240:A241"/>
    <mergeCell ref="B240:B241"/>
    <mergeCell ref="E240:E241"/>
    <mergeCell ref="C238:C239"/>
    <mergeCell ref="F240:F241"/>
    <mergeCell ref="F234:F235"/>
    <mergeCell ref="A236:A237"/>
    <mergeCell ref="B234:B235"/>
    <mergeCell ref="C234:C235"/>
    <mergeCell ref="E234:E235"/>
    <mergeCell ref="B236:B237"/>
    <mergeCell ref="C236:C237"/>
    <mergeCell ref="E236:E237"/>
    <mergeCell ref="A232:A233"/>
    <mergeCell ref="A234:A235"/>
    <mergeCell ref="F236:F237"/>
    <mergeCell ref="A202:A203"/>
    <mergeCell ref="C202:C203"/>
    <mergeCell ref="F204:F205"/>
    <mergeCell ref="B206:B207"/>
    <mergeCell ref="G183:G184"/>
    <mergeCell ref="G175:G176"/>
    <mergeCell ref="G177:G178"/>
    <mergeCell ref="G179:G180"/>
    <mergeCell ref="E167:E168"/>
    <mergeCell ref="G167:G168"/>
    <mergeCell ref="G171:G172"/>
    <mergeCell ref="E173:E174"/>
    <mergeCell ref="G173:G174"/>
    <mergeCell ref="A173:A174"/>
    <mergeCell ref="B173:B174"/>
    <mergeCell ref="C173:C174"/>
    <mergeCell ref="F173:F174"/>
    <mergeCell ref="E175:E176"/>
    <mergeCell ref="G189:G190"/>
    <mergeCell ref="E133:E134"/>
    <mergeCell ref="F133:F134"/>
    <mergeCell ref="G133:G134"/>
    <mergeCell ref="E135:E136"/>
    <mergeCell ref="F135:F136"/>
    <mergeCell ref="G129:G130"/>
    <mergeCell ref="E131:E132"/>
    <mergeCell ref="F131:F132"/>
    <mergeCell ref="G131:G132"/>
    <mergeCell ref="E125:E126"/>
    <mergeCell ref="F125:F126"/>
    <mergeCell ref="G127:G128"/>
    <mergeCell ref="A125:A126"/>
    <mergeCell ref="A131:A132"/>
    <mergeCell ref="B131:B132"/>
    <mergeCell ref="C131:C132"/>
    <mergeCell ref="A127:A128"/>
    <mergeCell ref="E127:E128"/>
    <mergeCell ref="F127:F128"/>
    <mergeCell ref="E129:F130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A89:A90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A69:A70"/>
    <mergeCell ref="E69:E70"/>
    <mergeCell ref="F69:F70"/>
    <mergeCell ref="G69:G70"/>
    <mergeCell ref="A63:A64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A60:A61"/>
    <mergeCell ref="B60:B61"/>
    <mergeCell ref="E60:E61"/>
    <mergeCell ref="F60:F61"/>
    <mergeCell ref="A55:A56"/>
    <mergeCell ref="C55:C56"/>
    <mergeCell ref="E55:E56"/>
    <mergeCell ref="F55:F56"/>
    <mergeCell ref="G55:G56"/>
    <mergeCell ref="A58:A59"/>
    <mergeCell ref="B58:B59"/>
    <mergeCell ref="C58:C59"/>
    <mergeCell ref="E58:E59"/>
    <mergeCell ref="F58:F59"/>
    <mergeCell ref="A52:A53"/>
    <mergeCell ref="E52:E53"/>
    <mergeCell ref="A46:A47"/>
    <mergeCell ref="B46:B53"/>
    <mergeCell ref="E46:E47"/>
    <mergeCell ref="A48:A49"/>
    <mergeCell ref="C48:C49"/>
    <mergeCell ref="E48:E49"/>
    <mergeCell ref="A38:A39"/>
    <mergeCell ref="B38:B45"/>
    <mergeCell ref="E38:E45"/>
    <mergeCell ref="A40:A41"/>
    <mergeCell ref="A42:A43"/>
    <mergeCell ref="A44:A45"/>
    <mergeCell ref="F48:F49"/>
    <mergeCell ref="G48:G49"/>
    <mergeCell ref="A50:A51"/>
    <mergeCell ref="E50:E51"/>
    <mergeCell ref="A27:A28"/>
    <mergeCell ref="C27:C28"/>
    <mergeCell ref="E27:E28"/>
    <mergeCell ref="F27:F28"/>
    <mergeCell ref="G27:G28"/>
    <mergeCell ref="A30:A31"/>
    <mergeCell ref="B30:B35"/>
    <mergeCell ref="C30:C35"/>
    <mergeCell ref="E30:E37"/>
    <mergeCell ref="F30:F37"/>
    <mergeCell ref="A32:A33"/>
    <mergeCell ref="A34:A35"/>
    <mergeCell ref="A36:A37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A23:A24"/>
    <mergeCell ref="B23:B24"/>
    <mergeCell ref="C23:C24"/>
    <mergeCell ref="E23:E24"/>
    <mergeCell ref="F23:F24"/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A10:A11"/>
    <mergeCell ref="A242:A243"/>
    <mergeCell ref="B242:B243"/>
    <mergeCell ref="E242:E243"/>
    <mergeCell ref="F242:F243"/>
    <mergeCell ref="G242:G243"/>
    <mergeCell ref="A429:A430"/>
    <mergeCell ref="B429:B430"/>
    <mergeCell ref="C429:C430"/>
    <mergeCell ref="E429:E430"/>
    <mergeCell ref="F429:F430"/>
    <mergeCell ref="G429:G430"/>
    <mergeCell ref="G254:G255"/>
    <mergeCell ref="F256:F257"/>
    <mergeCell ref="A254:A255"/>
    <mergeCell ref="G244:G245"/>
    <mergeCell ref="G246:G247"/>
    <mergeCell ref="E248:E249"/>
    <mergeCell ref="E250:E251"/>
    <mergeCell ref="G250:G251"/>
    <mergeCell ref="A244:A245"/>
    <mergeCell ref="B244:B245"/>
    <mergeCell ref="E244:E245"/>
    <mergeCell ref="A246:A247"/>
    <mergeCell ref="E246:E247"/>
  </mergeCells>
  <pageMargins left="0.68" right="0.21" top="0.45" bottom="0.4" header="0.3" footer="0.3"/>
  <pageSetup paperSize="9" scale="50" orientation="portrait" r:id="rId1"/>
  <rowBreaks count="3" manualBreakCount="3">
    <brk id="128" max="16383" man="1"/>
    <brk id="210" max="10" man="1"/>
    <brk id="25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topLeftCell="A4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394" t="s">
        <v>634</v>
      </c>
      <c r="G1" s="1394"/>
    </row>
    <row r="2" spans="1:7" ht="15.75" thickBot="1">
      <c r="F2" s="557"/>
      <c r="G2" s="557"/>
    </row>
    <row r="3" spans="1:7" ht="20.25">
      <c r="A3" s="1104" t="s">
        <v>635</v>
      </c>
      <c r="B3" s="1105"/>
      <c r="C3" s="1105"/>
      <c r="D3" s="1105"/>
      <c r="E3" s="1105"/>
      <c r="F3" s="1105"/>
      <c r="G3" s="1106"/>
    </row>
    <row r="4" spans="1:7" ht="21" thickBot="1">
      <c r="A4" s="1107" t="s">
        <v>495</v>
      </c>
      <c r="B4" s="1108"/>
      <c r="C4" s="1108"/>
      <c r="D4" s="1108"/>
      <c r="E4" s="1108"/>
      <c r="F4" s="1108"/>
      <c r="G4" s="441"/>
    </row>
    <row r="5" spans="1:7" ht="18.75" hidden="1">
      <c r="A5" s="1109" t="s">
        <v>409</v>
      </c>
      <c r="B5" s="1110"/>
      <c r="C5" s="1110"/>
      <c r="D5" s="1110"/>
      <c r="E5" s="1110"/>
      <c r="F5" s="1110"/>
      <c r="G5" s="1111"/>
    </row>
    <row r="6" spans="1:7" ht="18.75" hidden="1">
      <c r="A6" s="342"/>
      <c r="B6" s="1110" t="s">
        <v>0</v>
      </c>
      <c r="C6" s="1110"/>
      <c r="D6" s="1110"/>
      <c r="E6" s="1110"/>
      <c r="F6" s="343"/>
      <c r="G6" s="344"/>
    </row>
    <row r="7" spans="1:7" ht="15.75" hidden="1" thickBot="1">
      <c r="A7" s="1112" t="s">
        <v>410</v>
      </c>
      <c r="B7" s="1113"/>
      <c r="C7" s="1113"/>
      <c r="D7" s="1113"/>
      <c r="E7" s="1113"/>
      <c r="F7" s="1113"/>
      <c r="G7" s="1114"/>
    </row>
    <row r="8" spans="1:7" ht="87.75" customHeight="1" thickBot="1">
      <c r="A8" s="558" t="s">
        <v>1</v>
      </c>
      <c r="B8" s="559" t="s">
        <v>518</v>
      </c>
      <c r="C8" s="559" t="s">
        <v>15</v>
      </c>
      <c r="D8" s="559" t="s">
        <v>2</v>
      </c>
      <c r="E8" s="559" t="s">
        <v>3</v>
      </c>
      <c r="F8" s="559" t="s">
        <v>4</v>
      </c>
      <c r="G8" s="560" t="s">
        <v>5</v>
      </c>
    </row>
    <row r="9" spans="1:7" ht="19.5" customHeight="1" thickBot="1">
      <c r="A9" s="561">
        <v>1</v>
      </c>
      <c r="B9" s="562">
        <v>2</v>
      </c>
      <c r="C9" s="562">
        <v>3</v>
      </c>
      <c r="D9" s="563">
        <v>4</v>
      </c>
      <c r="E9" s="562">
        <v>5</v>
      </c>
      <c r="F9" s="564">
        <v>6</v>
      </c>
      <c r="G9" s="563">
        <v>7</v>
      </c>
    </row>
    <row r="10" spans="1:7" ht="51.75" hidden="1" customHeight="1">
      <c r="A10" s="1592" t="s">
        <v>575</v>
      </c>
      <c r="B10" s="565" t="s">
        <v>637</v>
      </c>
      <c r="C10" s="566">
        <v>2271</v>
      </c>
      <c r="D10" s="567">
        <f>4165028+2000000</f>
        <v>6165028</v>
      </c>
      <c r="E10" s="1415" t="s">
        <v>181</v>
      </c>
      <c r="F10" s="1415" t="s">
        <v>504</v>
      </c>
      <c r="G10" s="1432" t="s">
        <v>633</v>
      </c>
    </row>
    <row r="11" spans="1:7" ht="35.25" hidden="1" customHeight="1">
      <c r="A11" s="1435"/>
      <c r="B11" s="565"/>
      <c r="C11" s="568"/>
      <c r="D11" s="569" t="s">
        <v>577</v>
      </c>
      <c r="E11" s="1415"/>
      <c r="F11" s="1415"/>
      <c r="G11" s="1432"/>
    </row>
    <row r="12" spans="1:7" ht="39" hidden="1" customHeight="1">
      <c r="A12" s="1434" t="s">
        <v>473</v>
      </c>
      <c r="B12" s="565"/>
      <c r="C12" s="568"/>
      <c r="D12" s="570">
        <f>857506+408981</f>
        <v>1266487</v>
      </c>
      <c r="E12" s="1415"/>
      <c r="F12" s="1415"/>
      <c r="G12" s="1432"/>
    </row>
    <row r="13" spans="1:7" ht="44.25" hidden="1" customHeight="1">
      <c r="A13" s="1592"/>
      <c r="B13" s="565"/>
      <c r="C13" s="568"/>
      <c r="D13" s="569" t="s">
        <v>578</v>
      </c>
      <c r="E13" s="1415"/>
      <c r="F13" s="1415"/>
      <c r="G13" s="1432"/>
    </row>
    <row r="14" spans="1:7" ht="39" hidden="1" customHeight="1">
      <c r="A14" s="1592" t="s">
        <v>474</v>
      </c>
      <c r="B14" s="565"/>
      <c r="C14" s="568"/>
      <c r="D14" s="570">
        <f>514504+408981</f>
        <v>923485</v>
      </c>
      <c r="E14" s="1415"/>
      <c r="F14" s="1415"/>
      <c r="G14" s="1432"/>
    </row>
    <row r="15" spans="1:7" ht="46.5" hidden="1" customHeight="1">
      <c r="A15" s="1435"/>
      <c r="B15" s="571"/>
      <c r="C15" s="572"/>
      <c r="D15" s="569" t="s">
        <v>579</v>
      </c>
      <c r="E15" s="1414"/>
      <c r="F15" s="1414"/>
      <c r="G15" s="1433"/>
    </row>
    <row r="16" spans="1:7" ht="53.25" hidden="1" customHeight="1">
      <c r="A16" s="1434" t="s">
        <v>472</v>
      </c>
      <c r="B16" s="573" t="s">
        <v>637</v>
      </c>
      <c r="C16" s="574">
        <v>2271</v>
      </c>
      <c r="D16" s="575">
        <v>0</v>
      </c>
      <c r="E16" s="1583" t="s">
        <v>114</v>
      </c>
      <c r="F16" s="1600" t="s">
        <v>19</v>
      </c>
      <c r="G16" s="576" t="s">
        <v>58</v>
      </c>
    </row>
    <row r="17" spans="1:7" ht="39.75" hidden="1" customHeight="1">
      <c r="A17" s="1435"/>
      <c r="B17" s="577"/>
      <c r="C17" s="578"/>
      <c r="D17" s="579" t="s">
        <v>393</v>
      </c>
      <c r="E17" s="1600"/>
      <c r="F17" s="1600"/>
      <c r="G17" s="580" t="s">
        <v>372</v>
      </c>
    </row>
    <row r="18" spans="1:7" ht="39.75" hidden="1" customHeight="1">
      <c r="A18" s="1434" t="s">
        <v>473</v>
      </c>
      <c r="B18" s="577"/>
      <c r="C18" s="578"/>
      <c r="D18" s="575">
        <v>0</v>
      </c>
      <c r="E18" s="1600"/>
      <c r="F18" s="1600"/>
      <c r="G18" s="576" t="s">
        <v>58</v>
      </c>
    </row>
    <row r="19" spans="1:7" ht="39.75" hidden="1" customHeight="1">
      <c r="A19" s="1592"/>
      <c r="B19" s="577"/>
      <c r="C19" s="578"/>
      <c r="D19" s="579" t="s">
        <v>394</v>
      </c>
      <c r="E19" s="1600"/>
      <c r="F19" s="1600"/>
      <c r="G19" s="580" t="s">
        <v>372</v>
      </c>
    </row>
    <row r="20" spans="1:7" ht="39.75" hidden="1" customHeight="1">
      <c r="A20" s="1592" t="s">
        <v>475</v>
      </c>
      <c r="B20" s="577"/>
      <c r="C20" s="578"/>
      <c r="D20" s="575">
        <v>0</v>
      </c>
      <c r="E20" s="1600"/>
      <c r="F20" s="1600"/>
      <c r="G20" s="576" t="s">
        <v>58</v>
      </c>
    </row>
    <row r="21" spans="1:7" ht="37.5" hidden="1" customHeight="1">
      <c r="A21" s="1435"/>
      <c r="B21" s="581"/>
      <c r="C21" s="582"/>
      <c r="D21" s="579" t="s">
        <v>394</v>
      </c>
      <c r="E21" s="1584"/>
      <c r="F21" s="1584"/>
      <c r="G21" s="580" t="s">
        <v>372</v>
      </c>
    </row>
    <row r="22" spans="1:7" ht="33" hidden="1">
      <c r="A22" s="583" t="s">
        <v>6</v>
      </c>
      <c r="B22" s="584"/>
      <c r="C22" s="585"/>
      <c r="D22" s="586">
        <f>D10+D12+D14+D16+D18+D20</f>
        <v>8355000</v>
      </c>
      <c r="E22" s="585"/>
      <c r="F22" s="585"/>
      <c r="G22" s="587"/>
    </row>
    <row r="23" spans="1:7" ht="57" hidden="1" customHeight="1">
      <c r="A23" s="1434" t="s">
        <v>638</v>
      </c>
      <c r="B23" s="588" t="s">
        <v>639</v>
      </c>
      <c r="C23" s="1596">
        <v>2272</v>
      </c>
      <c r="D23" s="589">
        <f>194410.56+95638.44</f>
        <v>290049</v>
      </c>
      <c r="E23" s="1449" t="s">
        <v>181</v>
      </c>
      <c r="F23" s="1413" t="s">
        <v>19</v>
      </c>
      <c r="G23" s="1459" t="s">
        <v>640</v>
      </c>
    </row>
    <row r="24" spans="1:7" ht="27.75" hidden="1" customHeight="1">
      <c r="A24" s="1435"/>
      <c r="B24" s="565"/>
      <c r="C24" s="1597"/>
      <c r="D24" s="569" t="s">
        <v>503</v>
      </c>
      <c r="E24" s="1445"/>
      <c r="F24" s="1414"/>
      <c r="G24" s="1433"/>
    </row>
    <row r="25" spans="1:7" ht="59.25" hidden="1" customHeight="1">
      <c r="A25" s="1594" t="s">
        <v>641</v>
      </c>
      <c r="B25" s="1508" t="s">
        <v>642</v>
      </c>
      <c r="C25" s="1598">
        <v>2272</v>
      </c>
      <c r="D25" s="589">
        <f>192412.56+95638.44</f>
        <v>288051</v>
      </c>
      <c r="E25" s="1449" t="s">
        <v>181</v>
      </c>
      <c r="F25" s="1449" t="s">
        <v>19</v>
      </c>
      <c r="G25" s="1502" t="s">
        <v>53</v>
      </c>
    </row>
    <row r="26" spans="1:7" ht="35.25" hidden="1" customHeight="1">
      <c r="A26" s="1595"/>
      <c r="B26" s="1509"/>
      <c r="C26" s="1599"/>
      <c r="D26" s="590" t="s">
        <v>388</v>
      </c>
      <c r="E26" s="1445"/>
      <c r="F26" s="1445"/>
      <c r="G26" s="1503"/>
    </row>
    <row r="27" spans="1:7" ht="48" hidden="1" customHeight="1">
      <c r="A27" s="1594" t="s">
        <v>643</v>
      </c>
      <c r="B27" s="573" t="s">
        <v>639</v>
      </c>
      <c r="C27" s="1581">
        <v>2272</v>
      </c>
      <c r="D27" s="575">
        <v>0</v>
      </c>
      <c r="E27" s="1583" t="s">
        <v>114</v>
      </c>
      <c r="F27" s="1583" t="s">
        <v>25</v>
      </c>
      <c r="G27" s="1585" t="s">
        <v>644</v>
      </c>
    </row>
    <row r="28" spans="1:7" ht="48" hidden="1" customHeight="1">
      <c r="A28" s="1595"/>
      <c r="B28" s="577"/>
      <c r="C28" s="1582"/>
      <c r="D28" s="579" t="s">
        <v>389</v>
      </c>
      <c r="E28" s="1584"/>
      <c r="F28" s="1584"/>
      <c r="G28" s="1586"/>
    </row>
    <row r="29" spans="1:7" ht="61.5" hidden="1" customHeight="1">
      <c r="A29" s="1434" t="s">
        <v>645</v>
      </c>
      <c r="B29" s="573" t="s">
        <v>646</v>
      </c>
      <c r="C29" s="1581">
        <v>2272</v>
      </c>
      <c r="D29" s="575">
        <v>0</v>
      </c>
      <c r="E29" s="1583" t="s">
        <v>56</v>
      </c>
      <c r="F29" s="1583" t="s">
        <v>25</v>
      </c>
      <c r="G29" s="1585" t="s">
        <v>647</v>
      </c>
    </row>
    <row r="30" spans="1:7" ht="51" hidden="1" customHeight="1">
      <c r="A30" s="1435"/>
      <c r="B30" s="581"/>
      <c r="C30" s="1582"/>
      <c r="D30" s="579" t="s">
        <v>392</v>
      </c>
      <c r="E30" s="1584"/>
      <c r="F30" s="1584"/>
      <c r="G30" s="1586"/>
    </row>
    <row r="31" spans="1:7" ht="29.25" hidden="1" customHeight="1">
      <c r="A31" s="591" t="s">
        <v>7</v>
      </c>
      <c r="B31" s="592"/>
      <c r="C31" s="592"/>
      <c r="D31" s="593">
        <f>D23+D25+D27+D29</f>
        <v>578100</v>
      </c>
      <c r="E31" s="592"/>
      <c r="F31" s="592"/>
      <c r="G31" s="594"/>
    </row>
    <row r="32" spans="1:7" ht="41.25" hidden="1" customHeight="1">
      <c r="A32" s="1434" t="s">
        <v>499</v>
      </c>
      <c r="B32" s="1444" t="s">
        <v>648</v>
      </c>
      <c r="C32" s="1413">
        <v>2273</v>
      </c>
      <c r="D32" s="595">
        <f>8013900-6249.19</f>
        <v>8007650.8099999996</v>
      </c>
      <c r="E32" s="1413" t="s">
        <v>649</v>
      </c>
      <c r="F32" s="1588" t="s">
        <v>496</v>
      </c>
      <c r="G32" s="1459" t="s">
        <v>650</v>
      </c>
    </row>
    <row r="33" spans="1:7" ht="57.75" hidden="1" customHeight="1" thickBot="1">
      <c r="A33" s="1435"/>
      <c r="B33" s="1587"/>
      <c r="C33" s="1415"/>
      <c r="D33" s="569" t="s">
        <v>631</v>
      </c>
      <c r="E33" s="1415"/>
      <c r="F33" s="1589"/>
      <c r="G33" s="1432"/>
    </row>
    <row r="34" spans="1:7" ht="34.5" hidden="1" customHeight="1">
      <c r="A34" s="1434" t="s">
        <v>482</v>
      </c>
      <c r="B34" s="1587"/>
      <c r="C34" s="1415"/>
      <c r="D34" s="596">
        <v>0</v>
      </c>
      <c r="E34" s="1415"/>
      <c r="F34" s="1589"/>
      <c r="G34" s="1432"/>
    </row>
    <row r="35" spans="1:7" ht="36.75" hidden="1" customHeight="1">
      <c r="A35" s="1592"/>
      <c r="B35" s="1587"/>
      <c r="C35" s="1415"/>
      <c r="D35" s="569" t="s">
        <v>414</v>
      </c>
      <c r="E35" s="1415"/>
      <c r="F35" s="1589"/>
      <c r="G35" s="1432"/>
    </row>
    <row r="36" spans="1:7" ht="44.25" hidden="1" customHeight="1">
      <c r="A36" s="1592" t="s">
        <v>483</v>
      </c>
      <c r="B36" s="1587"/>
      <c r="C36" s="1415"/>
      <c r="D36" s="597">
        <v>0</v>
      </c>
      <c r="E36" s="1415"/>
      <c r="F36" s="1589"/>
      <c r="G36" s="1432"/>
    </row>
    <row r="37" spans="1:7" ht="43.5" hidden="1" customHeight="1">
      <c r="A37" s="1435"/>
      <c r="B37" s="1439"/>
      <c r="C37" s="1414"/>
      <c r="D37" s="569" t="s">
        <v>415</v>
      </c>
      <c r="E37" s="1415"/>
      <c r="F37" s="1589"/>
      <c r="G37" s="1432"/>
    </row>
    <row r="38" spans="1:7" ht="58.5" hidden="1" customHeight="1">
      <c r="A38" s="1434" t="s">
        <v>485</v>
      </c>
      <c r="B38" s="598" t="s">
        <v>651</v>
      </c>
      <c r="C38" s="566">
        <v>2273</v>
      </c>
      <c r="D38" s="596">
        <v>0</v>
      </c>
      <c r="E38" s="1415"/>
      <c r="F38" s="1589"/>
      <c r="G38" s="1432"/>
    </row>
    <row r="39" spans="1:7" ht="42" hidden="1" customHeight="1">
      <c r="A39" s="1593"/>
      <c r="B39" s="599"/>
      <c r="C39" s="600"/>
      <c r="D39" s="569" t="s">
        <v>416</v>
      </c>
      <c r="E39" s="1476"/>
      <c r="F39" s="1590"/>
      <c r="G39" s="1591"/>
    </row>
    <row r="40" spans="1:7" ht="56.25" hidden="1" customHeight="1">
      <c r="A40" s="1570" t="s">
        <v>481</v>
      </c>
      <c r="B40" s="1572" t="s">
        <v>652</v>
      </c>
      <c r="C40" s="601">
        <v>2273</v>
      </c>
      <c r="D40" s="602">
        <v>0</v>
      </c>
      <c r="E40" s="1575" t="s">
        <v>82</v>
      </c>
      <c r="F40" s="603" t="s">
        <v>497</v>
      </c>
      <c r="G40" s="604" t="s">
        <v>53</v>
      </c>
    </row>
    <row r="41" spans="1:7" ht="38.25" hidden="1" customHeight="1">
      <c r="A41" s="1571"/>
      <c r="B41" s="1573"/>
      <c r="C41" s="605"/>
      <c r="D41" s="606" t="s">
        <v>417</v>
      </c>
      <c r="E41" s="1575"/>
      <c r="F41" s="607"/>
      <c r="G41" s="608" t="s">
        <v>370</v>
      </c>
    </row>
    <row r="42" spans="1:7" ht="54.75" hidden="1" customHeight="1">
      <c r="A42" s="1570" t="s">
        <v>482</v>
      </c>
      <c r="B42" s="1573"/>
      <c r="C42" s="609">
        <v>2273</v>
      </c>
      <c r="D42" s="610">
        <v>0</v>
      </c>
      <c r="E42" s="1575"/>
      <c r="F42" s="611" t="s">
        <v>497</v>
      </c>
      <c r="G42" s="612" t="s">
        <v>53</v>
      </c>
    </row>
    <row r="43" spans="1:7" ht="36.75" hidden="1" customHeight="1">
      <c r="A43" s="1577"/>
      <c r="B43" s="1573"/>
      <c r="C43" s="605"/>
      <c r="D43" s="606" t="s">
        <v>418</v>
      </c>
      <c r="E43" s="1575"/>
      <c r="F43" s="607"/>
      <c r="G43" s="608"/>
    </row>
    <row r="44" spans="1:7" ht="54" hidden="1" customHeight="1">
      <c r="A44" s="1577" t="s">
        <v>483</v>
      </c>
      <c r="B44" s="1573"/>
      <c r="C44" s="609"/>
      <c r="D44" s="610">
        <v>0</v>
      </c>
      <c r="E44" s="1575"/>
      <c r="F44" s="611" t="s">
        <v>25</v>
      </c>
      <c r="G44" s="612" t="s">
        <v>53</v>
      </c>
    </row>
    <row r="45" spans="1:7" ht="31.5" hidden="1" customHeight="1">
      <c r="A45" s="1571"/>
      <c r="B45" s="1573"/>
      <c r="C45" s="605">
        <v>2273</v>
      </c>
      <c r="D45" s="606" t="s">
        <v>419</v>
      </c>
      <c r="E45" s="1575"/>
      <c r="F45" s="607"/>
      <c r="G45" s="608"/>
    </row>
    <row r="46" spans="1:7" ht="65.25" hidden="1" customHeight="1">
      <c r="A46" s="1570" t="s">
        <v>485</v>
      </c>
      <c r="B46" s="1573"/>
      <c r="C46" s="601">
        <v>2273</v>
      </c>
      <c r="D46" s="602">
        <v>0</v>
      </c>
      <c r="E46" s="1575"/>
      <c r="F46" s="603" t="s">
        <v>25</v>
      </c>
      <c r="G46" s="612" t="s">
        <v>53</v>
      </c>
    </row>
    <row r="47" spans="1:7" ht="33" hidden="1" customHeight="1">
      <c r="A47" s="1578"/>
      <c r="B47" s="1574"/>
      <c r="C47" s="613"/>
      <c r="D47" s="614" t="s">
        <v>420</v>
      </c>
      <c r="E47" s="1576"/>
      <c r="F47" s="615"/>
      <c r="G47" s="616"/>
    </row>
    <row r="48" spans="1:7" ht="54.75" hidden="1" customHeight="1">
      <c r="A48" s="1562" t="s">
        <v>488</v>
      </c>
      <c r="B48" s="1564" t="s">
        <v>653</v>
      </c>
      <c r="C48" s="617">
        <v>2273</v>
      </c>
      <c r="D48" s="618">
        <v>6249.19</v>
      </c>
      <c r="E48" s="1567" t="s">
        <v>114</v>
      </c>
      <c r="F48" s="619" t="s">
        <v>27</v>
      </c>
      <c r="G48" s="620" t="s">
        <v>654</v>
      </c>
    </row>
    <row r="49" spans="1:7" ht="48" hidden="1" customHeight="1" thickBot="1">
      <c r="A49" s="1563"/>
      <c r="B49" s="1565"/>
      <c r="C49" s="566"/>
      <c r="D49" s="621" t="s">
        <v>628</v>
      </c>
      <c r="E49" s="1414"/>
      <c r="F49" s="566"/>
      <c r="G49" s="622" t="s">
        <v>627</v>
      </c>
    </row>
    <row r="50" spans="1:7" ht="44.25" hidden="1" customHeight="1">
      <c r="A50" s="1568" t="s">
        <v>489</v>
      </c>
      <c r="B50" s="1565"/>
      <c r="C50" s="1413">
        <v>2273</v>
      </c>
      <c r="D50" s="623">
        <v>0</v>
      </c>
      <c r="E50" s="1567" t="s">
        <v>114</v>
      </c>
      <c r="F50" s="1413" t="s">
        <v>25</v>
      </c>
      <c r="G50" s="1459" t="s">
        <v>53</v>
      </c>
    </row>
    <row r="51" spans="1:7" ht="35.25" hidden="1" customHeight="1">
      <c r="A51" s="1569"/>
      <c r="B51" s="1565"/>
      <c r="C51" s="1414"/>
      <c r="D51" s="621" t="s">
        <v>412</v>
      </c>
      <c r="E51" s="1414"/>
      <c r="F51" s="1414"/>
      <c r="G51" s="1433"/>
    </row>
    <row r="52" spans="1:7" ht="38.25" hidden="1" customHeight="1">
      <c r="A52" s="1579" t="s">
        <v>490</v>
      </c>
      <c r="B52" s="1565"/>
      <c r="C52" s="566">
        <v>2273</v>
      </c>
      <c r="D52" s="624">
        <v>0</v>
      </c>
      <c r="E52" s="1567" t="s">
        <v>114</v>
      </c>
      <c r="F52" s="566" t="s">
        <v>25</v>
      </c>
      <c r="G52" s="625" t="s">
        <v>53</v>
      </c>
    </row>
    <row r="53" spans="1:7" ht="34.5" hidden="1" customHeight="1">
      <c r="A53" s="1580"/>
      <c r="B53" s="1565"/>
      <c r="C53" s="566"/>
      <c r="D53" s="569" t="s">
        <v>413</v>
      </c>
      <c r="E53" s="1414"/>
      <c r="F53" s="566"/>
      <c r="G53" s="625"/>
    </row>
    <row r="54" spans="1:7" ht="25.5" hidden="1" customHeight="1">
      <c r="A54" s="1560" t="s">
        <v>395</v>
      </c>
      <c r="B54" s="1565"/>
      <c r="C54" s="566">
        <v>2273</v>
      </c>
      <c r="D54" s="626">
        <v>0</v>
      </c>
      <c r="E54" s="1415" t="s">
        <v>396</v>
      </c>
      <c r="F54" s="566" t="s">
        <v>25</v>
      </c>
      <c r="G54" s="625" t="s">
        <v>53</v>
      </c>
    </row>
    <row r="55" spans="1:7" ht="41.25" hidden="1" customHeight="1">
      <c r="A55" s="1561"/>
      <c r="B55" s="1566"/>
      <c r="C55" s="627"/>
      <c r="D55" s="628" t="s">
        <v>398</v>
      </c>
      <c r="E55" s="1476"/>
      <c r="F55" s="627"/>
      <c r="G55" s="629"/>
    </row>
    <row r="56" spans="1:7" ht="33.75" hidden="1" thickBot="1">
      <c r="A56" s="630" t="s">
        <v>8</v>
      </c>
      <c r="B56" s="631"/>
      <c r="C56" s="632"/>
      <c r="D56" s="633">
        <f>D32+D34+D36+D38+D40+D42+D44+D46+D48+D50+D52</f>
        <v>8013900</v>
      </c>
      <c r="E56" s="632"/>
      <c r="F56" s="632"/>
      <c r="G56" s="634"/>
    </row>
    <row r="57" spans="1:7" ht="43.5" hidden="1" customHeight="1">
      <c r="A57" s="1552" t="s">
        <v>519</v>
      </c>
      <c r="B57" s="635" t="s">
        <v>655</v>
      </c>
      <c r="C57" s="1553">
        <v>2274</v>
      </c>
      <c r="D57" s="636">
        <v>1242300</v>
      </c>
      <c r="E57" s="1529" t="s">
        <v>656</v>
      </c>
      <c r="F57" s="1555" t="s">
        <v>118</v>
      </c>
      <c r="G57" s="1556" t="s">
        <v>58</v>
      </c>
    </row>
    <row r="58" spans="1:7" ht="66" hidden="1" customHeight="1">
      <c r="A58" s="1453"/>
      <c r="B58" s="571"/>
      <c r="C58" s="1554"/>
      <c r="D58" s="569" t="s">
        <v>498</v>
      </c>
      <c r="E58" s="1446"/>
      <c r="F58" s="1400"/>
      <c r="G58" s="1557"/>
    </row>
    <row r="59" spans="1:7" ht="32.25" hidden="1" customHeight="1" thickBot="1">
      <c r="A59" s="637" t="s">
        <v>55</v>
      </c>
      <c r="B59" s="638"/>
      <c r="C59" s="639"/>
      <c r="D59" s="640">
        <f>D57</f>
        <v>1242300</v>
      </c>
      <c r="E59" s="639"/>
      <c r="F59" s="639"/>
      <c r="G59" s="641"/>
    </row>
    <row r="60" spans="1:7" ht="28.5" hidden="1" customHeight="1">
      <c r="A60" s="1552" t="s">
        <v>588</v>
      </c>
      <c r="B60" s="1550" t="s">
        <v>657</v>
      </c>
      <c r="C60" s="1558">
        <v>2275</v>
      </c>
      <c r="D60" s="642">
        <v>124900</v>
      </c>
      <c r="E60" s="1546" t="s">
        <v>658</v>
      </c>
      <c r="F60" s="1405" t="s">
        <v>19</v>
      </c>
      <c r="G60" s="1369" t="s">
        <v>53</v>
      </c>
    </row>
    <row r="61" spans="1:7" ht="54.75" hidden="1" customHeight="1" thickBot="1">
      <c r="A61" s="1453"/>
      <c r="B61" s="1551"/>
      <c r="C61" s="1559"/>
      <c r="D61" s="643" t="s">
        <v>507</v>
      </c>
      <c r="E61" s="1547"/>
      <c r="F61" s="1406"/>
      <c r="G61" s="1370"/>
    </row>
    <row r="62" spans="1:7" ht="27" hidden="1" customHeight="1">
      <c r="A62" s="1452" t="s">
        <v>506</v>
      </c>
      <c r="B62" s="1550" t="s">
        <v>659</v>
      </c>
      <c r="C62" s="644"/>
      <c r="D62" s="645">
        <v>10441100</v>
      </c>
      <c r="E62" s="1546" t="s">
        <v>658</v>
      </c>
      <c r="F62" s="1405" t="s">
        <v>27</v>
      </c>
      <c r="G62" s="1369" t="s">
        <v>58</v>
      </c>
    </row>
    <row r="63" spans="1:7" ht="43.5" hidden="1" customHeight="1" thickBot="1">
      <c r="A63" s="1549"/>
      <c r="B63" s="1551"/>
      <c r="C63" s="644">
        <v>2275</v>
      </c>
      <c r="D63" s="643" t="s">
        <v>512</v>
      </c>
      <c r="E63" s="1547"/>
      <c r="F63" s="1406"/>
      <c r="G63" s="1370"/>
    </row>
    <row r="64" spans="1:7" ht="50.25" hidden="1" thickBot="1">
      <c r="A64" s="646" t="s">
        <v>97</v>
      </c>
      <c r="B64" s="631"/>
      <c r="C64" s="632"/>
      <c r="D64" s="633">
        <f>D60+D62</f>
        <v>10566000</v>
      </c>
      <c r="E64" s="632"/>
      <c r="F64" s="632"/>
      <c r="G64" s="647"/>
    </row>
    <row r="65" spans="1:7" ht="51.75" hidden="1" customHeight="1">
      <c r="A65" s="1548" t="s">
        <v>142</v>
      </c>
      <c r="B65" s="648" t="s">
        <v>660</v>
      </c>
      <c r="C65" s="1415">
        <v>2210</v>
      </c>
      <c r="D65" s="649">
        <v>0</v>
      </c>
      <c r="E65" s="1415" t="s">
        <v>11</v>
      </c>
      <c r="F65" s="1514" t="s">
        <v>25</v>
      </c>
      <c r="G65" s="1416" t="s">
        <v>53</v>
      </c>
    </row>
    <row r="66" spans="1:7" ht="28.5" hidden="1" customHeight="1">
      <c r="A66" s="1494"/>
      <c r="B66" s="650"/>
      <c r="C66" s="1414"/>
      <c r="D66" s="651" t="s">
        <v>256</v>
      </c>
      <c r="E66" s="1414"/>
      <c r="F66" s="1408"/>
      <c r="G66" s="1417"/>
    </row>
    <row r="67" spans="1:7" ht="40.5" hidden="1" customHeight="1">
      <c r="A67" s="1493" t="s">
        <v>131</v>
      </c>
      <c r="B67" s="652" t="s">
        <v>661</v>
      </c>
      <c r="C67" s="1413">
        <v>2210</v>
      </c>
      <c r="D67" s="653">
        <v>0</v>
      </c>
      <c r="E67" s="1415" t="s">
        <v>11</v>
      </c>
      <c r="F67" s="1407" t="s">
        <v>25</v>
      </c>
      <c r="G67" s="1443" t="s">
        <v>58</v>
      </c>
    </row>
    <row r="68" spans="1:7" ht="36.75" hidden="1" customHeight="1">
      <c r="A68" s="1494"/>
      <c r="B68" s="650"/>
      <c r="C68" s="1414"/>
      <c r="D68" s="651" t="s">
        <v>257</v>
      </c>
      <c r="E68" s="1414"/>
      <c r="F68" s="1408"/>
      <c r="G68" s="1417"/>
    </row>
    <row r="69" spans="1:7" ht="24.75" hidden="1" customHeight="1">
      <c r="A69" s="654" t="s">
        <v>130</v>
      </c>
      <c r="B69" s="652" t="s">
        <v>661</v>
      </c>
      <c r="C69" s="566">
        <v>2210</v>
      </c>
      <c r="D69" s="653">
        <v>0</v>
      </c>
      <c r="E69" s="1415" t="s">
        <v>11</v>
      </c>
      <c r="F69" s="1407" t="s">
        <v>27</v>
      </c>
      <c r="G69" s="1443" t="s">
        <v>58</v>
      </c>
    </row>
    <row r="70" spans="1:7" ht="30" hidden="1" customHeight="1">
      <c r="A70" s="654"/>
      <c r="B70" s="650"/>
      <c r="C70" s="566"/>
      <c r="D70" s="651" t="s">
        <v>258</v>
      </c>
      <c r="E70" s="1414"/>
      <c r="F70" s="1408"/>
      <c r="G70" s="1417"/>
    </row>
    <row r="71" spans="1:7" ht="30.75" hidden="1" customHeight="1">
      <c r="A71" s="1493" t="s">
        <v>124</v>
      </c>
      <c r="B71" s="655" t="s">
        <v>662</v>
      </c>
      <c r="C71" s="656">
        <v>2210</v>
      </c>
      <c r="D71" s="657">
        <v>0</v>
      </c>
      <c r="E71" s="1415" t="s">
        <v>11</v>
      </c>
      <c r="F71" s="1407" t="s">
        <v>25</v>
      </c>
      <c r="G71" s="1443" t="s">
        <v>53</v>
      </c>
    </row>
    <row r="72" spans="1:7" ht="37.5" hidden="1" customHeight="1">
      <c r="A72" s="1494"/>
      <c r="B72" s="650"/>
      <c r="C72" s="658"/>
      <c r="D72" s="659" t="s">
        <v>126</v>
      </c>
      <c r="E72" s="1414"/>
      <c r="F72" s="1408"/>
      <c r="G72" s="1417"/>
    </row>
    <row r="73" spans="1:7" ht="26.25" hidden="1" customHeight="1">
      <c r="A73" s="660" t="s">
        <v>54</v>
      </c>
      <c r="B73" s="661" t="s">
        <v>663</v>
      </c>
      <c r="C73" s="662">
        <v>2210</v>
      </c>
      <c r="D73" s="663">
        <v>0</v>
      </c>
      <c r="E73" s="1407" t="s">
        <v>11</v>
      </c>
      <c r="F73" s="662" t="s">
        <v>25</v>
      </c>
      <c r="G73" s="664" t="s">
        <v>53</v>
      </c>
    </row>
    <row r="74" spans="1:7" ht="27" hidden="1" customHeight="1">
      <c r="A74" s="665"/>
      <c r="B74" s="666"/>
      <c r="C74" s="667"/>
      <c r="D74" s="668" t="s">
        <v>243</v>
      </c>
      <c r="E74" s="1408"/>
      <c r="F74" s="667"/>
      <c r="G74" s="669"/>
    </row>
    <row r="75" spans="1:7" ht="25.5" hidden="1" customHeight="1">
      <c r="A75" s="660" t="s">
        <v>175</v>
      </c>
      <c r="B75" s="670" t="s">
        <v>664</v>
      </c>
      <c r="C75" s="662">
        <v>2210</v>
      </c>
      <c r="D75" s="663">
        <v>0</v>
      </c>
      <c r="E75" s="1407" t="s">
        <v>173</v>
      </c>
      <c r="F75" s="662" t="s">
        <v>119</v>
      </c>
      <c r="G75" s="664" t="s">
        <v>53</v>
      </c>
    </row>
    <row r="76" spans="1:7" ht="25.5" hidden="1" customHeight="1">
      <c r="A76" s="665"/>
      <c r="B76" s="666"/>
      <c r="C76" s="667"/>
      <c r="D76" s="668" t="s">
        <v>174</v>
      </c>
      <c r="E76" s="1408"/>
      <c r="F76" s="667"/>
      <c r="G76" s="669"/>
    </row>
    <row r="77" spans="1:7" ht="25.5" hidden="1" customHeight="1">
      <c r="A77" s="660" t="s">
        <v>177</v>
      </c>
      <c r="B77" s="670" t="s">
        <v>665</v>
      </c>
      <c r="C77" s="662">
        <v>2210</v>
      </c>
      <c r="D77" s="663">
        <v>0</v>
      </c>
      <c r="E77" s="1407" t="s">
        <v>181</v>
      </c>
      <c r="F77" s="662" t="s">
        <v>119</v>
      </c>
      <c r="G77" s="664" t="s">
        <v>53</v>
      </c>
    </row>
    <row r="78" spans="1:7" ht="25.5" hidden="1" customHeight="1">
      <c r="A78" s="665"/>
      <c r="B78" s="666"/>
      <c r="C78" s="667"/>
      <c r="D78" s="668" t="s">
        <v>269</v>
      </c>
      <c r="E78" s="1408"/>
      <c r="F78" s="667"/>
      <c r="G78" s="669"/>
    </row>
    <row r="79" spans="1:7" ht="25.5" hidden="1" customHeight="1">
      <c r="A79" s="660"/>
      <c r="B79" s="670" t="s">
        <v>666</v>
      </c>
      <c r="C79" s="662">
        <v>2210</v>
      </c>
      <c r="D79" s="663">
        <v>0</v>
      </c>
      <c r="E79" s="1407" t="s">
        <v>181</v>
      </c>
      <c r="F79" s="662" t="s">
        <v>119</v>
      </c>
      <c r="G79" s="664" t="s">
        <v>53</v>
      </c>
    </row>
    <row r="80" spans="1:7" ht="25.5" hidden="1" customHeight="1">
      <c r="A80" s="665"/>
      <c r="B80" s="666"/>
      <c r="C80" s="667"/>
      <c r="D80" s="668" t="s">
        <v>244</v>
      </c>
      <c r="E80" s="1408"/>
      <c r="F80" s="667"/>
      <c r="G80" s="669"/>
    </row>
    <row r="81" spans="1:7" ht="25.5" hidden="1" customHeight="1">
      <c r="A81" s="660" t="s">
        <v>180</v>
      </c>
      <c r="B81" s="670" t="s">
        <v>667</v>
      </c>
      <c r="C81" s="662">
        <v>2210</v>
      </c>
      <c r="D81" s="663">
        <v>0</v>
      </c>
      <c r="E81" s="1407" t="s">
        <v>182</v>
      </c>
      <c r="F81" s="662" t="s">
        <v>119</v>
      </c>
      <c r="G81" s="664" t="s">
        <v>53</v>
      </c>
    </row>
    <row r="82" spans="1:7" ht="25.5" hidden="1" customHeight="1">
      <c r="A82" s="665"/>
      <c r="B82" s="666"/>
      <c r="C82" s="667"/>
      <c r="D82" s="668" t="s">
        <v>183</v>
      </c>
      <c r="E82" s="1408"/>
      <c r="F82" s="667"/>
      <c r="G82" s="669"/>
    </row>
    <row r="83" spans="1:7" ht="37.5" hidden="1" customHeight="1">
      <c r="A83" s="660" t="s">
        <v>180</v>
      </c>
      <c r="B83" s="670" t="s">
        <v>667</v>
      </c>
      <c r="C83" s="662">
        <v>2210</v>
      </c>
      <c r="D83" s="657">
        <v>0</v>
      </c>
      <c r="E83" s="1407" t="s">
        <v>182</v>
      </c>
      <c r="F83" s="662" t="s">
        <v>119</v>
      </c>
      <c r="G83" s="664" t="s">
        <v>53</v>
      </c>
    </row>
    <row r="84" spans="1:7" ht="27" hidden="1" customHeight="1">
      <c r="A84" s="665"/>
      <c r="B84" s="666"/>
      <c r="C84" s="667"/>
      <c r="D84" s="668" t="s">
        <v>270</v>
      </c>
      <c r="E84" s="1408"/>
      <c r="F84" s="667"/>
      <c r="G84" s="669"/>
    </row>
    <row r="85" spans="1:7" ht="58.5" hidden="1" customHeight="1">
      <c r="A85" s="671" t="s">
        <v>565</v>
      </c>
      <c r="B85" s="672" t="s">
        <v>668</v>
      </c>
      <c r="C85" s="673">
        <v>2210</v>
      </c>
      <c r="D85" s="595">
        <f>9800+3400+4200+12600+3400+49900+4600+9800+553400</f>
        <v>651100</v>
      </c>
      <c r="E85" s="1529" t="s">
        <v>658</v>
      </c>
      <c r="F85" s="673" t="s">
        <v>572</v>
      </c>
      <c r="G85" s="674" t="s">
        <v>53</v>
      </c>
    </row>
    <row r="86" spans="1:7" ht="31.5" hidden="1" customHeight="1" thickBot="1">
      <c r="A86" s="671"/>
      <c r="B86" s="675"/>
      <c r="C86" s="673"/>
      <c r="D86" s="676" t="s">
        <v>567</v>
      </c>
      <c r="E86" s="1446"/>
      <c r="F86" s="677"/>
      <c r="G86" s="678"/>
    </row>
    <row r="87" spans="1:7" ht="44.25" hidden="1" customHeight="1">
      <c r="A87" s="654" t="s">
        <v>563</v>
      </c>
      <c r="B87" s="679" t="s">
        <v>669</v>
      </c>
      <c r="C87" s="680">
        <v>2210</v>
      </c>
      <c r="D87" s="681">
        <f>216100+3900</f>
        <v>220000</v>
      </c>
      <c r="E87" s="1546" t="s">
        <v>658</v>
      </c>
      <c r="F87" s="680" t="s">
        <v>119</v>
      </c>
      <c r="G87" s="682" t="s">
        <v>53</v>
      </c>
    </row>
    <row r="88" spans="1:7" ht="31.5" hidden="1" customHeight="1" thickBot="1">
      <c r="A88" s="683"/>
      <c r="B88" s="684"/>
      <c r="C88" s="680"/>
      <c r="D88" s="676" t="s">
        <v>564</v>
      </c>
      <c r="E88" s="1547"/>
      <c r="F88" s="680"/>
      <c r="G88" s="685"/>
    </row>
    <row r="89" spans="1:7" ht="48.75" hidden="1" customHeight="1">
      <c r="A89" s="654" t="s">
        <v>307</v>
      </c>
      <c r="B89" s="679" t="s">
        <v>669</v>
      </c>
      <c r="C89" s="680">
        <v>2210</v>
      </c>
      <c r="D89" s="686">
        <v>0</v>
      </c>
      <c r="E89" s="1407" t="s">
        <v>182</v>
      </c>
      <c r="F89" s="680" t="s">
        <v>279</v>
      </c>
      <c r="G89" s="1517" t="s">
        <v>58</v>
      </c>
    </row>
    <row r="90" spans="1:7" ht="31.5" hidden="1" customHeight="1">
      <c r="A90" s="683"/>
      <c r="B90" s="684"/>
      <c r="C90" s="680"/>
      <c r="D90" s="676" t="s">
        <v>292</v>
      </c>
      <c r="E90" s="1408"/>
      <c r="F90" s="680"/>
      <c r="G90" s="1516"/>
    </row>
    <row r="91" spans="1:7" ht="27" hidden="1" customHeight="1">
      <c r="A91" s="1493" t="s">
        <v>128</v>
      </c>
      <c r="B91" s="652" t="s">
        <v>670</v>
      </c>
      <c r="C91" s="1413">
        <v>2210</v>
      </c>
      <c r="D91" s="657">
        <v>0</v>
      </c>
      <c r="E91" s="1413" t="s">
        <v>11</v>
      </c>
      <c r="F91" s="1407" t="s">
        <v>27</v>
      </c>
      <c r="G91" s="1443" t="s">
        <v>58</v>
      </c>
    </row>
    <row r="92" spans="1:7" ht="45" hidden="1" customHeight="1">
      <c r="A92" s="1494"/>
      <c r="B92" s="650"/>
      <c r="C92" s="1414"/>
      <c r="D92" s="687" t="s">
        <v>245</v>
      </c>
      <c r="E92" s="1414"/>
      <c r="F92" s="1408"/>
      <c r="G92" s="1417"/>
    </row>
    <row r="93" spans="1:7" ht="45" hidden="1" customHeight="1">
      <c r="A93" s="688" t="s">
        <v>208</v>
      </c>
      <c r="B93" s="689" t="s">
        <v>671</v>
      </c>
      <c r="C93" s="673">
        <v>2210</v>
      </c>
      <c r="D93" s="597">
        <v>0</v>
      </c>
      <c r="E93" s="1449" t="s">
        <v>181</v>
      </c>
      <c r="F93" s="1449" t="s">
        <v>109</v>
      </c>
      <c r="G93" s="674" t="s">
        <v>53</v>
      </c>
    </row>
    <row r="94" spans="1:7" ht="45" hidden="1" customHeight="1">
      <c r="A94" s="690"/>
      <c r="B94" s="691"/>
      <c r="C94" s="677"/>
      <c r="D94" s="676" t="s">
        <v>214</v>
      </c>
      <c r="E94" s="1445"/>
      <c r="F94" s="1445"/>
      <c r="G94" s="678"/>
    </row>
    <row r="95" spans="1:7" ht="48.75" hidden="1" customHeight="1">
      <c r="A95" s="660" t="s">
        <v>85</v>
      </c>
      <c r="B95" s="692" t="s">
        <v>672</v>
      </c>
      <c r="C95" s="1413">
        <v>2210</v>
      </c>
      <c r="D95" s="657">
        <v>0</v>
      </c>
      <c r="E95" s="1407" t="s">
        <v>181</v>
      </c>
      <c r="F95" s="1407" t="s">
        <v>119</v>
      </c>
      <c r="G95" s="1459" t="s">
        <v>53</v>
      </c>
    </row>
    <row r="96" spans="1:7" ht="37.5" hidden="1" customHeight="1">
      <c r="A96" s="665"/>
      <c r="B96" s="693"/>
      <c r="C96" s="1414"/>
      <c r="D96" s="687" t="s">
        <v>259</v>
      </c>
      <c r="E96" s="1408"/>
      <c r="F96" s="1408"/>
      <c r="G96" s="1433"/>
    </row>
    <row r="97" spans="1:7" ht="37.5" hidden="1" customHeight="1">
      <c r="A97" s="694" t="s">
        <v>298</v>
      </c>
      <c r="B97" s="695" t="s">
        <v>673</v>
      </c>
      <c r="C97" s="566"/>
      <c r="D97" s="696">
        <v>0</v>
      </c>
      <c r="E97" s="1407" t="s">
        <v>181</v>
      </c>
      <c r="F97" s="680" t="s">
        <v>109</v>
      </c>
      <c r="G97" s="1459" t="s">
        <v>53</v>
      </c>
    </row>
    <row r="98" spans="1:7" ht="37.5" hidden="1" customHeight="1">
      <c r="A98" s="694"/>
      <c r="B98" s="697"/>
      <c r="C98" s="566"/>
      <c r="D98" s="676" t="s">
        <v>261</v>
      </c>
      <c r="E98" s="1408"/>
      <c r="F98" s="680"/>
      <c r="G98" s="1433"/>
    </row>
    <row r="99" spans="1:7" ht="26.25" hidden="1" customHeight="1">
      <c r="A99" s="1543" t="s">
        <v>210</v>
      </c>
      <c r="B99" s="695" t="s">
        <v>674</v>
      </c>
      <c r="C99" s="1407">
        <v>2210</v>
      </c>
      <c r="D99" s="597">
        <f>97839-22093.39-9829.5-45000-7350.89-906-12659.22</f>
        <v>0</v>
      </c>
      <c r="E99" s="1407" t="s">
        <v>181</v>
      </c>
      <c r="F99" s="662" t="s">
        <v>227</v>
      </c>
      <c r="G99" s="664" t="s">
        <v>53</v>
      </c>
    </row>
    <row r="100" spans="1:7" ht="37.5" hidden="1" customHeight="1">
      <c r="A100" s="1544"/>
      <c r="B100" s="698"/>
      <c r="C100" s="1408"/>
      <c r="D100" s="676" t="s">
        <v>262</v>
      </c>
      <c r="E100" s="1408"/>
      <c r="F100" s="699"/>
      <c r="G100" s="685"/>
    </row>
    <row r="101" spans="1:7" ht="28.5" hidden="1" customHeight="1">
      <c r="A101" s="1543" t="s">
        <v>560</v>
      </c>
      <c r="B101" s="695" t="s">
        <v>675</v>
      </c>
      <c r="C101" s="1407">
        <v>2210</v>
      </c>
      <c r="D101" s="597">
        <v>0</v>
      </c>
      <c r="E101" s="1407" t="s">
        <v>181</v>
      </c>
      <c r="F101" s="662" t="s">
        <v>227</v>
      </c>
      <c r="G101" s="664" t="s">
        <v>53</v>
      </c>
    </row>
    <row r="102" spans="1:7" ht="37.5" hidden="1" customHeight="1">
      <c r="A102" s="1544"/>
      <c r="B102" s="698"/>
      <c r="C102" s="1408"/>
      <c r="D102" s="676" t="s">
        <v>561</v>
      </c>
      <c r="E102" s="1408"/>
      <c r="F102" s="699"/>
      <c r="G102" s="685"/>
    </row>
    <row r="103" spans="1:7" ht="37.5" hidden="1" customHeight="1">
      <c r="A103" s="1543" t="s">
        <v>237</v>
      </c>
      <c r="B103" s="695" t="s">
        <v>676</v>
      </c>
      <c r="C103" s="1407">
        <v>2210</v>
      </c>
      <c r="D103" s="597">
        <v>0</v>
      </c>
      <c r="E103" s="1407" t="s">
        <v>181</v>
      </c>
      <c r="F103" s="662" t="s">
        <v>227</v>
      </c>
      <c r="G103" s="664" t="s">
        <v>53</v>
      </c>
    </row>
    <row r="104" spans="1:7" ht="37.5" hidden="1" customHeight="1">
      <c r="A104" s="1544"/>
      <c r="B104" s="698"/>
      <c r="C104" s="1408"/>
      <c r="D104" s="676" t="s">
        <v>236</v>
      </c>
      <c r="E104" s="1408"/>
      <c r="F104" s="699"/>
      <c r="G104" s="685"/>
    </row>
    <row r="105" spans="1:7" ht="37.5" hidden="1" customHeight="1">
      <c r="A105" s="700" t="s">
        <v>230</v>
      </c>
      <c r="B105" s="701" t="s">
        <v>677</v>
      </c>
      <c r="C105" s="662">
        <v>2210</v>
      </c>
      <c r="D105" s="597">
        <v>0</v>
      </c>
      <c r="E105" s="1407" t="s">
        <v>181</v>
      </c>
      <c r="F105" s="662" t="s">
        <v>227</v>
      </c>
      <c r="G105" s="664" t="s">
        <v>53</v>
      </c>
    </row>
    <row r="106" spans="1:7" ht="25.5" hidden="1" customHeight="1">
      <c r="A106" s="702"/>
      <c r="B106" s="698"/>
      <c r="C106" s="667"/>
      <c r="D106" s="676" t="s">
        <v>232</v>
      </c>
      <c r="E106" s="1408"/>
      <c r="F106" s="699"/>
      <c r="G106" s="685"/>
    </row>
    <row r="107" spans="1:7" ht="37.5" hidden="1" customHeight="1">
      <c r="A107" s="688" t="s">
        <v>209</v>
      </c>
      <c r="B107" s="689" t="s">
        <v>678</v>
      </c>
      <c r="C107" s="673">
        <v>2210</v>
      </c>
      <c r="D107" s="703">
        <v>0</v>
      </c>
      <c r="E107" s="1545" t="s">
        <v>181</v>
      </c>
      <c r="F107" s="1545" t="s">
        <v>109</v>
      </c>
      <c r="G107" s="704" t="s">
        <v>53</v>
      </c>
    </row>
    <row r="108" spans="1:7" ht="37.5" hidden="1" customHeight="1">
      <c r="A108" s="705"/>
      <c r="B108" s="706"/>
      <c r="C108" s="677"/>
      <c r="D108" s="676" t="s">
        <v>206</v>
      </c>
      <c r="E108" s="1445"/>
      <c r="F108" s="1445"/>
      <c r="G108" s="678"/>
    </row>
    <row r="109" spans="1:7" ht="37.5" hidden="1" customHeight="1">
      <c r="A109" s="1543" t="s">
        <v>213</v>
      </c>
      <c r="B109" s="695" t="s">
        <v>676</v>
      </c>
      <c r="C109" s="1407">
        <v>2210</v>
      </c>
      <c r="D109" s="597">
        <v>0</v>
      </c>
      <c r="E109" s="1407" t="s">
        <v>181</v>
      </c>
      <c r="F109" s="662" t="s">
        <v>109</v>
      </c>
      <c r="G109" s="664" t="s">
        <v>53</v>
      </c>
    </row>
    <row r="110" spans="1:7" ht="37.5" hidden="1" customHeight="1">
      <c r="A110" s="1544"/>
      <c r="B110" s="698"/>
      <c r="C110" s="1408"/>
      <c r="D110" s="707" t="s">
        <v>211</v>
      </c>
      <c r="E110" s="1408"/>
      <c r="F110" s="699"/>
      <c r="G110" s="685"/>
    </row>
    <row r="111" spans="1:7" ht="27.75" hidden="1" customHeight="1">
      <c r="A111" s="1493" t="s">
        <v>129</v>
      </c>
      <c r="B111" s="670" t="s">
        <v>664</v>
      </c>
      <c r="C111" s="662">
        <v>2210</v>
      </c>
      <c r="D111" s="657">
        <v>0</v>
      </c>
      <c r="E111" s="1407" t="s">
        <v>114</v>
      </c>
      <c r="F111" s="662" t="s">
        <v>25</v>
      </c>
      <c r="G111" s="1443" t="s">
        <v>53</v>
      </c>
    </row>
    <row r="112" spans="1:7" ht="37.5" hidden="1" customHeight="1">
      <c r="A112" s="1494"/>
      <c r="B112" s="708"/>
      <c r="C112" s="709"/>
      <c r="D112" s="687" t="s">
        <v>263</v>
      </c>
      <c r="E112" s="1408"/>
      <c r="F112" s="699"/>
      <c r="G112" s="1417"/>
    </row>
    <row r="113" spans="1:7" ht="37.5" hidden="1" customHeight="1">
      <c r="A113" s="1493" t="s">
        <v>88</v>
      </c>
      <c r="B113" s="710" t="s">
        <v>679</v>
      </c>
      <c r="C113" s="1407">
        <v>2210</v>
      </c>
      <c r="D113" s="589">
        <v>0</v>
      </c>
      <c r="E113" s="1407" t="s">
        <v>114</v>
      </c>
      <c r="F113" s="1407" t="s">
        <v>25</v>
      </c>
      <c r="G113" s="664" t="s">
        <v>53</v>
      </c>
    </row>
    <row r="114" spans="1:7" ht="37.5" hidden="1" customHeight="1">
      <c r="A114" s="1542"/>
      <c r="B114" s="698"/>
      <c r="C114" s="1408"/>
      <c r="D114" s="676" t="s">
        <v>264</v>
      </c>
      <c r="E114" s="1408"/>
      <c r="F114" s="1408"/>
      <c r="G114" s="711"/>
    </row>
    <row r="115" spans="1:7" ht="37.5" hidden="1" customHeight="1">
      <c r="A115" s="712" t="s">
        <v>90</v>
      </c>
      <c r="B115" s="713" t="s">
        <v>680</v>
      </c>
      <c r="C115" s="680">
        <v>2210</v>
      </c>
      <c r="D115" s="657">
        <f>73600-73600</f>
        <v>0</v>
      </c>
      <c r="E115" s="1407" t="s">
        <v>114</v>
      </c>
      <c r="F115" s="680" t="s">
        <v>25</v>
      </c>
      <c r="G115" s="664" t="s">
        <v>53</v>
      </c>
    </row>
    <row r="116" spans="1:7" ht="37.5" hidden="1" customHeight="1">
      <c r="A116" s="683"/>
      <c r="B116" s="684"/>
      <c r="C116" s="680"/>
      <c r="D116" s="676" t="s">
        <v>92</v>
      </c>
      <c r="E116" s="1408"/>
      <c r="F116" s="680"/>
      <c r="G116" s="711"/>
    </row>
    <row r="117" spans="1:7" ht="37.5" hidden="1" customHeight="1">
      <c r="A117" s="700" t="s">
        <v>144</v>
      </c>
      <c r="B117" s="713" t="s">
        <v>143</v>
      </c>
      <c r="C117" s="662">
        <v>2210</v>
      </c>
      <c r="D117" s="714">
        <v>0</v>
      </c>
      <c r="E117" s="1407" t="s">
        <v>114</v>
      </c>
      <c r="F117" s="662" t="s">
        <v>118</v>
      </c>
      <c r="G117" s="664" t="s">
        <v>53</v>
      </c>
    </row>
    <row r="118" spans="1:7" ht="37.5" hidden="1" customHeight="1">
      <c r="A118" s="715"/>
      <c r="B118" s="716"/>
      <c r="C118" s="667"/>
      <c r="D118" s="676" t="s">
        <v>265</v>
      </c>
      <c r="E118" s="1408"/>
      <c r="F118" s="667"/>
      <c r="G118" s="717"/>
    </row>
    <row r="119" spans="1:7" ht="37.5" hidden="1" customHeight="1">
      <c r="A119" s="700" t="s">
        <v>144</v>
      </c>
      <c r="B119" s="713" t="s">
        <v>143</v>
      </c>
      <c r="C119" s="662">
        <v>2210</v>
      </c>
      <c r="D119" s="645">
        <v>0</v>
      </c>
      <c r="E119" s="1407" t="s">
        <v>114</v>
      </c>
      <c r="F119" s="662" t="s">
        <v>118</v>
      </c>
      <c r="G119" s="664" t="s">
        <v>53</v>
      </c>
    </row>
    <row r="120" spans="1:7" ht="37.5" hidden="1" customHeight="1">
      <c r="A120" s="715"/>
      <c r="B120" s="716"/>
      <c r="C120" s="667"/>
      <c r="D120" s="676" t="s">
        <v>265</v>
      </c>
      <c r="E120" s="1408"/>
      <c r="F120" s="667"/>
      <c r="G120" s="718"/>
    </row>
    <row r="121" spans="1:7" ht="39" hidden="1" customHeight="1">
      <c r="A121" s="1506" t="s">
        <v>500</v>
      </c>
      <c r="B121" s="1508" t="s">
        <v>681</v>
      </c>
      <c r="C121" s="1449">
        <v>2210</v>
      </c>
      <c r="D121" s="714">
        <v>0</v>
      </c>
      <c r="E121" s="1449" t="s">
        <v>181</v>
      </c>
      <c r="F121" s="1449" t="s">
        <v>118</v>
      </c>
      <c r="G121" s="1502" t="s">
        <v>53</v>
      </c>
    </row>
    <row r="122" spans="1:7" ht="28.5" hidden="1" customHeight="1">
      <c r="A122" s="1507"/>
      <c r="B122" s="1509"/>
      <c r="C122" s="1445"/>
      <c r="D122" s="719" t="s">
        <v>501</v>
      </c>
      <c r="E122" s="1445"/>
      <c r="F122" s="1445"/>
      <c r="G122" s="1503"/>
    </row>
    <row r="123" spans="1:7" ht="24.75" hidden="1" customHeight="1">
      <c r="A123" s="1521" t="s">
        <v>93</v>
      </c>
      <c r="B123" s="720" t="s">
        <v>682</v>
      </c>
      <c r="C123" s="721">
        <v>2210</v>
      </c>
      <c r="D123" s="657">
        <v>0</v>
      </c>
      <c r="E123" s="1449" t="s">
        <v>114</v>
      </c>
      <c r="F123" s="1449" t="s">
        <v>25</v>
      </c>
      <c r="G123" s="1502" t="s">
        <v>95</v>
      </c>
    </row>
    <row r="124" spans="1:7" ht="37.5" hidden="1" customHeight="1">
      <c r="A124" s="1522"/>
      <c r="B124" s="722"/>
      <c r="C124" s="723"/>
      <c r="D124" s="687" t="s">
        <v>266</v>
      </c>
      <c r="E124" s="1445"/>
      <c r="F124" s="1445"/>
      <c r="G124" s="1503"/>
    </row>
    <row r="125" spans="1:7" ht="37.5" hidden="1" customHeight="1">
      <c r="A125" s="1521" t="s">
        <v>125</v>
      </c>
      <c r="B125" s="720" t="s">
        <v>683</v>
      </c>
      <c r="C125" s="1449">
        <v>2210</v>
      </c>
      <c r="D125" s="657">
        <v>0</v>
      </c>
      <c r="E125" s="1449" t="s">
        <v>268</v>
      </c>
      <c r="F125" s="1449" t="s">
        <v>25</v>
      </c>
      <c r="G125" s="1502" t="s">
        <v>58</v>
      </c>
    </row>
    <row r="126" spans="1:7" ht="29.25" hidden="1" customHeight="1">
      <c r="A126" s="1522"/>
      <c r="B126" s="722"/>
      <c r="C126" s="1445"/>
      <c r="D126" s="687" t="s">
        <v>267</v>
      </c>
      <c r="E126" s="1445"/>
      <c r="F126" s="1445"/>
      <c r="G126" s="1503"/>
    </row>
    <row r="127" spans="1:7" ht="29.25" hidden="1" customHeight="1">
      <c r="A127" s="1521" t="s">
        <v>556</v>
      </c>
      <c r="B127" s="724" t="s">
        <v>684</v>
      </c>
      <c r="C127" s="721">
        <v>2210</v>
      </c>
      <c r="D127" s="595">
        <f>36000+82800+22000+2600-14575</f>
        <v>128825</v>
      </c>
      <c r="E127" s="1529" t="s">
        <v>658</v>
      </c>
      <c r="F127" s="1449" t="s">
        <v>108</v>
      </c>
      <c r="G127" s="1502" t="s">
        <v>58</v>
      </c>
    </row>
    <row r="128" spans="1:7" ht="63" hidden="1" customHeight="1">
      <c r="A128" s="1522"/>
      <c r="B128" s="725"/>
      <c r="C128" s="723"/>
      <c r="D128" s="676" t="s">
        <v>607</v>
      </c>
      <c r="E128" s="1446"/>
      <c r="F128" s="1445"/>
      <c r="G128" s="1503"/>
    </row>
    <row r="129" spans="1:7" ht="29.25" hidden="1" customHeight="1">
      <c r="A129" s="671" t="s">
        <v>605</v>
      </c>
      <c r="B129" s="724" t="s">
        <v>606</v>
      </c>
      <c r="C129" s="673">
        <v>2210</v>
      </c>
      <c r="D129" s="595">
        <v>14575</v>
      </c>
      <c r="E129" s="1538" t="s">
        <v>602</v>
      </c>
      <c r="F129" s="1539"/>
      <c r="G129" s="1443" t="s">
        <v>685</v>
      </c>
    </row>
    <row r="130" spans="1:7" ht="88.5" hidden="1" customHeight="1">
      <c r="A130" s="671"/>
      <c r="B130" s="726"/>
      <c r="C130" s="727"/>
      <c r="D130" s="676" t="s">
        <v>608</v>
      </c>
      <c r="E130" s="1540"/>
      <c r="F130" s="1541"/>
      <c r="G130" s="1417"/>
    </row>
    <row r="131" spans="1:7" ht="63" hidden="1" customHeight="1">
      <c r="A131" s="1534" t="s">
        <v>558</v>
      </c>
      <c r="B131" s="1536" t="s">
        <v>686</v>
      </c>
      <c r="C131" s="1407">
        <v>2210</v>
      </c>
      <c r="D131" s="595">
        <v>12200</v>
      </c>
      <c r="E131" s="1449" t="s">
        <v>181</v>
      </c>
      <c r="F131" s="1413" t="s">
        <v>19</v>
      </c>
      <c r="G131" s="1517" t="s">
        <v>368</v>
      </c>
    </row>
    <row r="132" spans="1:7" ht="63" hidden="1" customHeight="1" thickBot="1">
      <c r="A132" s="1535"/>
      <c r="B132" s="1537"/>
      <c r="C132" s="1408"/>
      <c r="D132" s="707" t="s">
        <v>557</v>
      </c>
      <c r="E132" s="1445"/>
      <c r="F132" s="1414"/>
      <c r="G132" s="1516"/>
    </row>
    <row r="133" spans="1:7" ht="26.25" hidden="1" customHeight="1">
      <c r="A133" s="1532" t="s">
        <v>551</v>
      </c>
      <c r="B133" s="1512" t="s">
        <v>687</v>
      </c>
      <c r="C133" s="1449">
        <v>2210</v>
      </c>
      <c r="D133" s="595">
        <v>51600</v>
      </c>
      <c r="E133" s="1529" t="s">
        <v>658</v>
      </c>
      <c r="F133" s="1449" t="s">
        <v>25</v>
      </c>
      <c r="G133" s="1363" t="s">
        <v>368</v>
      </c>
    </row>
    <row r="134" spans="1:7" ht="63" hidden="1" customHeight="1" thickBot="1">
      <c r="A134" s="1533"/>
      <c r="B134" s="1520"/>
      <c r="C134" s="1445"/>
      <c r="D134" s="707" t="s">
        <v>568</v>
      </c>
      <c r="E134" s="1446"/>
      <c r="F134" s="1445"/>
      <c r="G134" s="1364"/>
    </row>
    <row r="135" spans="1:7" ht="44.25" hidden="1" customHeight="1">
      <c r="A135" s="728" t="s">
        <v>576</v>
      </c>
      <c r="B135" s="724" t="s">
        <v>688</v>
      </c>
      <c r="C135" s="721">
        <v>2210</v>
      </c>
      <c r="D135" s="595">
        <v>251000</v>
      </c>
      <c r="E135" s="1529" t="s">
        <v>658</v>
      </c>
      <c r="F135" s="1449" t="s">
        <v>19</v>
      </c>
      <c r="G135" s="1502" t="s">
        <v>53</v>
      </c>
    </row>
    <row r="136" spans="1:7" ht="54.75" hidden="1" customHeight="1">
      <c r="A136" s="729"/>
      <c r="B136" s="722"/>
      <c r="C136" s="723"/>
      <c r="D136" s="676" t="s">
        <v>545</v>
      </c>
      <c r="E136" s="1446"/>
      <c r="F136" s="1445"/>
      <c r="G136" s="1503"/>
    </row>
    <row r="137" spans="1:7" ht="29.25" hidden="1" customHeight="1">
      <c r="A137" s="1530" t="s">
        <v>355</v>
      </c>
      <c r="B137" s="724" t="s">
        <v>689</v>
      </c>
      <c r="C137" s="721">
        <v>2210</v>
      </c>
      <c r="D137" s="595">
        <v>0</v>
      </c>
      <c r="E137" s="1525" t="s">
        <v>200</v>
      </c>
      <c r="F137" s="1449" t="s">
        <v>279</v>
      </c>
      <c r="G137" s="1502" t="s">
        <v>58</v>
      </c>
    </row>
    <row r="138" spans="1:7" ht="72.75" hidden="1" customHeight="1">
      <c r="A138" s="1531"/>
      <c r="B138" s="722"/>
      <c r="C138" s="723"/>
      <c r="D138" s="676" t="s">
        <v>347</v>
      </c>
      <c r="E138" s="1525"/>
      <c r="F138" s="1445"/>
      <c r="G138" s="1503"/>
    </row>
    <row r="139" spans="1:7" ht="49.5" hidden="1" customHeight="1">
      <c r="A139" s="730" t="s">
        <v>330</v>
      </c>
      <c r="B139" s="724" t="s">
        <v>690</v>
      </c>
      <c r="C139" s="731">
        <v>2210</v>
      </c>
      <c r="D139" s="595">
        <v>0</v>
      </c>
      <c r="E139" s="1525" t="s">
        <v>200</v>
      </c>
      <c r="F139" s="1449" t="s">
        <v>279</v>
      </c>
      <c r="G139" s="1502" t="s">
        <v>691</v>
      </c>
    </row>
    <row r="140" spans="1:7" ht="49.5" hidden="1" customHeight="1">
      <c r="A140" s="729"/>
      <c r="B140" s="732"/>
      <c r="C140" s="723"/>
      <c r="D140" s="676" t="s">
        <v>354</v>
      </c>
      <c r="E140" s="1525"/>
      <c r="F140" s="1445"/>
      <c r="G140" s="1503"/>
    </row>
    <row r="141" spans="1:7" ht="49.5" hidden="1" customHeight="1">
      <c r="A141" s="730" t="s">
        <v>333</v>
      </c>
      <c r="B141" s="724" t="s">
        <v>692</v>
      </c>
      <c r="C141" s="721">
        <v>2210</v>
      </c>
      <c r="D141" s="595">
        <v>0</v>
      </c>
      <c r="E141" s="1525" t="s">
        <v>200</v>
      </c>
      <c r="F141" s="1449" t="s">
        <v>279</v>
      </c>
      <c r="G141" s="1502" t="s">
        <v>367</v>
      </c>
    </row>
    <row r="142" spans="1:7" ht="49.5" hidden="1" customHeight="1">
      <c r="A142" s="729"/>
      <c r="B142" s="732"/>
      <c r="C142" s="677"/>
      <c r="D142" s="676" t="s">
        <v>348</v>
      </c>
      <c r="E142" s="1525"/>
      <c r="F142" s="1445"/>
      <c r="G142" s="1503"/>
    </row>
    <row r="143" spans="1:7" ht="49.5" hidden="1" customHeight="1">
      <c r="A143" s="730" t="s">
        <v>362</v>
      </c>
      <c r="B143" s="724" t="s">
        <v>693</v>
      </c>
      <c r="C143" s="721">
        <v>2210</v>
      </c>
      <c r="D143" s="595">
        <v>0</v>
      </c>
      <c r="E143" s="1525" t="s">
        <v>200</v>
      </c>
      <c r="F143" s="1449" t="s">
        <v>279</v>
      </c>
      <c r="G143" s="1502" t="s">
        <v>691</v>
      </c>
    </row>
    <row r="144" spans="1:7" ht="49.5" hidden="1" customHeight="1">
      <c r="A144" s="729"/>
      <c r="B144" s="732"/>
      <c r="C144" s="677"/>
      <c r="D144" s="676" t="s">
        <v>348</v>
      </c>
      <c r="E144" s="1525"/>
      <c r="F144" s="1445"/>
      <c r="G144" s="1503"/>
    </row>
    <row r="145" spans="1:7" ht="49.5" hidden="1" customHeight="1">
      <c r="A145" s="730" t="s">
        <v>331</v>
      </c>
      <c r="B145" s="724" t="s">
        <v>694</v>
      </c>
      <c r="C145" s="721">
        <v>2210</v>
      </c>
      <c r="D145" s="733">
        <f>50000-500-2490-47010</f>
        <v>0</v>
      </c>
      <c r="E145" s="1525" t="s">
        <v>200</v>
      </c>
      <c r="F145" s="1449" t="s">
        <v>279</v>
      </c>
      <c r="G145" s="734" t="s">
        <v>357</v>
      </c>
    </row>
    <row r="146" spans="1:7" ht="16.5" hidden="1" customHeight="1">
      <c r="A146" s="729"/>
      <c r="B146" s="732"/>
      <c r="C146" s="677"/>
      <c r="D146" s="676" t="s">
        <v>358</v>
      </c>
      <c r="E146" s="1525"/>
      <c r="F146" s="1445"/>
      <c r="G146" s="735"/>
    </row>
    <row r="147" spans="1:7" ht="49.5" hidden="1" customHeight="1">
      <c r="A147" s="736" t="s">
        <v>359</v>
      </c>
      <c r="B147" s="737" t="s">
        <v>695</v>
      </c>
      <c r="C147" s="673">
        <v>2210</v>
      </c>
      <c r="D147" s="595">
        <v>0</v>
      </c>
      <c r="E147" s="1525" t="s">
        <v>200</v>
      </c>
      <c r="F147" s="673" t="s">
        <v>342</v>
      </c>
      <c r="G147" s="1502" t="s">
        <v>691</v>
      </c>
    </row>
    <row r="148" spans="1:7" ht="49.5" hidden="1" customHeight="1">
      <c r="A148" s="736"/>
      <c r="B148" s="738"/>
      <c r="C148" s="673"/>
      <c r="D148" s="676" t="s">
        <v>339</v>
      </c>
      <c r="E148" s="1525"/>
      <c r="F148" s="673"/>
      <c r="G148" s="1503"/>
    </row>
    <row r="149" spans="1:7" ht="49.5" hidden="1" customHeight="1">
      <c r="A149" s="730" t="s">
        <v>364</v>
      </c>
      <c r="B149" s="739" t="s">
        <v>696</v>
      </c>
      <c r="C149" s="721">
        <v>2210</v>
      </c>
      <c r="D149" s="595">
        <v>0</v>
      </c>
      <c r="E149" s="1525" t="s">
        <v>268</v>
      </c>
      <c r="F149" s="721" t="s">
        <v>342</v>
      </c>
      <c r="G149" s="1502" t="s">
        <v>691</v>
      </c>
    </row>
    <row r="150" spans="1:7" ht="49.5" hidden="1" customHeight="1">
      <c r="A150" s="729"/>
      <c r="B150" s="732"/>
      <c r="C150" s="723"/>
      <c r="D150" s="676" t="s">
        <v>339</v>
      </c>
      <c r="E150" s="1525"/>
      <c r="F150" s="677"/>
      <c r="G150" s="1503"/>
    </row>
    <row r="151" spans="1:7" ht="49.5" hidden="1" customHeight="1">
      <c r="A151" s="740"/>
      <c r="B151" s="741"/>
      <c r="C151" s="742"/>
      <c r="D151" s="733">
        <v>0</v>
      </c>
      <c r="E151" s="1525" t="s">
        <v>200</v>
      </c>
      <c r="F151" s="743" t="s">
        <v>279</v>
      </c>
      <c r="G151" s="1526" t="s">
        <v>697</v>
      </c>
    </row>
    <row r="152" spans="1:7" ht="49.5" hidden="1" customHeight="1">
      <c r="A152" s="744"/>
      <c r="B152" s="745"/>
      <c r="C152" s="746"/>
      <c r="D152" s="676" t="s">
        <v>323</v>
      </c>
      <c r="E152" s="1525"/>
      <c r="F152" s="747"/>
      <c r="G152" s="1527"/>
    </row>
    <row r="153" spans="1:7" ht="33" hidden="1" customHeight="1">
      <c r="A153" s="1523" t="s">
        <v>517</v>
      </c>
      <c r="B153" s="1512" t="s">
        <v>698</v>
      </c>
      <c r="C153" s="673">
        <v>2210</v>
      </c>
      <c r="D153" s="686">
        <v>837900</v>
      </c>
      <c r="E153" s="1446" t="s">
        <v>658</v>
      </c>
      <c r="F153" s="673" t="s">
        <v>25</v>
      </c>
      <c r="G153" s="1524" t="s">
        <v>691</v>
      </c>
    </row>
    <row r="154" spans="1:7" ht="27.75" hidden="1" customHeight="1">
      <c r="A154" s="1528"/>
      <c r="B154" s="1520"/>
      <c r="C154" s="723"/>
      <c r="D154" s="676" t="s">
        <v>569</v>
      </c>
      <c r="E154" s="1446"/>
      <c r="F154" s="677"/>
      <c r="G154" s="1503"/>
    </row>
    <row r="155" spans="1:7" ht="49.5" hidden="1" customHeight="1">
      <c r="A155" s="1521" t="s">
        <v>553</v>
      </c>
      <c r="B155" s="724" t="s">
        <v>699</v>
      </c>
      <c r="C155" s="673">
        <v>2210</v>
      </c>
      <c r="D155" s="681">
        <f>150000+400000+30000</f>
        <v>580000</v>
      </c>
      <c r="E155" s="1446" t="s">
        <v>658</v>
      </c>
      <c r="F155" s="673" t="s">
        <v>27</v>
      </c>
      <c r="G155" s="1502" t="s">
        <v>691</v>
      </c>
    </row>
    <row r="156" spans="1:7" ht="49.5" hidden="1" customHeight="1">
      <c r="A156" s="1522"/>
      <c r="B156" s="738"/>
      <c r="C156" s="723"/>
      <c r="D156" s="676" t="s">
        <v>566</v>
      </c>
      <c r="E156" s="1446"/>
      <c r="F156" s="677"/>
      <c r="G156" s="1503"/>
    </row>
    <row r="157" spans="1:7" ht="49.5" hidden="1" customHeight="1">
      <c r="A157" s="1521" t="s">
        <v>315</v>
      </c>
      <c r="B157" s="724" t="s">
        <v>700</v>
      </c>
      <c r="C157" s="721">
        <v>2210</v>
      </c>
      <c r="D157" s="657">
        <v>0</v>
      </c>
      <c r="E157" s="748" t="s">
        <v>181</v>
      </c>
      <c r="F157" s="721" t="s">
        <v>279</v>
      </c>
      <c r="G157" s="1502" t="s">
        <v>691</v>
      </c>
    </row>
    <row r="158" spans="1:7" ht="49.5" hidden="1" customHeight="1">
      <c r="A158" s="1522"/>
      <c r="B158" s="732"/>
      <c r="C158" s="723"/>
      <c r="D158" s="676" t="s">
        <v>322</v>
      </c>
      <c r="E158" s="748"/>
      <c r="F158" s="677"/>
      <c r="G158" s="1503"/>
    </row>
    <row r="159" spans="1:7" ht="49.5" hidden="1" customHeight="1">
      <c r="A159" s="1523" t="s">
        <v>317</v>
      </c>
      <c r="B159" s="738" t="s">
        <v>701</v>
      </c>
      <c r="C159" s="673">
        <v>2210</v>
      </c>
      <c r="D159" s="681">
        <v>0</v>
      </c>
      <c r="E159" s="748" t="s">
        <v>181</v>
      </c>
      <c r="F159" s="673" t="s">
        <v>279</v>
      </c>
      <c r="G159" s="1524" t="s">
        <v>367</v>
      </c>
    </row>
    <row r="160" spans="1:7" ht="49.5" hidden="1" customHeight="1">
      <c r="A160" s="1522"/>
      <c r="B160" s="738"/>
      <c r="C160" s="727"/>
      <c r="D160" s="676" t="s">
        <v>299</v>
      </c>
      <c r="E160" s="748"/>
      <c r="F160" s="673"/>
      <c r="G160" s="1503"/>
    </row>
    <row r="161" spans="1:7" ht="29.25" hidden="1" customHeight="1">
      <c r="A161" s="728" t="s">
        <v>320</v>
      </c>
      <c r="B161" s="724" t="s">
        <v>702</v>
      </c>
      <c r="C161" s="721">
        <v>2210</v>
      </c>
      <c r="D161" s="595">
        <v>0</v>
      </c>
      <c r="E161" s="1446" t="s">
        <v>181</v>
      </c>
      <c r="F161" s="1449" t="s">
        <v>279</v>
      </c>
      <c r="G161" s="1502" t="s">
        <v>691</v>
      </c>
    </row>
    <row r="162" spans="1:7" ht="48" hidden="1" customHeight="1">
      <c r="A162" s="729"/>
      <c r="B162" s="722"/>
      <c r="C162" s="723"/>
      <c r="D162" s="676" t="s">
        <v>349</v>
      </c>
      <c r="E162" s="1446"/>
      <c r="F162" s="1445"/>
      <c r="G162" s="1503"/>
    </row>
    <row r="163" spans="1:7" ht="48" hidden="1" customHeight="1">
      <c r="A163" s="749" t="s">
        <v>324</v>
      </c>
      <c r="B163" s="724" t="s">
        <v>703</v>
      </c>
      <c r="C163" s="673">
        <v>2210</v>
      </c>
      <c r="D163" s="595">
        <v>0</v>
      </c>
      <c r="E163" s="1446" t="s">
        <v>181</v>
      </c>
      <c r="F163" s="673" t="s">
        <v>279</v>
      </c>
      <c r="G163" s="1502" t="s">
        <v>691</v>
      </c>
    </row>
    <row r="164" spans="1:7" ht="48" hidden="1" customHeight="1">
      <c r="A164" s="736"/>
      <c r="B164" s="750"/>
      <c r="C164" s="727"/>
      <c r="D164" s="676" t="s">
        <v>350</v>
      </c>
      <c r="E164" s="1446"/>
      <c r="F164" s="673"/>
      <c r="G164" s="1503"/>
    </row>
    <row r="165" spans="1:7" ht="44.25" hidden="1" customHeight="1">
      <c r="A165" s="1518" t="s">
        <v>508</v>
      </c>
      <c r="B165" s="1512" t="s">
        <v>704</v>
      </c>
      <c r="C165" s="1449">
        <v>2210</v>
      </c>
      <c r="D165" s="595">
        <v>5670000</v>
      </c>
      <c r="E165" s="1446" t="s">
        <v>658</v>
      </c>
      <c r="F165" s="1449" t="s">
        <v>27</v>
      </c>
      <c r="G165" s="1363" t="s">
        <v>368</v>
      </c>
    </row>
    <row r="166" spans="1:7" ht="48" hidden="1" customHeight="1">
      <c r="A166" s="1519"/>
      <c r="B166" s="1520"/>
      <c r="C166" s="1445"/>
      <c r="D166" s="707" t="s">
        <v>509</v>
      </c>
      <c r="E166" s="1446"/>
      <c r="F166" s="1445"/>
      <c r="G166" s="1364"/>
    </row>
    <row r="167" spans="1:7" ht="48" hidden="1" customHeight="1">
      <c r="A167" s="1506" t="s">
        <v>421</v>
      </c>
      <c r="B167" s="1508" t="s">
        <v>705</v>
      </c>
      <c r="C167" s="721">
        <v>2210</v>
      </c>
      <c r="D167" s="751">
        <v>1432800</v>
      </c>
      <c r="E167" s="1445" t="s">
        <v>658</v>
      </c>
      <c r="F167" s="673" t="s">
        <v>118</v>
      </c>
      <c r="G167" s="1363" t="s">
        <v>368</v>
      </c>
    </row>
    <row r="168" spans="1:7" ht="48" hidden="1" customHeight="1">
      <c r="A168" s="1507"/>
      <c r="B168" s="1509"/>
      <c r="C168" s="677"/>
      <c r="D168" s="707" t="s">
        <v>554</v>
      </c>
      <c r="E168" s="1446"/>
      <c r="F168" s="677"/>
      <c r="G168" s="1364"/>
    </row>
    <row r="169" spans="1:7" ht="48" hidden="1" customHeight="1">
      <c r="A169" s="736" t="s">
        <v>513</v>
      </c>
      <c r="B169" s="672" t="s">
        <v>706</v>
      </c>
      <c r="C169" s="673">
        <v>2210</v>
      </c>
      <c r="D169" s="751">
        <v>78000</v>
      </c>
      <c r="E169" s="1449" t="s">
        <v>181</v>
      </c>
      <c r="F169" s="673" t="s">
        <v>108</v>
      </c>
      <c r="G169" s="1363" t="s">
        <v>368</v>
      </c>
    </row>
    <row r="170" spans="1:7" ht="34.5" hidden="1" customHeight="1">
      <c r="A170" s="729"/>
      <c r="B170" s="706"/>
      <c r="C170" s="677"/>
      <c r="D170" s="676" t="s">
        <v>514</v>
      </c>
      <c r="E170" s="1445"/>
      <c r="F170" s="677"/>
      <c r="G170" s="1364"/>
    </row>
    <row r="171" spans="1:7" ht="35.25" hidden="1" customHeight="1">
      <c r="A171" s="1506" t="s">
        <v>502</v>
      </c>
      <c r="B171" s="1508" t="s">
        <v>707</v>
      </c>
      <c r="C171" s="1449">
        <v>2210</v>
      </c>
      <c r="D171" s="751">
        <v>72000</v>
      </c>
      <c r="E171" s="1449" t="s">
        <v>658</v>
      </c>
      <c r="F171" s="1449" t="s">
        <v>118</v>
      </c>
      <c r="G171" s="1363" t="s">
        <v>368</v>
      </c>
    </row>
    <row r="172" spans="1:7" ht="33.75" hidden="1" customHeight="1" thickBot="1">
      <c r="A172" s="1507"/>
      <c r="B172" s="1509"/>
      <c r="C172" s="1445"/>
      <c r="D172" s="676" t="s">
        <v>555</v>
      </c>
      <c r="E172" s="1445"/>
      <c r="F172" s="1445"/>
      <c r="G172" s="1364"/>
    </row>
    <row r="173" spans="1:7" ht="48" hidden="1" customHeight="1">
      <c r="A173" s="1434" t="s">
        <v>422</v>
      </c>
      <c r="B173" s="1438" t="s">
        <v>708</v>
      </c>
      <c r="C173" s="1413">
        <v>2210</v>
      </c>
      <c r="D173" s="751"/>
      <c r="E173" s="1415" t="s">
        <v>396</v>
      </c>
      <c r="F173" s="1449" t="s">
        <v>118</v>
      </c>
      <c r="G173" s="1515" t="s">
        <v>368</v>
      </c>
    </row>
    <row r="174" spans="1:7" ht="35.25" hidden="1" customHeight="1">
      <c r="A174" s="1435"/>
      <c r="B174" s="1467"/>
      <c r="C174" s="1414"/>
      <c r="D174" s="668" t="s">
        <v>399</v>
      </c>
      <c r="E174" s="1414"/>
      <c r="F174" s="1445"/>
      <c r="G174" s="1516"/>
    </row>
    <row r="175" spans="1:7" ht="48" hidden="1" customHeight="1">
      <c r="A175" s="660" t="s">
        <v>305</v>
      </c>
      <c r="B175" s="752" t="s">
        <v>709</v>
      </c>
      <c r="C175" s="656">
        <v>2210</v>
      </c>
      <c r="D175" s="595">
        <v>0</v>
      </c>
      <c r="E175" s="1407" t="s">
        <v>181</v>
      </c>
      <c r="F175" s="662" t="s">
        <v>279</v>
      </c>
      <c r="G175" s="1517" t="s">
        <v>53</v>
      </c>
    </row>
    <row r="176" spans="1:7" ht="48" hidden="1" customHeight="1">
      <c r="A176" s="665"/>
      <c r="B176" s="753"/>
      <c r="C176" s="572"/>
      <c r="D176" s="754" t="s">
        <v>360</v>
      </c>
      <c r="E176" s="1408"/>
      <c r="F176" s="667"/>
      <c r="G176" s="1516"/>
    </row>
    <row r="177" spans="1:7" ht="48" hidden="1" customHeight="1">
      <c r="A177" s="660" t="s">
        <v>310</v>
      </c>
      <c r="B177" s="695" t="s">
        <v>710</v>
      </c>
      <c r="C177" s="656">
        <v>2210</v>
      </c>
      <c r="D177" s="595">
        <v>0</v>
      </c>
      <c r="E177" s="755" t="s">
        <v>181</v>
      </c>
      <c r="F177" s="662" t="s">
        <v>279</v>
      </c>
      <c r="G177" s="1517" t="s">
        <v>53</v>
      </c>
    </row>
    <row r="178" spans="1:7" ht="48" hidden="1" customHeight="1">
      <c r="A178" s="665"/>
      <c r="B178" s="753"/>
      <c r="C178" s="572"/>
      <c r="D178" s="754" t="s">
        <v>302</v>
      </c>
      <c r="E178" s="756"/>
      <c r="F178" s="667"/>
      <c r="G178" s="1516"/>
    </row>
    <row r="179" spans="1:7" ht="48" hidden="1" customHeight="1">
      <c r="A179" s="660" t="s">
        <v>295</v>
      </c>
      <c r="B179" s="692" t="s">
        <v>711</v>
      </c>
      <c r="C179" s="656">
        <v>2210</v>
      </c>
      <c r="D179" s="595">
        <v>0</v>
      </c>
      <c r="E179" s="755" t="s">
        <v>304</v>
      </c>
      <c r="F179" s="662" t="s">
        <v>279</v>
      </c>
      <c r="G179" s="1517" t="s">
        <v>53</v>
      </c>
    </row>
    <row r="180" spans="1:7" ht="48" hidden="1" customHeight="1">
      <c r="A180" s="665"/>
      <c r="B180" s="753"/>
      <c r="C180" s="572"/>
      <c r="D180" s="754" t="s">
        <v>303</v>
      </c>
      <c r="E180" s="756"/>
      <c r="F180" s="667"/>
      <c r="G180" s="1516"/>
    </row>
    <row r="181" spans="1:7" ht="48" hidden="1" customHeight="1">
      <c r="A181" s="660" t="s">
        <v>308</v>
      </c>
      <c r="B181" s="692" t="s">
        <v>712</v>
      </c>
      <c r="C181" s="656">
        <v>2210</v>
      </c>
      <c r="D181" s="595">
        <v>0</v>
      </c>
      <c r="E181" s="1407" t="s">
        <v>181</v>
      </c>
      <c r="F181" s="662" t="s">
        <v>279</v>
      </c>
      <c r="G181" s="1517" t="s">
        <v>368</v>
      </c>
    </row>
    <row r="182" spans="1:7" ht="48" hidden="1" customHeight="1">
      <c r="A182" s="665"/>
      <c r="B182" s="753"/>
      <c r="C182" s="572"/>
      <c r="D182" s="754" t="s">
        <v>351</v>
      </c>
      <c r="E182" s="1408"/>
      <c r="F182" s="667"/>
      <c r="G182" s="1516"/>
    </row>
    <row r="183" spans="1:7" ht="48" hidden="1" customHeight="1">
      <c r="A183" s="694" t="s">
        <v>312</v>
      </c>
      <c r="B183" s="757" t="s">
        <v>713</v>
      </c>
      <c r="C183" s="566">
        <v>2210</v>
      </c>
      <c r="D183" s="686">
        <v>0</v>
      </c>
      <c r="E183" s="1407" t="s">
        <v>181</v>
      </c>
      <c r="F183" s="680" t="s">
        <v>279</v>
      </c>
      <c r="G183" s="1515" t="s">
        <v>368</v>
      </c>
    </row>
    <row r="184" spans="1:7" ht="48" hidden="1" customHeight="1">
      <c r="A184" s="665"/>
      <c r="B184" s="753"/>
      <c r="C184" s="572"/>
      <c r="D184" s="754" t="s">
        <v>313</v>
      </c>
      <c r="E184" s="1408"/>
      <c r="F184" s="667"/>
      <c r="G184" s="1516"/>
    </row>
    <row r="185" spans="1:7" ht="48" hidden="1" customHeight="1">
      <c r="A185" s="660"/>
      <c r="B185" s="692"/>
      <c r="C185" s="758"/>
      <c r="D185" s="759">
        <v>0</v>
      </c>
      <c r="E185" s="1407" t="s">
        <v>181</v>
      </c>
      <c r="F185" s="662" t="s">
        <v>279</v>
      </c>
      <c r="G185" s="1517" t="s">
        <v>714</v>
      </c>
    </row>
    <row r="186" spans="1:7" ht="48" hidden="1" customHeight="1">
      <c r="A186" s="665"/>
      <c r="B186" s="753"/>
      <c r="C186" s="572"/>
      <c r="D186" s="754" t="s">
        <v>283</v>
      </c>
      <c r="E186" s="1408"/>
      <c r="F186" s="667"/>
      <c r="G186" s="1516"/>
    </row>
    <row r="187" spans="1:7" ht="35.25" hidden="1" customHeight="1">
      <c r="A187" s="694" t="s">
        <v>306</v>
      </c>
      <c r="B187" s="757" t="s">
        <v>309</v>
      </c>
      <c r="C187" s="566">
        <v>2210</v>
      </c>
      <c r="D187" s="686">
        <v>0</v>
      </c>
      <c r="E187" s="1407" t="s">
        <v>181</v>
      </c>
      <c r="F187" s="680" t="s">
        <v>279</v>
      </c>
      <c r="G187" s="1515" t="s">
        <v>368</v>
      </c>
    </row>
    <row r="188" spans="1:7" ht="48" hidden="1" customHeight="1">
      <c r="A188" s="694"/>
      <c r="B188" s="757"/>
      <c r="C188" s="568"/>
      <c r="D188" s="754" t="s">
        <v>314</v>
      </c>
      <c r="E188" s="1408"/>
      <c r="F188" s="680"/>
      <c r="G188" s="1516"/>
    </row>
    <row r="189" spans="1:7" ht="29.25" hidden="1" customHeight="1">
      <c r="A189" s="660"/>
      <c r="B189" s="692"/>
      <c r="C189" s="656"/>
      <c r="D189" s="596"/>
      <c r="E189" s="1510"/>
      <c r="F189" s="1407"/>
      <c r="G189" s="1459"/>
    </row>
    <row r="190" spans="1:7" ht="54.75" hidden="1" customHeight="1">
      <c r="A190" s="665"/>
      <c r="B190" s="650"/>
      <c r="C190" s="572"/>
      <c r="D190" s="754"/>
      <c r="E190" s="1511"/>
      <c r="F190" s="1408"/>
      <c r="G190" s="1433"/>
    </row>
    <row r="191" spans="1:7" ht="48.75" hidden="1" customHeight="1">
      <c r="A191" s="1397" t="s">
        <v>137</v>
      </c>
      <c r="B191" s="1512" t="s">
        <v>715</v>
      </c>
      <c r="C191" s="1405">
        <v>2210</v>
      </c>
      <c r="D191" s="760">
        <v>0</v>
      </c>
      <c r="E191" s="1407" t="s">
        <v>120</v>
      </c>
      <c r="F191" s="1403" t="s">
        <v>109</v>
      </c>
      <c r="G191" s="664"/>
    </row>
    <row r="192" spans="1:7" ht="48" hidden="1" customHeight="1">
      <c r="A192" s="1501"/>
      <c r="B192" s="1513"/>
      <c r="C192" s="1455"/>
      <c r="D192" s="761" t="s">
        <v>272</v>
      </c>
      <c r="E192" s="1514"/>
      <c r="F192" s="1462"/>
      <c r="G192" s="682"/>
    </row>
    <row r="193" spans="1:7" ht="29.25" hidden="1" customHeight="1" thickBot="1">
      <c r="A193" s="646" t="s">
        <v>10</v>
      </c>
      <c r="B193" s="762"/>
      <c r="C193" s="763"/>
      <c r="D193" s="764">
        <f>D85+D87+D127+D131+D133+D135+D153+D155+D165+D167+D169+D171+D129</f>
        <v>10000000</v>
      </c>
      <c r="E193" s="765"/>
      <c r="F193" s="765"/>
      <c r="G193" s="766"/>
    </row>
    <row r="194" spans="1:7" ht="39" hidden="1" customHeight="1">
      <c r="A194" s="1504" t="s">
        <v>48</v>
      </c>
      <c r="B194" s="767" t="s">
        <v>716</v>
      </c>
      <c r="C194" s="768">
        <v>2240</v>
      </c>
      <c r="D194" s="769">
        <v>0</v>
      </c>
      <c r="E194" s="770" t="s">
        <v>11</v>
      </c>
      <c r="F194" s="566" t="s">
        <v>19</v>
      </c>
      <c r="G194" s="717" t="s">
        <v>9</v>
      </c>
    </row>
    <row r="195" spans="1:7" ht="62.25" hidden="1" customHeight="1">
      <c r="A195" s="1505"/>
      <c r="B195" s="771"/>
      <c r="C195" s="772"/>
      <c r="D195" s="651" t="s">
        <v>21</v>
      </c>
      <c r="E195" s="773"/>
      <c r="F195" s="658"/>
      <c r="G195" s="711"/>
    </row>
    <row r="196" spans="1:7" ht="49.5" hidden="1" customHeight="1">
      <c r="A196" s="774" t="s">
        <v>46</v>
      </c>
      <c r="B196" s="775" t="s">
        <v>716</v>
      </c>
      <c r="C196" s="776">
        <v>2240</v>
      </c>
      <c r="D196" s="777">
        <v>0</v>
      </c>
      <c r="E196" s="770" t="s">
        <v>11</v>
      </c>
      <c r="F196" s="566" t="s">
        <v>19</v>
      </c>
      <c r="G196" s="778" t="s">
        <v>9</v>
      </c>
    </row>
    <row r="197" spans="1:7" ht="53.25" hidden="1" customHeight="1">
      <c r="A197" s="774" t="s">
        <v>47</v>
      </c>
      <c r="B197" s="771"/>
      <c r="C197" s="779"/>
      <c r="D197" s="651" t="s">
        <v>20</v>
      </c>
      <c r="E197" s="770"/>
      <c r="F197" s="566"/>
      <c r="G197" s="780"/>
    </row>
    <row r="198" spans="1:7" ht="42" hidden="1" customHeight="1">
      <c r="A198" s="781" t="s">
        <v>22</v>
      </c>
      <c r="B198" s="775" t="s">
        <v>717</v>
      </c>
      <c r="C198" s="1497">
        <v>2240</v>
      </c>
      <c r="D198" s="777">
        <v>0</v>
      </c>
      <c r="E198" s="1440" t="s">
        <v>11</v>
      </c>
      <c r="F198" s="1405" t="s">
        <v>19</v>
      </c>
      <c r="G198" s="1369" t="s">
        <v>9</v>
      </c>
    </row>
    <row r="199" spans="1:7" ht="49.5" hidden="1" customHeight="1">
      <c r="A199" s="782"/>
      <c r="B199" s="771"/>
      <c r="C199" s="1498"/>
      <c r="D199" s="643" t="s">
        <v>16</v>
      </c>
      <c r="E199" s="1419"/>
      <c r="F199" s="1406"/>
      <c r="G199" s="1370"/>
    </row>
    <row r="200" spans="1:7" ht="49.5" hidden="1" customHeight="1">
      <c r="A200" s="1506" t="s">
        <v>500</v>
      </c>
      <c r="B200" s="1508" t="s">
        <v>681</v>
      </c>
      <c r="C200" s="1449">
        <v>2240</v>
      </c>
      <c r="D200" s="645">
        <v>7200</v>
      </c>
      <c r="E200" s="1449" t="s">
        <v>181</v>
      </c>
      <c r="F200" s="1449" t="s">
        <v>118</v>
      </c>
      <c r="G200" s="1502" t="s">
        <v>53</v>
      </c>
    </row>
    <row r="201" spans="1:7" ht="49.5" hidden="1" customHeight="1">
      <c r="A201" s="1507"/>
      <c r="B201" s="1509"/>
      <c r="C201" s="1445"/>
      <c r="D201" s="719" t="s">
        <v>546</v>
      </c>
      <c r="E201" s="1445"/>
      <c r="F201" s="1445"/>
      <c r="G201" s="1503"/>
    </row>
    <row r="202" spans="1:7" ht="36" hidden="1" customHeight="1">
      <c r="A202" s="1397" t="s">
        <v>529</v>
      </c>
      <c r="B202" s="775" t="s">
        <v>718</v>
      </c>
      <c r="C202" s="1405">
        <v>2240</v>
      </c>
      <c r="D202" s="657">
        <v>30000</v>
      </c>
      <c r="E202" s="1449" t="s">
        <v>181</v>
      </c>
      <c r="F202" s="1413" t="s">
        <v>27</v>
      </c>
      <c r="G202" s="1443" t="s">
        <v>59</v>
      </c>
    </row>
    <row r="203" spans="1:7" ht="44.25" hidden="1" customHeight="1">
      <c r="A203" s="1398"/>
      <c r="B203" s="771"/>
      <c r="C203" s="1406"/>
      <c r="D203" s="651" t="s">
        <v>530</v>
      </c>
      <c r="E203" s="1445"/>
      <c r="F203" s="1414"/>
      <c r="G203" s="1417"/>
    </row>
    <row r="204" spans="1:7" ht="42" hidden="1" customHeight="1">
      <c r="A204" s="783" t="s">
        <v>224</v>
      </c>
      <c r="B204" s="775" t="s">
        <v>719</v>
      </c>
      <c r="C204" s="784">
        <v>2240</v>
      </c>
      <c r="D204" s="657">
        <v>0</v>
      </c>
      <c r="E204" s="1405" t="s">
        <v>200</v>
      </c>
      <c r="F204" s="1413" t="s">
        <v>109</v>
      </c>
      <c r="G204" s="1443" t="s">
        <v>59</v>
      </c>
    </row>
    <row r="205" spans="1:7" ht="28.5" hidden="1" customHeight="1">
      <c r="A205" s="785"/>
      <c r="B205" s="771"/>
      <c r="C205" s="786"/>
      <c r="D205" s="651" t="s">
        <v>216</v>
      </c>
      <c r="E205" s="1406"/>
      <c r="F205" s="1414"/>
      <c r="G205" s="1417"/>
    </row>
    <row r="206" spans="1:7" ht="28.5" hidden="1" customHeight="1">
      <c r="A206" s="787" t="s">
        <v>226</v>
      </c>
      <c r="B206" s="1395" t="s">
        <v>720</v>
      </c>
      <c r="C206" s="788">
        <v>2240</v>
      </c>
      <c r="D206" s="789">
        <v>0</v>
      </c>
      <c r="E206" s="1405" t="s">
        <v>200</v>
      </c>
      <c r="F206" s="566" t="s">
        <v>227</v>
      </c>
      <c r="G206" s="1443" t="s">
        <v>53</v>
      </c>
    </row>
    <row r="207" spans="1:7" ht="28.5" hidden="1" customHeight="1">
      <c r="A207" s="787"/>
      <c r="B207" s="1396"/>
      <c r="C207" s="788"/>
      <c r="D207" s="651" t="s">
        <v>228</v>
      </c>
      <c r="E207" s="1406"/>
      <c r="F207" s="566"/>
      <c r="G207" s="1417"/>
    </row>
    <row r="208" spans="1:7" ht="96.75" hidden="1" customHeight="1">
      <c r="A208" s="1397" t="s">
        <v>636</v>
      </c>
      <c r="B208" s="775" t="s">
        <v>721</v>
      </c>
      <c r="C208" s="784">
        <v>2240</v>
      </c>
      <c r="D208" s="657">
        <f>8400000-102000-191118-1254730-252154</f>
        <v>6599998</v>
      </c>
      <c r="E208" s="1445" t="s">
        <v>658</v>
      </c>
      <c r="F208" s="784" t="s">
        <v>19</v>
      </c>
      <c r="G208" s="1377" t="s">
        <v>574</v>
      </c>
    </row>
    <row r="209" spans="1:7" ht="44.25" hidden="1" customHeight="1">
      <c r="A209" s="1398"/>
      <c r="B209" s="790"/>
      <c r="C209" s="786"/>
      <c r="D209" s="651" t="s">
        <v>619</v>
      </c>
      <c r="E209" s="1446"/>
      <c r="F209" s="786"/>
      <c r="G209" s="1378"/>
    </row>
    <row r="210" spans="1:7" ht="99" hidden="1" customHeight="1">
      <c r="A210" s="1397" t="s">
        <v>527</v>
      </c>
      <c r="B210" s="775" t="s">
        <v>722</v>
      </c>
      <c r="C210" s="784">
        <v>2240</v>
      </c>
      <c r="D210" s="657">
        <v>102000</v>
      </c>
      <c r="E210" s="1449" t="s">
        <v>181</v>
      </c>
      <c r="F210" s="784" t="s">
        <v>19</v>
      </c>
      <c r="G210" s="1377" t="s">
        <v>723</v>
      </c>
    </row>
    <row r="211" spans="1:7" ht="60.75" hidden="1" customHeight="1">
      <c r="A211" s="1501"/>
      <c r="B211" s="790"/>
      <c r="C211" s="786"/>
      <c r="D211" s="687" t="s">
        <v>386</v>
      </c>
      <c r="E211" s="1445"/>
      <c r="F211" s="786"/>
      <c r="G211" s="1378"/>
    </row>
    <row r="212" spans="1:7" ht="60.75" hidden="1" customHeight="1">
      <c r="A212" s="1397" t="s">
        <v>621</v>
      </c>
      <c r="B212" s="1395" t="s">
        <v>724</v>
      </c>
      <c r="C212" s="788">
        <v>2240</v>
      </c>
      <c r="D212" s="657">
        <v>252154</v>
      </c>
      <c r="E212" s="1445" t="s">
        <v>658</v>
      </c>
      <c r="F212" s="788" t="s">
        <v>27</v>
      </c>
      <c r="G212" s="778" t="s">
        <v>53</v>
      </c>
    </row>
    <row r="213" spans="1:7" ht="27" hidden="1" customHeight="1">
      <c r="A213" s="1398"/>
      <c r="B213" s="1396"/>
      <c r="C213" s="786"/>
      <c r="D213" s="651" t="s">
        <v>620</v>
      </c>
      <c r="E213" s="1446"/>
      <c r="F213" s="786"/>
      <c r="G213" s="791"/>
    </row>
    <row r="214" spans="1:7" ht="57.75" hidden="1" customHeight="1">
      <c r="A214" s="1397" t="s">
        <v>532</v>
      </c>
      <c r="B214" s="1395" t="s">
        <v>725</v>
      </c>
      <c r="C214" s="788">
        <v>2240</v>
      </c>
      <c r="D214" s="657">
        <v>1033600</v>
      </c>
      <c r="E214" s="1445" t="s">
        <v>658</v>
      </c>
      <c r="F214" s="788" t="s">
        <v>119</v>
      </c>
      <c r="G214" s="778" t="s">
        <v>53</v>
      </c>
    </row>
    <row r="215" spans="1:7" ht="42" hidden="1" customHeight="1">
      <c r="A215" s="1398"/>
      <c r="B215" s="1396"/>
      <c r="C215" s="786"/>
      <c r="D215" s="651" t="s">
        <v>570</v>
      </c>
      <c r="E215" s="1446"/>
      <c r="F215" s="786"/>
      <c r="G215" s="791"/>
    </row>
    <row r="216" spans="1:7" ht="42" hidden="1" customHeight="1">
      <c r="A216" s="1397" t="s">
        <v>534</v>
      </c>
      <c r="B216" s="1395" t="s">
        <v>726</v>
      </c>
      <c r="C216" s="788">
        <v>2240</v>
      </c>
      <c r="D216" s="657">
        <f>1357000-7000</f>
        <v>1350000</v>
      </c>
      <c r="E216" s="1445" t="s">
        <v>658</v>
      </c>
      <c r="F216" s="788" t="s">
        <v>119</v>
      </c>
      <c r="G216" s="778" t="s">
        <v>53</v>
      </c>
    </row>
    <row r="217" spans="1:7" ht="42" hidden="1" customHeight="1">
      <c r="A217" s="1398"/>
      <c r="B217" s="1396"/>
      <c r="C217" s="786"/>
      <c r="D217" s="651" t="s">
        <v>591</v>
      </c>
      <c r="E217" s="1446"/>
      <c r="F217" s="786"/>
      <c r="G217" s="792"/>
    </row>
    <row r="218" spans="1:7" ht="42" hidden="1" customHeight="1">
      <c r="A218" s="1397" t="s">
        <v>593</v>
      </c>
      <c r="B218" s="1395" t="s">
        <v>727</v>
      </c>
      <c r="C218" s="788">
        <v>2240</v>
      </c>
      <c r="D218" s="657">
        <v>7000</v>
      </c>
      <c r="E218" s="1449" t="s">
        <v>181</v>
      </c>
      <c r="F218" s="788" t="s">
        <v>19</v>
      </c>
      <c r="G218" s="778" t="s">
        <v>53</v>
      </c>
    </row>
    <row r="219" spans="1:7" ht="31.5" hidden="1" customHeight="1">
      <c r="A219" s="1398"/>
      <c r="B219" s="1396"/>
      <c r="C219" s="788"/>
      <c r="D219" s="651" t="s">
        <v>589</v>
      </c>
      <c r="E219" s="1445"/>
      <c r="F219" s="788"/>
      <c r="G219" s="792"/>
    </row>
    <row r="220" spans="1:7" ht="71.25" customHeight="1">
      <c r="A220" s="1397" t="s">
        <v>423</v>
      </c>
      <c r="B220" s="775" t="s">
        <v>728</v>
      </c>
      <c r="C220" s="1405">
        <v>2240</v>
      </c>
      <c r="D220" s="793">
        <v>725900</v>
      </c>
      <c r="E220" s="1449" t="s">
        <v>181</v>
      </c>
      <c r="F220" s="1405" t="s">
        <v>25</v>
      </c>
      <c r="G220" s="778" t="s">
        <v>53</v>
      </c>
    </row>
    <row r="221" spans="1:7" ht="120.75" customHeight="1">
      <c r="A221" s="1398"/>
      <c r="B221" s="771"/>
      <c r="C221" s="1406"/>
      <c r="D221" s="668" t="s">
        <v>571</v>
      </c>
      <c r="E221" s="1445"/>
      <c r="F221" s="1406"/>
      <c r="G221" s="711"/>
    </row>
    <row r="222" spans="1:7" s="158" customFormat="1" ht="39" customHeight="1">
      <c r="A222" s="1499" t="s">
        <v>535</v>
      </c>
      <c r="B222" s="1395" t="s">
        <v>729</v>
      </c>
      <c r="C222" s="794" t="s">
        <v>537</v>
      </c>
      <c r="D222" s="795">
        <v>496500</v>
      </c>
      <c r="E222" s="1449" t="s">
        <v>181</v>
      </c>
      <c r="F222" s="566" t="s">
        <v>25</v>
      </c>
      <c r="G222" s="1495" t="s">
        <v>538</v>
      </c>
    </row>
    <row r="223" spans="1:7" s="158" customFormat="1" ht="129.75" customHeight="1">
      <c r="A223" s="1500"/>
      <c r="B223" s="1396"/>
      <c r="C223" s="796"/>
      <c r="D223" s="651" t="s">
        <v>539</v>
      </c>
      <c r="E223" s="1445"/>
      <c r="F223" s="658"/>
      <c r="G223" s="1496"/>
    </row>
    <row r="224" spans="1:7" ht="51" hidden="1" customHeight="1">
      <c r="A224" s="797" t="s">
        <v>61</v>
      </c>
      <c r="B224" s="775" t="s">
        <v>730</v>
      </c>
      <c r="C224" s="1497">
        <v>2240</v>
      </c>
      <c r="D224" s="663">
        <v>0</v>
      </c>
      <c r="E224" s="1440" t="s">
        <v>63</v>
      </c>
      <c r="F224" s="1405" t="s">
        <v>25</v>
      </c>
      <c r="G224" s="798" t="s">
        <v>53</v>
      </c>
    </row>
    <row r="225" spans="1:7" ht="27" hidden="1" customHeight="1">
      <c r="A225" s="785"/>
      <c r="B225" s="771"/>
      <c r="C225" s="1498"/>
      <c r="D225" s="651" t="s">
        <v>64</v>
      </c>
      <c r="E225" s="1419"/>
      <c r="F225" s="1406"/>
      <c r="G225" s="799"/>
    </row>
    <row r="226" spans="1:7" ht="50.25" hidden="1" customHeight="1">
      <c r="A226" s="787" t="s">
        <v>28</v>
      </c>
      <c r="B226" s="775" t="s">
        <v>731</v>
      </c>
      <c r="C226" s="788">
        <v>2240</v>
      </c>
      <c r="D226" s="663">
        <v>0</v>
      </c>
      <c r="E226" s="800" t="s">
        <v>11</v>
      </c>
      <c r="F226" s="801" t="s">
        <v>25</v>
      </c>
      <c r="G226" s="1369" t="s">
        <v>53</v>
      </c>
    </row>
    <row r="227" spans="1:7" ht="30.75" hidden="1" customHeight="1">
      <c r="A227" s="785"/>
      <c r="B227" s="771"/>
      <c r="C227" s="786"/>
      <c r="D227" s="643" t="s">
        <v>29</v>
      </c>
      <c r="E227" s="786"/>
      <c r="F227" s="802"/>
      <c r="G227" s="1370"/>
    </row>
    <row r="228" spans="1:7" ht="45" hidden="1" customHeight="1">
      <c r="A228" s="797" t="s">
        <v>61</v>
      </c>
      <c r="B228" s="775" t="s">
        <v>730</v>
      </c>
      <c r="C228" s="1497">
        <v>2240</v>
      </c>
      <c r="D228" s="663">
        <v>0</v>
      </c>
      <c r="E228" s="1440" t="s">
        <v>63</v>
      </c>
      <c r="F228" s="1405" t="s">
        <v>118</v>
      </c>
      <c r="G228" s="798" t="s">
        <v>53</v>
      </c>
    </row>
    <row r="229" spans="1:7" ht="27" hidden="1" customHeight="1">
      <c r="A229" s="785"/>
      <c r="B229" s="771"/>
      <c r="C229" s="1498"/>
      <c r="D229" s="651" t="s">
        <v>151</v>
      </c>
      <c r="E229" s="1419"/>
      <c r="F229" s="1406"/>
      <c r="G229" s="799"/>
    </row>
    <row r="230" spans="1:7" s="223" customFormat="1" ht="48.75" hidden="1" customHeight="1">
      <c r="A230" s="1434" t="s">
        <v>426</v>
      </c>
      <c r="B230" s="652" t="s">
        <v>732</v>
      </c>
      <c r="C230" s="768">
        <v>2240</v>
      </c>
      <c r="D230" s="803">
        <v>0</v>
      </c>
      <c r="E230" s="1492" t="s">
        <v>114</v>
      </c>
      <c r="F230" s="566" t="s">
        <v>19</v>
      </c>
      <c r="G230" s="804" t="s">
        <v>53</v>
      </c>
    </row>
    <row r="231" spans="1:7" s="223" customFormat="1" ht="51.75" hidden="1" customHeight="1">
      <c r="A231" s="1435"/>
      <c r="B231" s="648"/>
      <c r="C231" s="768"/>
      <c r="D231" s="805" t="s">
        <v>493</v>
      </c>
      <c r="E231" s="1431"/>
      <c r="F231" s="566"/>
      <c r="G231" s="806"/>
    </row>
    <row r="232" spans="1:7" ht="51.75" hidden="1" customHeight="1">
      <c r="A232" s="1452" t="s">
        <v>426</v>
      </c>
      <c r="B232" s="775" t="s">
        <v>730</v>
      </c>
      <c r="C232" s="807">
        <v>2240</v>
      </c>
      <c r="D232" s="803">
        <v>0</v>
      </c>
      <c r="E232" s="1440" t="s">
        <v>114</v>
      </c>
      <c r="F232" s="788" t="s">
        <v>19</v>
      </c>
      <c r="G232" s="798" t="s">
        <v>53</v>
      </c>
    </row>
    <row r="233" spans="1:7" ht="35.25" hidden="1" customHeight="1">
      <c r="A233" s="1453"/>
      <c r="B233" s="767"/>
      <c r="C233" s="807"/>
      <c r="D233" s="651" t="s">
        <v>494</v>
      </c>
      <c r="E233" s="1419"/>
      <c r="F233" s="788"/>
      <c r="G233" s="808" t="s">
        <v>372</v>
      </c>
    </row>
    <row r="234" spans="1:7" ht="53.25" hidden="1" customHeight="1">
      <c r="A234" s="1493" t="s">
        <v>616</v>
      </c>
      <c r="B234" s="1447" t="s">
        <v>733</v>
      </c>
      <c r="C234" s="1413">
        <v>2240</v>
      </c>
      <c r="D234" s="595">
        <f>21200+28600</f>
        <v>49800</v>
      </c>
      <c r="E234" s="1449" t="s">
        <v>181</v>
      </c>
      <c r="F234" s="1413" t="s">
        <v>25</v>
      </c>
      <c r="G234" s="1490" t="s">
        <v>58</v>
      </c>
    </row>
    <row r="235" spans="1:7" ht="31.5" hidden="1" customHeight="1">
      <c r="A235" s="1494"/>
      <c r="B235" s="1448"/>
      <c r="C235" s="1414"/>
      <c r="D235" s="659" t="s">
        <v>615</v>
      </c>
      <c r="E235" s="1445"/>
      <c r="F235" s="1414"/>
      <c r="G235" s="1491"/>
    </row>
    <row r="236" spans="1:7" ht="48" hidden="1" customHeight="1">
      <c r="A236" s="1434" t="s">
        <v>428</v>
      </c>
      <c r="B236" s="1447" t="s">
        <v>733</v>
      </c>
      <c r="C236" s="1413">
        <v>2240</v>
      </c>
      <c r="D236" s="657">
        <v>0</v>
      </c>
      <c r="E236" s="1449" t="s">
        <v>181</v>
      </c>
      <c r="F236" s="1413" t="s">
        <v>572</v>
      </c>
      <c r="G236" s="1490" t="s">
        <v>65</v>
      </c>
    </row>
    <row r="237" spans="1:7" ht="36.75" hidden="1" customHeight="1">
      <c r="A237" s="1435"/>
      <c r="B237" s="1448"/>
      <c r="C237" s="1414"/>
      <c r="D237" s="659" t="s">
        <v>377</v>
      </c>
      <c r="E237" s="1445"/>
      <c r="F237" s="1414"/>
      <c r="G237" s="1491"/>
    </row>
    <row r="238" spans="1:7" ht="56.25" hidden="1" customHeight="1">
      <c r="A238" s="1434" t="s">
        <v>429</v>
      </c>
      <c r="B238" s="1444" t="s">
        <v>734</v>
      </c>
      <c r="C238" s="1413">
        <v>2240</v>
      </c>
      <c r="D238" s="596">
        <v>0</v>
      </c>
      <c r="E238" s="1413" t="s">
        <v>396</v>
      </c>
      <c r="F238" s="1413" t="s">
        <v>27</v>
      </c>
      <c r="G238" s="1459" t="s">
        <v>53</v>
      </c>
    </row>
    <row r="239" spans="1:7" ht="44.25" hidden="1" customHeight="1">
      <c r="A239" s="1435"/>
      <c r="B239" s="1439"/>
      <c r="C239" s="1414"/>
      <c r="D239" s="809" t="s">
        <v>403</v>
      </c>
      <c r="E239" s="1414"/>
      <c r="F239" s="1414"/>
      <c r="G239" s="1433"/>
    </row>
    <row r="240" spans="1:7" ht="64.5" hidden="1" customHeight="1">
      <c r="A240" s="1452" t="s">
        <v>735</v>
      </c>
      <c r="B240" s="1488" t="s">
        <v>736</v>
      </c>
      <c r="C240" s="788">
        <v>2240</v>
      </c>
      <c r="D240" s="595">
        <f>14232300+2876600-2206501.51-567766.25+1254730</f>
        <v>15589362.24</v>
      </c>
      <c r="E240" s="1445" t="s">
        <v>658</v>
      </c>
      <c r="F240" s="1403" t="s">
        <v>25</v>
      </c>
      <c r="G240" s="1369" t="s">
        <v>53</v>
      </c>
    </row>
    <row r="241" spans="1:7" ht="88.5" hidden="1" customHeight="1">
      <c r="A241" s="1453"/>
      <c r="B241" s="1489"/>
      <c r="C241" s="796"/>
      <c r="D241" s="651" t="s">
        <v>617</v>
      </c>
      <c r="E241" s="1446"/>
      <c r="F241" s="1404"/>
      <c r="G241" s="1370"/>
    </row>
    <row r="242" spans="1:7" ht="70.5" hidden="1" customHeight="1">
      <c r="A242" s="1452" t="s">
        <v>735</v>
      </c>
      <c r="B242" s="1488" t="s">
        <v>736</v>
      </c>
      <c r="C242" s="810" t="s">
        <v>537</v>
      </c>
      <c r="D242" s="595">
        <f>2206501.51+567766.25</f>
        <v>2774267.76</v>
      </c>
      <c r="E242" s="1449" t="s">
        <v>181</v>
      </c>
      <c r="F242" s="811" t="s">
        <v>25</v>
      </c>
      <c r="G242" s="1377" t="s">
        <v>723</v>
      </c>
    </row>
    <row r="243" spans="1:7" ht="88.5" hidden="1" customHeight="1">
      <c r="A243" s="1453"/>
      <c r="B243" s="1489"/>
      <c r="C243" s="796"/>
      <c r="D243" s="651" t="s">
        <v>612</v>
      </c>
      <c r="E243" s="1445"/>
      <c r="F243" s="802"/>
      <c r="G243" s="1378"/>
    </row>
    <row r="244" spans="1:7" ht="51" customHeight="1">
      <c r="A244" s="1452" t="s">
        <v>432</v>
      </c>
      <c r="B244" s="1395" t="s">
        <v>737</v>
      </c>
      <c r="C244" s="788">
        <v>2240</v>
      </c>
      <c r="D244" s="595">
        <v>54000</v>
      </c>
      <c r="E244" s="1445" t="s">
        <v>658</v>
      </c>
      <c r="F244" s="801" t="s">
        <v>27</v>
      </c>
      <c r="G244" s="1369" t="s">
        <v>53</v>
      </c>
    </row>
    <row r="245" spans="1:7" ht="84.75" customHeight="1">
      <c r="A245" s="1453"/>
      <c r="B245" s="1396"/>
      <c r="C245" s="786"/>
      <c r="D245" s="668" t="s">
        <v>540</v>
      </c>
      <c r="E245" s="1446"/>
      <c r="F245" s="802"/>
      <c r="G245" s="1370"/>
    </row>
    <row r="246" spans="1:7" ht="47.25" hidden="1" customHeight="1">
      <c r="A246" s="1397" t="s">
        <v>738</v>
      </c>
      <c r="B246" s="767" t="s">
        <v>739</v>
      </c>
      <c r="C246" s="807">
        <v>2240</v>
      </c>
      <c r="D246" s="681">
        <f>1065800+523600+523600-58645.2</f>
        <v>2054354.8</v>
      </c>
      <c r="E246" s="1445" t="s">
        <v>658</v>
      </c>
      <c r="F246" s="1462" t="s">
        <v>25</v>
      </c>
      <c r="G246" s="1487" t="s">
        <v>53</v>
      </c>
    </row>
    <row r="247" spans="1:7" ht="44.25" hidden="1" customHeight="1">
      <c r="A247" s="1398"/>
      <c r="B247" s="771"/>
      <c r="C247" s="812"/>
      <c r="D247" s="668" t="s">
        <v>594</v>
      </c>
      <c r="E247" s="1446"/>
      <c r="F247" s="1404"/>
      <c r="G247" s="1370"/>
    </row>
    <row r="248" spans="1:7" ht="43.5" hidden="1" customHeight="1">
      <c r="A248" s="1397" t="s">
        <v>740</v>
      </c>
      <c r="B248" s="767" t="s">
        <v>739</v>
      </c>
      <c r="C248" s="807">
        <v>2240</v>
      </c>
      <c r="D248" s="681">
        <v>58645.2</v>
      </c>
      <c r="E248" s="1449" t="s">
        <v>181</v>
      </c>
      <c r="F248" s="1462" t="s">
        <v>25</v>
      </c>
      <c r="G248" s="1377" t="s">
        <v>723</v>
      </c>
    </row>
    <row r="249" spans="1:7" ht="48.75" hidden="1" customHeight="1">
      <c r="A249" s="1398"/>
      <c r="B249" s="767"/>
      <c r="C249" s="807"/>
      <c r="D249" s="668" t="s">
        <v>595</v>
      </c>
      <c r="E249" s="1445"/>
      <c r="F249" s="1404"/>
      <c r="G249" s="1378"/>
    </row>
    <row r="250" spans="1:7" ht="57" hidden="1" customHeight="1">
      <c r="A250" s="1397" t="s">
        <v>741</v>
      </c>
      <c r="B250" s="775" t="s">
        <v>739</v>
      </c>
      <c r="C250" s="813">
        <v>2240</v>
      </c>
      <c r="D250" s="657">
        <f>571200-40064.6</f>
        <v>531135.4</v>
      </c>
      <c r="E250" s="1445" t="s">
        <v>658</v>
      </c>
      <c r="F250" s="1403" t="s">
        <v>25</v>
      </c>
      <c r="G250" s="1369" t="s">
        <v>53</v>
      </c>
    </row>
    <row r="251" spans="1:7" ht="31.5" hidden="1" customHeight="1">
      <c r="A251" s="1398"/>
      <c r="B251" s="771"/>
      <c r="C251" s="812"/>
      <c r="D251" s="814" t="s">
        <v>596</v>
      </c>
      <c r="E251" s="1446"/>
      <c r="F251" s="1404"/>
      <c r="G251" s="1370"/>
    </row>
    <row r="252" spans="1:7" ht="27" hidden="1" customHeight="1">
      <c r="A252" s="1397" t="s">
        <v>742</v>
      </c>
      <c r="B252" s="775" t="s">
        <v>739</v>
      </c>
      <c r="C252" s="807">
        <v>2240</v>
      </c>
      <c r="D252" s="657">
        <v>40064.6</v>
      </c>
      <c r="E252" s="1449" t="s">
        <v>181</v>
      </c>
      <c r="F252" s="801" t="s">
        <v>25</v>
      </c>
      <c r="G252" s="1377" t="s">
        <v>723</v>
      </c>
    </row>
    <row r="253" spans="1:7" ht="56.25" hidden="1" customHeight="1">
      <c r="A253" s="1398"/>
      <c r="B253" s="767"/>
      <c r="C253" s="807"/>
      <c r="D253" s="814" t="s">
        <v>597</v>
      </c>
      <c r="E253" s="1445"/>
      <c r="F253" s="801"/>
      <c r="G253" s="1378"/>
    </row>
    <row r="254" spans="1:7" ht="55.5" hidden="1" customHeight="1">
      <c r="A254" s="1452" t="s">
        <v>542</v>
      </c>
      <c r="B254" s="775" t="s">
        <v>743</v>
      </c>
      <c r="C254" s="1405">
        <v>2240</v>
      </c>
      <c r="D254" s="657">
        <v>802500</v>
      </c>
      <c r="E254" s="1449" t="s">
        <v>181</v>
      </c>
      <c r="F254" s="1413" t="s">
        <v>27</v>
      </c>
      <c r="G254" s="1443" t="s">
        <v>744</v>
      </c>
    </row>
    <row r="255" spans="1:7" ht="45.75" hidden="1" customHeight="1">
      <c r="A255" s="1453"/>
      <c r="B255" s="771"/>
      <c r="C255" s="1406"/>
      <c r="D255" s="651" t="s">
        <v>548</v>
      </c>
      <c r="E255" s="1445"/>
      <c r="F255" s="1414"/>
      <c r="G255" s="1417"/>
    </row>
    <row r="256" spans="1:7" ht="52.5" hidden="1" customHeight="1">
      <c r="A256" s="815" t="s">
        <v>202</v>
      </c>
      <c r="B256" s="775" t="s">
        <v>716</v>
      </c>
      <c r="C256" s="784">
        <v>2240</v>
      </c>
      <c r="D256" s="816">
        <v>0</v>
      </c>
      <c r="E256" s="800" t="s">
        <v>115</v>
      </c>
      <c r="F256" s="1462" t="s">
        <v>109</v>
      </c>
      <c r="G256" s="1369" t="s">
        <v>53</v>
      </c>
    </row>
    <row r="257" spans="1:7" ht="25.5" hidden="1" customHeight="1">
      <c r="A257" s="817"/>
      <c r="B257" s="771"/>
      <c r="C257" s="786"/>
      <c r="D257" s="659" t="s">
        <v>203</v>
      </c>
      <c r="E257" s="818"/>
      <c r="F257" s="1404"/>
      <c r="G257" s="1370"/>
    </row>
    <row r="258" spans="1:7" ht="25.5" hidden="1" customHeight="1">
      <c r="A258" s="1485" t="s">
        <v>239</v>
      </c>
      <c r="B258" s="775" t="s">
        <v>716</v>
      </c>
      <c r="C258" s="784">
        <v>2240</v>
      </c>
      <c r="D258" s="816">
        <v>0</v>
      </c>
      <c r="E258" s="800" t="s">
        <v>115</v>
      </c>
      <c r="F258" s="1462" t="s">
        <v>109</v>
      </c>
      <c r="G258" s="1369" t="s">
        <v>53</v>
      </c>
    </row>
    <row r="259" spans="1:7" ht="128.25" hidden="1" customHeight="1">
      <c r="A259" s="1486"/>
      <c r="B259" s="771"/>
      <c r="C259" s="786"/>
      <c r="D259" s="754" t="s">
        <v>238</v>
      </c>
      <c r="E259" s="658"/>
      <c r="F259" s="1404"/>
      <c r="G259" s="1370"/>
    </row>
    <row r="260" spans="1:7" ht="30" hidden="1" customHeight="1">
      <c r="A260" s="819" t="s">
        <v>187</v>
      </c>
      <c r="B260" s="775" t="s">
        <v>745</v>
      </c>
      <c r="C260" s="784">
        <v>2240</v>
      </c>
      <c r="D260" s="820">
        <v>0</v>
      </c>
      <c r="E260" s="656"/>
      <c r="F260" s="811"/>
      <c r="G260" s="1369" t="s">
        <v>58</v>
      </c>
    </row>
    <row r="261" spans="1:7" ht="69.75" hidden="1" customHeight="1">
      <c r="A261" s="821"/>
      <c r="B261" s="771"/>
      <c r="C261" s="786"/>
      <c r="D261" s="754" t="s">
        <v>325</v>
      </c>
      <c r="E261" s="658" t="s">
        <v>115</v>
      </c>
      <c r="F261" s="802" t="s">
        <v>119</v>
      </c>
      <c r="G261" s="1370"/>
    </row>
    <row r="262" spans="1:7" ht="50.25" hidden="1" customHeight="1">
      <c r="A262" s="822" t="s">
        <v>338</v>
      </c>
      <c r="B262" s="652" t="s">
        <v>746</v>
      </c>
      <c r="C262" s="784">
        <v>2240</v>
      </c>
      <c r="D262" s="816">
        <v>0</v>
      </c>
      <c r="E262" s="1413" t="s">
        <v>327</v>
      </c>
      <c r="F262" s="811"/>
      <c r="G262" s="1369" t="s">
        <v>58</v>
      </c>
    </row>
    <row r="263" spans="1:7" ht="43.5" hidden="1" customHeight="1">
      <c r="A263" s="821"/>
      <c r="B263" s="771"/>
      <c r="C263" s="786"/>
      <c r="D263" s="754" t="s">
        <v>326</v>
      </c>
      <c r="E263" s="1414"/>
      <c r="F263" s="802" t="s">
        <v>279</v>
      </c>
      <c r="G263" s="1370"/>
    </row>
    <row r="264" spans="1:7" ht="43.5" hidden="1" customHeight="1">
      <c r="A264" s="823" t="s">
        <v>252</v>
      </c>
      <c r="B264" s="824" t="s">
        <v>747</v>
      </c>
      <c r="C264" s="807">
        <v>2240</v>
      </c>
      <c r="D264" s="825">
        <v>0</v>
      </c>
      <c r="E264" s="1440" t="s">
        <v>200</v>
      </c>
      <c r="F264" s="566" t="s">
        <v>342</v>
      </c>
      <c r="G264" s="1369" t="s">
        <v>58</v>
      </c>
    </row>
    <row r="265" spans="1:7" ht="43.5" hidden="1" customHeight="1">
      <c r="A265" s="826"/>
      <c r="B265" s="771"/>
      <c r="C265" s="827"/>
      <c r="D265" s="719" t="s">
        <v>346</v>
      </c>
      <c r="E265" s="1419"/>
      <c r="F265" s="658"/>
      <c r="G265" s="1370"/>
    </row>
    <row r="266" spans="1:7" ht="36" hidden="1" customHeight="1">
      <c r="A266" s="1483" t="s">
        <v>191</v>
      </c>
      <c r="B266" s="775" t="s">
        <v>716</v>
      </c>
      <c r="C266" s="788">
        <v>2240</v>
      </c>
      <c r="D266" s="816">
        <v>0</v>
      </c>
      <c r="E266" s="1413" t="s">
        <v>189</v>
      </c>
      <c r="F266" s="1413" t="s">
        <v>119</v>
      </c>
      <c r="G266" s="1369" t="s">
        <v>58</v>
      </c>
    </row>
    <row r="267" spans="1:7" ht="58.5" hidden="1" customHeight="1">
      <c r="A267" s="1484"/>
      <c r="B267" s="767"/>
      <c r="C267" s="788"/>
      <c r="D267" s="754" t="s">
        <v>229</v>
      </c>
      <c r="E267" s="1414"/>
      <c r="F267" s="1414"/>
      <c r="G267" s="1370"/>
    </row>
    <row r="268" spans="1:7" ht="16.5" hidden="1" customHeight="1">
      <c r="A268" s="1481" t="s">
        <v>168</v>
      </c>
      <c r="B268" s="1447" t="s">
        <v>748</v>
      </c>
      <c r="C268" s="1413">
        <v>2240</v>
      </c>
      <c r="D268" s="828">
        <f>199000-32727-48836-6837.6-10000-12992.1- 49128-17000-21479.3</f>
        <v>0</v>
      </c>
      <c r="E268" s="1457" t="s">
        <v>200</v>
      </c>
      <c r="F268" s="1457" t="s">
        <v>108</v>
      </c>
      <c r="G268" s="1470" t="s">
        <v>53</v>
      </c>
    </row>
    <row r="269" spans="1:7" ht="42.75" hidden="1" customHeight="1">
      <c r="A269" s="1482"/>
      <c r="B269" s="1475"/>
      <c r="C269" s="1476"/>
      <c r="D269" s="829" t="s">
        <v>233</v>
      </c>
      <c r="E269" s="1469"/>
      <c r="F269" s="1469"/>
      <c r="G269" s="1471"/>
    </row>
    <row r="270" spans="1:7" ht="42.75" hidden="1" customHeight="1">
      <c r="A270" s="830" t="s">
        <v>218</v>
      </c>
      <c r="B270" s="1447" t="s">
        <v>749</v>
      </c>
      <c r="C270" s="1413">
        <v>2240</v>
      </c>
      <c r="D270" s="828">
        <v>0</v>
      </c>
      <c r="E270" s="1457" t="s">
        <v>200</v>
      </c>
      <c r="F270" s="1457" t="s">
        <v>109</v>
      </c>
      <c r="G270" s="1470" t="s">
        <v>53</v>
      </c>
    </row>
    <row r="271" spans="1:7" ht="42.75" hidden="1" customHeight="1">
      <c r="A271" s="831"/>
      <c r="B271" s="1475"/>
      <c r="C271" s="1476"/>
      <c r="D271" s="829" t="s">
        <v>219</v>
      </c>
      <c r="E271" s="1469"/>
      <c r="F271" s="1469"/>
      <c r="G271" s="1471"/>
    </row>
    <row r="272" spans="1:7" ht="23.25" hidden="1" customHeight="1">
      <c r="A272" s="1477" t="s">
        <v>435</v>
      </c>
      <c r="B272" s="1479" t="s">
        <v>750</v>
      </c>
      <c r="C272" s="1415">
        <v>2240</v>
      </c>
      <c r="D272" s="795">
        <v>0</v>
      </c>
      <c r="E272" s="1480" t="s">
        <v>268</v>
      </c>
      <c r="F272" s="1480" t="s">
        <v>25</v>
      </c>
      <c r="G272" s="1472" t="s">
        <v>53</v>
      </c>
    </row>
    <row r="273" spans="1:7" ht="42.75" hidden="1" customHeight="1">
      <c r="A273" s="1478"/>
      <c r="B273" s="1448"/>
      <c r="C273" s="1414"/>
      <c r="D273" s="754" t="s">
        <v>404</v>
      </c>
      <c r="E273" s="1458"/>
      <c r="F273" s="1458"/>
      <c r="G273" s="1473"/>
    </row>
    <row r="274" spans="1:7" ht="42.75" hidden="1" customHeight="1">
      <c r="A274" s="1409" t="s">
        <v>436</v>
      </c>
      <c r="B274" s="1444" t="s">
        <v>751</v>
      </c>
      <c r="C274" s="1413">
        <v>2240</v>
      </c>
      <c r="D274" s="828">
        <v>0</v>
      </c>
      <c r="E274" s="1457" t="s">
        <v>268</v>
      </c>
      <c r="F274" s="1457" t="s">
        <v>25</v>
      </c>
      <c r="G274" s="1470" t="s">
        <v>53</v>
      </c>
    </row>
    <row r="275" spans="1:7" ht="17.25" hidden="1" customHeight="1">
      <c r="A275" s="1410"/>
      <c r="B275" s="1474"/>
      <c r="C275" s="1414"/>
      <c r="D275" s="754" t="s">
        <v>373</v>
      </c>
      <c r="E275" s="1458"/>
      <c r="F275" s="1458"/>
      <c r="G275" s="1473"/>
    </row>
    <row r="276" spans="1:7" ht="27.75" hidden="1" customHeight="1">
      <c r="A276" s="832" t="s">
        <v>199</v>
      </c>
      <c r="B276" s="833" t="s">
        <v>198</v>
      </c>
      <c r="C276" s="566">
        <v>2240</v>
      </c>
      <c r="D276" s="834">
        <v>0</v>
      </c>
      <c r="E276" s="1468" t="s">
        <v>181</v>
      </c>
      <c r="F276" s="835" t="s">
        <v>119</v>
      </c>
      <c r="G276" s="1470" t="s">
        <v>53</v>
      </c>
    </row>
    <row r="277" spans="1:7" ht="42.75" hidden="1" customHeight="1">
      <c r="A277" s="836"/>
      <c r="B277" s="837"/>
      <c r="C277" s="658"/>
      <c r="D277" s="754" t="s">
        <v>192</v>
      </c>
      <c r="E277" s="1469"/>
      <c r="F277" s="838"/>
      <c r="G277" s="1471"/>
    </row>
    <row r="278" spans="1:7" ht="42.75" hidden="1" customHeight="1">
      <c r="A278" s="839" t="s">
        <v>194</v>
      </c>
      <c r="B278" s="833" t="s">
        <v>752</v>
      </c>
      <c r="C278" s="656">
        <v>2240</v>
      </c>
      <c r="D278" s="834">
        <v>0</v>
      </c>
      <c r="E278" s="1468" t="s">
        <v>181</v>
      </c>
      <c r="F278" s="840" t="s">
        <v>119</v>
      </c>
      <c r="G278" s="1470" t="s">
        <v>53</v>
      </c>
    </row>
    <row r="279" spans="1:7" ht="42.75" hidden="1" customHeight="1">
      <c r="A279" s="841"/>
      <c r="B279" s="842"/>
      <c r="C279" s="843"/>
      <c r="D279" s="754" t="s">
        <v>197</v>
      </c>
      <c r="E279" s="1469"/>
      <c r="F279" s="844"/>
      <c r="G279" s="1471"/>
    </row>
    <row r="280" spans="1:7" ht="42.75" hidden="1" customHeight="1">
      <c r="A280" s="832" t="s">
        <v>195</v>
      </c>
      <c r="B280" s="833" t="s">
        <v>753</v>
      </c>
      <c r="C280" s="566">
        <v>2240</v>
      </c>
      <c r="D280" s="834">
        <v>0</v>
      </c>
      <c r="E280" s="845" t="s">
        <v>181</v>
      </c>
      <c r="F280" s="835" t="s">
        <v>119</v>
      </c>
      <c r="G280" s="1470" t="s">
        <v>53</v>
      </c>
    </row>
    <row r="281" spans="1:7" ht="25.5" hidden="1" customHeight="1">
      <c r="A281" s="832"/>
      <c r="B281" s="846"/>
      <c r="C281" s="566"/>
      <c r="D281" s="754" t="s">
        <v>201</v>
      </c>
      <c r="E281" s="835"/>
      <c r="F281" s="835"/>
      <c r="G281" s="1471"/>
    </row>
    <row r="282" spans="1:7" ht="25.5" hidden="1" customHeight="1">
      <c r="A282" s="1460" t="s">
        <v>146</v>
      </c>
      <c r="B282" s="1395" t="s">
        <v>754</v>
      </c>
      <c r="C282" s="784">
        <v>2240</v>
      </c>
      <c r="D282" s="816">
        <v>0</v>
      </c>
      <c r="E282" s="1403" t="s">
        <v>149</v>
      </c>
      <c r="F282" s="1462" t="s">
        <v>118</v>
      </c>
      <c r="G282" s="1463" t="s">
        <v>53</v>
      </c>
    </row>
    <row r="283" spans="1:7" ht="30.75" hidden="1" customHeight="1">
      <c r="A283" s="1461"/>
      <c r="B283" s="1396"/>
      <c r="C283" s="786"/>
      <c r="D283" s="668" t="s">
        <v>148</v>
      </c>
      <c r="E283" s="1404"/>
      <c r="F283" s="1404"/>
      <c r="G283" s="1464"/>
    </row>
    <row r="284" spans="1:7" ht="25.5" hidden="1" customHeight="1">
      <c r="A284" s="1460" t="s">
        <v>147</v>
      </c>
      <c r="B284" s="1395" t="s">
        <v>755</v>
      </c>
      <c r="C284" s="784">
        <v>2240</v>
      </c>
      <c r="D284" s="816">
        <v>0</v>
      </c>
      <c r="E284" s="1403" t="s">
        <v>149</v>
      </c>
      <c r="F284" s="1462" t="s">
        <v>118</v>
      </c>
      <c r="G284" s="1463" t="s">
        <v>53</v>
      </c>
    </row>
    <row r="285" spans="1:7" ht="7.5" hidden="1" customHeight="1">
      <c r="A285" s="1461"/>
      <c r="B285" s="1396"/>
      <c r="C285" s="786"/>
      <c r="D285" s="668" t="s">
        <v>204</v>
      </c>
      <c r="E285" s="1404"/>
      <c r="F285" s="1404"/>
      <c r="G285" s="1464"/>
    </row>
    <row r="286" spans="1:7" s="116" customFormat="1" ht="54.75" hidden="1" customHeight="1">
      <c r="A286" s="1465" t="s">
        <v>439</v>
      </c>
      <c r="B286" s="1438" t="s">
        <v>756</v>
      </c>
      <c r="C286" s="1457">
        <v>2240</v>
      </c>
      <c r="D286" s="795">
        <v>0</v>
      </c>
      <c r="E286" s="1457" t="s">
        <v>268</v>
      </c>
      <c r="F286" s="1457" t="s">
        <v>25</v>
      </c>
      <c r="G286" s="1456" t="s">
        <v>53</v>
      </c>
    </row>
    <row r="287" spans="1:7" s="116" customFormat="1" ht="55.5" hidden="1" customHeight="1">
      <c r="A287" s="1466"/>
      <c r="B287" s="1467"/>
      <c r="C287" s="1458"/>
      <c r="D287" s="651" t="s">
        <v>407</v>
      </c>
      <c r="E287" s="1458"/>
      <c r="F287" s="1458"/>
      <c r="G287" s="1456"/>
    </row>
    <row r="288" spans="1:7" ht="48" hidden="1" customHeight="1">
      <c r="A288" s="781" t="s">
        <v>30</v>
      </c>
      <c r="B288" s="775" t="s">
        <v>757</v>
      </c>
      <c r="C288" s="813">
        <v>2240</v>
      </c>
      <c r="D288" s="789">
        <v>0</v>
      </c>
      <c r="E288" s="847" t="s">
        <v>11</v>
      </c>
      <c r="F288" s="568" t="s">
        <v>25</v>
      </c>
      <c r="G288" s="848" t="s">
        <v>9</v>
      </c>
    </row>
    <row r="289" spans="1:7" ht="51.75" hidden="1" customHeight="1">
      <c r="A289" s="782"/>
      <c r="B289" s="771"/>
      <c r="C289" s="812"/>
      <c r="D289" s="651" t="s">
        <v>31</v>
      </c>
      <c r="E289" s="849"/>
      <c r="F289" s="572"/>
      <c r="G289" s="685"/>
    </row>
    <row r="290" spans="1:7" ht="48" hidden="1" customHeight="1">
      <c r="A290" s="781" t="s">
        <v>32</v>
      </c>
      <c r="B290" s="775" t="s">
        <v>757</v>
      </c>
      <c r="C290" s="807">
        <v>2240</v>
      </c>
      <c r="D290" s="789">
        <v>0</v>
      </c>
      <c r="E290" s="847" t="s">
        <v>11</v>
      </c>
      <c r="F290" s="568" t="s">
        <v>25</v>
      </c>
      <c r="G290" s="848" t="s">
        <v>9</v>
      </c>
    </row>
    <row r="291" spans="1:7" ht="54" hidden="1" customHeight="1">
      <c r="A291" s="782"/>
      <c r="B291" s="771"/>
      <c r="C291" s="812"/>
      <c r="D291" s="651" t="s">
        <v>33</v>
      </c>
      <c r="E291" s="849"/>
      <c r="F291" s="572"/>
      <c r="G291" s="685"/>
    </row>
    <row r="292" spans="1:7" ht="54" hidden="1" customHeight="1">
      <c r="A292" s="781" t="s">
        <v>44</v>
      </c>
      <c r="B292" s="775" t="s">
        <v>757</v>
      </c>
      <c r="C292" s="807">
        <v>2240</v>
      </c>
      <c r="D292" s="789">
        <v>0</v>
      </c>
      <c r="E292" s="847" t="s">
        <v>11</v>
      </c>
      <c r="F292" s="568" t="s">
        <v>25</v>
      </c>
      <c r="G292" s="848" t="s">
        <v>9</v>
      </c>
    </row>
    <row r="293" spans="1:7" ht="54" hidden="1" customHeight="1">
      <c r="A293" s="850"/>
      <c r="B293" s="767"/>
      <c r="C293" s="807"/>
      <c r="D293" s="651" t="s">
        <v>33</v>
      </c>
      <c r="E293" s="847"/>
      <c r="F293" s="568"/>
      <c r="G293" s="851"/>
    </row>
    <row r="294" spans="1:7" ht="55.5" hidden="1" customHeight="1">
      <c r="A294" s="781" t="s">
        <v>35</v>
      </c>
      <c r="B294" s="775" t="s">
        <v>758</v>
      </c>
      <c r="C294" s="813">
        <v>2240</v>
      </c>
      <c r="D294" s="789">
        <v>0</v>
      </c>
      <c r="E294" s="852" t="s">
        <v>11</v>
      </c>
      <c r="F294" s="656" t="s">
        <v>27</v>
      </c>
      <c r="G294" s="1443" t="s">
        <v>53</v>
      </c>
    </row>
    <row r="295" spans="1:7" ht="22.5" hidden="1" customHeight="1">
      <c r="A295" s="782"/>
      <c r="B295" s="771"/>
      <c r="C295" s="827"/>
      <c r="D295" s="651" t="s">
        <v>36</v>
      </c>
      <c r="E295" s="849"/>
      <c r="F295" s="658"/>
      <c r="G295" s="1417"/>
    </row>
    <row r="296" spans="1:7" s="223" customFormat="1" ht="73.5" hidden="1" customHeight="1">
      <c r="A296" s="1434" t="s">
        <v>454</v>
      </c>
      <c r="B296" s="1444" t="s">
        <v>759</v>
      </c>
      <c r="C296" s="1413">
        <v>2240</v>
      </c>
      <c r="D296" s="816">
        <v>0</v>
      </c>
      <c r="E296" s="1457" t="s">
        <v>268</v>
      </c>
      <c r="F296" s="1413" t="s">
        <v>25</v>
      </c>
      <c r="G296" s="1459" t="s">
        <v>53</v>
      </c>
    </row>
    <row r="297" spans="1:7" s="223" customFormat="1" ht="46.5" hidden="1" customHeight="1">
      <c r="A297" s="1435"/>
      <c r="B297" s="1439"/>
      <c r="C297" s="1414"/>
      <c r="D297" s="754" t="s">
        <v>387</v>
      </c>
      <c r="E297" s="1458"/>
      <c r="F297" s="1414"/>
      <c r="G297" s="1433"/>
    </row>
    <row r="298" spans="1:7" ht="47.25" hidden="1" customHeight="1">
      <c r="A298" s="797" t="s">
        <v>45</v>
      </c>
      <c r="B298" s="775" t="s">
        <v>760</v>
      </c>
      <c r="C298" s="813">
        <v>2240</v>
      </c>
      <c r="D298" s="789">
        <v>0</v>
      </c>
      <c r="E298" s="853" t="s">
        <v>170</v>
      </c>
      <c r="F298" s="1413" t="s">
        <v>227</v>
      </c>
      <c r="G298" s="1443" t="s">
        <v>53</v>
      </c>
    </row>
    <row r="299" spans="1:7" ht="26.25" hidden="1" customHeight="1">
      <c r="A299" s="785"/>
      <c r="B299" s="771"/>
      <c r="C299" s="827"/>
      <c r="D299" s="814" t="s">
        <v>145</v>
      </c>
      <c r="E299" s="786"/>
      <c r="F299" s="1414"/>
      <c r="G299" s="1417"/>
    </row>
    <row r="300" spans="1:7" ht="67.5" hidden="1" customHeight="1">
      <c r="A300" s="1452" t="s">
        <v>440</v>
      </c>
      <c r="B300" s="1454" t="s">
        <v>761</v>
      </c>
      <c r="C300" s="807">
        <v>2240</v>
      </c>
      <c r="D300" s="795">
        <v>0</v>
      </c>
      <c r="E300" s="1455" t="s">
        <v>24</v>
      </c>
      <c r="F300" s="1415" t="s">
        <v>118</v>
      </c>
      <c r="G300" s="1416" t="s">
        <v>53</v>
      </c>
    </row>
    <row r="301" spans="1:7" ht="33.75" hidden="1" customHeight="1">
      <c r="A301" s="1453"/>
      <c r="B301" s="1396"/>
      <c r="C301" s="854"/>
      <c r="D301" s="651" t="s">
        <v>384</v>
      </c>
      <c r="E301" s="1406"/>
      <c r="F301" s="1414"/>
      <c r="G301" s="1416"/>
    </row>
    <row r="302" spans="1:7" ht="66.75" hidden="1" customHeight="1">
      <c r="A302" s="1450" t="s">
        <v>442</v>
      </c>
      <c r="B302" s="775" t="s">
        <v>762</v>
      </c>
      <c r="C302" s="813">
        <v>2240</v>
      </c>
      <c r="D302" s="828">
        <v>0</v>
      </c>
      <c r="E302" s="770" t="s">
        <v>24</v>
      </c>
      <c r="F302" s="1413" t="s">
        <v>25</v>
      </c>
      <c r="G302" s="1443" t="s">
        <v>53</v>
      </c>
    </row>
    <row r="303" spans="1:7" ht="79.5" hidden="1" customHeight="1">
      <c r="A303" s="1451"/>
      <c r="B303" s="771"/>
      <c r="C303" s="827"/>
      <c r="D303" s="643" t="s">
        <v>374</v>
      </c>
      <c r="E303" s="786"/>
      <c r="F303" s="1414"/>
      <c r="G303" s="1416"/>
    </row>
    <row r="304" spans="1:7" ht="102" hidden="1" customHeight="1">
      <c r="A304" s="1409" t="s">
        <v>445</v>
      </c>
      <c r="B304" s="1444" t="s">
        <v>763</v>
      </c>
      <c r="C304" s="1413">
        <v>2240</v>
      </c>
      <c r="D304" s="657">
        <v>0</v>
      </c>
      <c r="E304" s="1415" t="s">
        <v>396</v>
      </c>
      <c r="F304" s="1407" t="s">
        <v>25</v>
      </c>
      <c r="G304" s="1369" t="s">
        <v>58</v>
      </c>
    </row>
    <row r="305" spans="1:7" ht="97.5" hidden="1" customHeight="1">
      <c r="A305" s="1410"/>
      <c r="B305" s="1439"/>
      <c r="C305" s="1414"/>
      <c r="D305" s="651" t="s">
        <v>375</v>
      </c>
      <c r="E305" s="1414"/>
      <c r="F305" s="1408"/>
      <c r="G305" s="1370"/>
    </row>
    <row r="306" spans="1:7" ht="33.75" hidden="1" customHeight="1">
      <c r="A306" s="1409" t="s">
        <v>447</v>
      </c>
      <c r="B306" s="1444" t="s">
        <v>764</v>
      </c>
      <c r="C306" s="1413">
        <v>2240</v>
      </c>
      <c r="D306" s="657">
        <v>0</v>
      </c>
      <c r="E306" s="1415" t="s">
        <v>396</v>
      </c>
      <c r="F306" s="1407" t="s">
        <v>25</v>
      </c>
      <c r="G306" s="1369" t="s">
        <v>53</v>
      </c>
    </row>
    <row r="307" spans="1:7" ht="29.25" hidden="1" customHeight="1">
      <c r="A307" s="1410"/>
      <c r="B307" s="1439"/>
      <c r="C307" s="1414"/>
      <c r="D307" s="651" t="s">
        <v>405</v>
      </c>
      <c r="E307" s="1414"/>
      <c r="F307" s="1408"/>
      <c r="G307" s="1370"/>
    </row>
    <row r="308" spans="1:7" ht="102.75" hidden="1" customHeight="1">
      <c r="A308" s="1397" t="s">
        <v>542</v>
      </c>
      <c r="B308" s="775" t="s">
        <v>743</v>
      </c>
      <c r="C308" s="1405">
        <v>2240</v>
      </c>
      <c r="D308" s="657">
        <v>0</v>
      </c>
      <c r="E308" s="1440" t="s">
        <v>11</v>
      </c>
      <c r="F308" s="1413" t="s">
        <v>248</v>
      </c>
      <c r="G308" s="1443" t="s">
        <v>59</v>
      </c>
    </row>
    <row r="309" spans="1:7" ht="29.25" hidden="1" customHeight="1">
      <c r="A309" s="1398"/>
      <c r="B309" s="771"/>
      <c r="C309" s="1406"/>
      <c r="D309" s="651" t="s">
        <v>544</v>
      </c>
      <c r="E309" s="1419"/>
      <c r="F309" s="1414"/>
      <c r="G309" s="1417"/>
    </row>
    <row r="310" spans="1:7" ht="42.75" customHeight="1">
      <c r="A310" s="1409" t="s">
        <v>455</v>
      </c>
      <c r="B310" s="1447" t="s">
        <v>765</v>
      </c>
      <c r="C310" s="1413">
        <v>2240</v>
      </c>
      <c r="D310" s="657">
        <v>4300</v>
      </c>
      <c r="E310" s="1449" t="s">
        <v>181</v>
      </c>
      <c r="F310" s="1407" t="s">
        <v>497</v>
      </c>
      <c r="G310" s="1369" t="s">
        <v>53</v>
      </c>
    </row>
    <row r="311" spans="1:7" ht="173.25" customHeight="1">
      <c r="A311" s="1410"/>
      <c r="B311" s="1448"/>
      <c r="C311" s="1414"/>
      <c r="D311" s="651" t="s">
        <v>541</v>
      </c>
      <c r="E311" s="1445"/>
      <c r="F311" s="1408"/>
      <c r="G311" s="1370"/>
    </row>
    <row r="312" spans="1:7" ht="63" hidden="1" customHeight="1">
      <c r="A312" s="1409" t="s">
        <v>456</v>
      </c>
      <c r="B312" s="1444" t="s">
        <v>765</v>
      </c>
      <c r="C312" s="1413">
        <v>2240</v>
      </c>
      <c r="D312" s="595">
        <v>0</v>
      </c>
      <c r="E312" s="1415" t="s">
        <v>396</v>
      </c>
      <c r="F312" s="1407" t="s">
        <v>25</v>
      </c>
      <c r="G312" s="1369" t="s">
        <v>53</v>
      </c>
    </row>
    <row r="313" spans="1:7" ht="29.25" hidden="1" customHeight="1">
      <c r="A313" s="1410"/>
      <c r="B313" s="1439"/>
      <c r="C313" s="1414"/>
      <c r="D313" s="651" t="s">
        <v>378</v>
      </c>
      <c r="E313" s="1414"/>
      <c r="F313" s="1408"/>
      <c r="G313" s="1370"/>
    </row>
    <row r="314" spans="1:7" ht="44.25" hidden="1" customHeight="1">
      <c r="A314" s="1409" t="s">
        <v>457</v>
      </c>
      <c r="B314" s="1444" t="s">
        <v>766</v>
      </c>
      <c r="C314" s="1413">
        <v>2240</v>
      </c>
      <c r="D314" s="828">
        <v>110300</v>
      </c>
      <c r="E314" s="1445" t="s">
        <v>658</v>
      </c>
      <c r="F314" s="1407" t="s">
        <v>25</v>
      </c>
      <c r="G314" s="1443" t="s">
        <v>53</v>
      </c>
    </row>
    <row r="315" spans="1:7" ht="36.75" hidden="1" customHeight="1">
      <c r="A315" s="1410"/>
      <c r="B315" s="1439"/>
      <c r="C315" s="1414"/>
      <c r="D315" s="676" t="s">
        <v>549</v>
      </c>
      <c r="E315" s="1446"/>
      <c r="F315" s="1408"/>
      <c r="G315" s="1417"/>
    </row>
    <row r="316" spans="1:7" ht="39" hidden="1" customHeight="1">
      <c r="A316" s="855" t="s">
        <v>598</v>
      </c>
      <c r="B316" s="775" t="s">
        <v>599</v>
      </c>
      <c r="C316" s="813">
        <v>2240</v>
      </c>
      <c r="D316" s="751">
        <f>47978+96490+3000+43650</f>
        <v>191118</v>
      </c>
      <c r="E316" s="1440" t="s">
        <v>602</v>
      </c>
      <c r="F316" s="1441"/>
      <c r="G316" s="1443" t="s">
        <v>767</v>
      </c>
    </row>
    <row r="317" spans="1:7" ht="63" hidden="1" customHeight="1">
      <c r="A317" s="826"/>
      <c r="B317" s="771"/>
      <c r="C317" s="827"/>
      <c r="D317" s="687" t="s">
        <v>600</v>
      </c>
      <c r="E317" s="1419"/>
      <c r="F317" s="1442"/>
      <c r="G317" s="1417"/>
    </row>
    <row r="318" spans="1:7" ht="29.25" hidden="1" customHeight="1">
      <c r="A318" s="855" t="s">
        <v>242</v>
      </c>
      <c r="B318" s="856" t="s">
        <v>768</v>
      </c>
      <c r="C318" s="813">
        <v>2240</v>
      </c>
      <c r="D318" s="828">
        <v>0</v>
      </c>
      <c r="E318" s="1405" t="s">
        <v>200</v>
      </c>
      <c r="F318" s="566" t="s">
        <v>227</v>
      </c>
      <c r="G318" s="1443" t="s">
        <v>53</v>
      </c>
    </row>
    <row r="319" spans="1:7" ht="29.25" hidden="1" customHeight="1">
      <c r="A319" s="826"/>
      <c r="B319" s="771"/>
      <c r="C319" s="827"/>
      <c r="D319" s="707" t="s">
        <v>235</v>
      </c>
      <c r="E319" s="1406"/>
      <c r="F319" s="566"/>
      <c r="G319" s="1417"/>
    </row>
    <row r="320" spans="1:7" ht="29.25" hidden="1" customHeight="1">
      <c r="A320" s="823" t="s">
        <v>252</v>
      </c>
      <c r="B320" s="824" t="s">
        <v>747</v>
      </c>
      <c r="C320" s="807">
        <v>2240</v>
      </c>
      <c r="D320" s="825">
        <v>0</v>
      </c>
      <c r="E320" s="1440" t="s">
        <v>200</v>
      </c>
      <c r="F320" s="566" t="s">
        <v>227</v>
      </c>
      <c r="G320" s="1443" t="s">
        <v>53</v>
      </c>
    </row>
    <row r="321" spans="1:7" ht="29.25" hidden="1" customHeight="1">
      <c r="A321" s="826"/>
      <c r="B321" s="771"/>
      <c r="C321" s="827"/>
      <c r="D321" s="719" t="s">
        <v>234</v>
      </c>
      <c r="E321" s="1419"/>
      <c r="F321" s="658"/>
      <c r="G321" s="1417"/>
    </row>
    <row r="322" spans="1:7" ht="52.5" hidden="1" customHeight="1">
      <c r="A322" s="1409" t="s">
        <v>458</v>
      </c>
      <c r="B322" s="1438" t="s">
        <v>769</v>
      </c>
      <c r="C322" s="1413">
        <v>2240</v>
      </c>
      <c r="D322" s="595">
        <v>0</v>
      </c>
      <c r="E322" s="1415" t="s">
        <v>396</v>
      </c>
      <c r="F322" s="1407" t="s">
        <v>119</v>
      </c>
      <c r="G322" s="1416" t="s">
        <v>53</v>
      </c>
    </row>
    <row r="323" spans="1:7" ht="29.25" hidden="1" customHeight="1">
      <c r="A323" s="1410"/>
      <c r="B323" s="1439"/>
      <c r="C323" s="1414"/>
      <c r="D323" s="707" t="s">
        <v>406</v>
      </c>
      <c r="E323" s="1414"/>
      <c r="F323" s="1408"/>
      <c r="G323" s="1417"/>
    </row>
    <row r="324" spans="1:7" ht="29.25" hidden="1" customHeight="1">
      <c r="A324" s="1409" t="s">
        <v>459</v>
      </c>
      <c r="B324" s="1438" t="s">
        <v>770</v>
      </c>
      <c r="C324" s="1413">
        <v>2240</v>
      </c>
      <c r="D324" s="825">
        <v>0</v>
      </c>
      <c r="E324" s="1415" t="s">
        <v>268</v>
      </c>
      <c r="F324" s="1407" t="s">
        <v>108</v>
      </c>
      <c r="G324" s="1416" t="s">
        <v>53</v>
      </c>
    </row>
    <row r="325" spans="1:7" ht="49.5" hidden="1" customHeight="1">
      <c r="A325" s="1410"/>
      <c r="B325" s="1439"/>
      <c r="C325" s="1414"/>
      <c r="D325" s="707" t="s">
        <v>382</v>
      </c>
      <c r="E325" s="1414"/>
      <c r="F325" s="1408"/>
      <c r="G325" s="1417"/>
    </row>
    <row r="326" spans="1:7" ht="43.5" hidden="1" customHeight="1">
      <c r="A326" s="823" t="s">
        <v>381</v>
      </c>
      <c r="B326" s="856" t="s">
        <v>771</v>
      </c>
      <c r="C326" s="807">
        <v>2240</v>
      </c>
      <c r="D326" s="825">
        <v>0</v>
      </c>
      <c r="E326" s="1418" t="s">
        <v>11</v>
      </c>
      <c r="F326" s="566" t="s">
        <v>279</v>
      </c>
      <c r="G326" s="1416" t="s">
        <v>53</v>
      </c>
    </row>
    <row r="327" spans="1:7" ht="47.25" hidden="1" customHeight="1">
      <c r="A327" s="826"/>
      <c r="B327" s="771"/>
      <c r="C327" s="827"/>
      <c r="D327" s="707" t="s">
        <v>285</v>
      </c>
      <c r="E327" s="1419"/>
      <c r="F327" s="658"/>
      <c r="G327" s="1417"/>
    </row>
    <row r="328" spans="1:7" ht="29.25" hidden="1" customHeight="1">
      <c r="A328" s="823" t="s">
        <v>286</v>
      </c>
      <c r="B328" s="857" t="s">
        <v>772</v>
      </c>
      <c r="C328" s="807">
        <v>2240</v>
      </c>
      <c r="D328" s="825">
        <v>0</v>
      </c>
      <c r="E328" s="1418" t="s">
        <v>82</v>
      </c>
      <c r="F328" s="566" t="s">
        <v>279</v>
      </c>
      <c r="G328" s="1416" t="s">
        <v>58</v>
      </c>
    </row>
    <row r="329" spans="1:7" ht="45" hidden="1" customHeight="1">
      <c r="A329" s="826"/>
      <c r="B329" s="771"/>
      <c r="C329" s="827"/>
      <c r="D329" s="707" t="s">
        <v>363</v>
      </c>
      <c r="E329" s="1419"/>
      <c r="F329" s="658"/>
      <c r="G329" s="1417"/>
    </row>
    <row r="330" spans="1:7" ht="45" hidden="1" customHeight="1">
      <c r="A330" s="823" t="s">
        <v>286</v>
      </c>
      <c r="B330" s="857" t="s">
        <v>772</v>
      </c>
      <c r="C330" s="807">
        <v>2240</v>
      </c>
      <c r="D330" s="825">
        <v>0</v>
      </c>
      <c r="E330" s="1418" t="s">
        <v>82</v>
      </c>
      <c r="F330" s="566" t="s">
        <v>342</v>
      </c>
      <c r="G330" s="1416" t="s">
        <v>369</v>
      </c>
    </row>
    <row r="331" spans="1:7" ht="45" hidden="1" customHeight="1">
      <c r="A331" s="826"/>
      <c r="B331" s="771"/>
      <c r="C331" s="827"/>
      <c r="D331" s="676" t="s">
        <v>353</v>
      </c>
      <c r="E331" s="1419"/>
      <c r="F331" s="658"/>
      <c r="G331" s="1417"/>
    </row>
    <row r="332" spans="1:7" ht="45" hidden="1" customHeight="1">
      <c r="A332" s="1409" t="s">
        <v>460</v>
      </c>
      <c r="B332" s="1411" t="s">
        <v>773</v>
      </c>
      <c r="C332" s="1413">
        <v>2240</v>
      </c>
      <c r="D332" s="825">
        <v>0</v>
      </c>
      <c r="E332" s="1418" t="s">
        <v>268</v>
      </c>
      <c r="F332" s="1407" t="s">
        <v>118</v>
      </c>
      <c r="G332" s="1416" t="s">
        <v>58</v>
      </c>
    </row>
    <row r="333" spans="1:7" ht="45" hidden="1" customHeight="1">
      <c r="A333" s="1410"/>
      <c r="B333" s="1412"/>
      <c r="C333" s="1414"/>
      <c r="D333" s="707" t="s">
        <v>379</v>
      </c>
      <c r="E333" s="1419"/>
      <c r="F333" s="1408"/>
      <c r="G333" s="1417"/>
    </row>
    <row r="334" spans="1:7" s="223" customFormat="1" ht="45" hidden="1" customHeight="1">
      <c r="A334" s="1428" t="s">
        <v>461</v>
      </c>
      <c r="B334" s="858" t="s">
        <v>774</v>
      </c>
      <c r="C334" s="768">
        <v>2240</v>
      </c>
      <c r="D334" s="859">
        <v>0</v>
      </c>
      <c r="E334" s="1430" t="s">
        <v>11</v>
      </c>
      <c r="F334" s="566" t="s">
        <v>119</v>
      </c>
      <c r="G334" s="1432" t="s">
        <v>58</v>
      </c>
    </row>
    <row r="335" spans="1:7" s="223" customFormat="1" ht="45" hidden="1" customHeight="1">
      <c r="A335" s="1429"/>
      <c r="B335" s="650"/>
      <c r="C335" s="779"/>
      <c r="D335" s="860" t="s">
        <v>371</v>
      </c>
      <c r="E335" s="1431"/>
      <c r="F335" s="658"/>
      <c r="G335" s="1433"/>
    </row>
    <row r="336" spans="1:7" ht="45" hidden="1" customHeight="1">
      <c r="A336" s="1434" t="s">
        <v>463</v>
      </c>
      <c r="B336" s="1436" t="s">
        <v>775</v>
      </c>
      <c r="C336" s="807">
        <v>2240</v>
      </c>
      <c r="D336" s="825">
        <v>0</v>
      </c>
      <c r="E336" s="1418" t="s">
        <v>11</v>
      </c>
      <c r="F336" s="566" t="s">
        <v>108</v>
      </c>
      <c r="G336" s="1416" t="s">
        <v>58</v>
      </c>
    </row>
    <row r="337" spans="1:7" ht="45" hidden="1" customHeight="1">
      <c r="A337" s="1435"/>
      <c r="B337" s="1437"/>
      <c r="C337" s="827"/>
      <c r="D337" s="707" t="s">
        <v>385</v>
      </c>
      <c r="E337" s="1419"/>
      <c r="F337" s="658"/>
      <c r="G337" s="1417"/>
    </row>
    <row r="338" spans="1:7" ht="45" hidden="1" customHeight="1">
      <c r="A338" s="823" t="s">
        <v>288</v>
      </c>
      <c r="B338" s="856" t="s">
        <v>776</v>
      </c>
      <c r="C338" s="807">
        <v>2240</v>
      </c>
      <c r="D338" s="825">
        <v>0</v>
      </c>
      <c r="E338" s="1418" t="s">
        <v>268</v>
      </c>
      <c r="F338" s="566" t="s">
        <v>279</v>
      </c>
      <c r="G338" s="1416" t="s">
        <v>58</v>
      </c>
    </row>
    <row r="339" spans="1:7" ht="45" hidden="1" customHeight="1">
      <c r="A339" s="826"/>
      <c r="B339" s="771"/>
      <c r="C339" s="827"/>
      <c r="D339" s="707" t="s">
        <v>287</v>
      </c>
      <c r="E339" s="1419"/>
      <c r="F339" s="658"/>
      <c r="G339" s="1417"/>
    </row>
    <row r="340" spans="1:7" ht="55.5" hidden="1" customHeight="1">
      <c r="A340" s="1420" t="s">
        <v>465</v>
      </c>
      <c r="B340" s="1422" t="s">
        <v>777</v>
      </c>
      <c r="C340" s="861">
        <v>2240</v>
      </c>
      <c r="D340" s="862">
        <v>0</v>
      </c>
      <c r="E340" s="1424" t="s">
        <v>11</v>
      </c>
      <c r="F340" s="863" t="s">
        <v>108</v>
      </c>
      <c r="G340" s="1426" t="s">
        <v>58</v>
      </c>
    </row>
    <row r="341" spans="1:7" ht="45" hidden="1" customHeight="1">
      <c r="A341" s="1421"/>
      <c r="B341" s="1423"/>
      <c r="C341" s="864"/>
      <c r="D341" s="865" t="s">
        <v>290</v>
      </c>
      <c r="E341" s="1425"/>
      <c r="F341" s="866"/>
      <c r="G341" s="1427"/>
    </row>
    <row r="342" spans="1:7" ht="45" hidden="1" customHeight="1">
      <c r="A342" s="1409" t="s">
        <v>466</v>
      </c>
      <c r="B342" s="1411" t="s">
        <v>778</v>
      </c>
      <c r="C342" s="1413">
        <v>2240</v>
      </c>
      <c r="D342" s="825">
        <v>0</v>
      </c>
      <c r="E342" s="1418" t="s">
        <v>268</v>
      </c>
      <c r="F342" s="1407" t="s">
        <v>108</v>
      </c>
      <c r="G342" s="1416" t="s">
        <v>53</v>
      </c>
    </row>
    <row r="343" spans="1:7" ht="45" hidden="1" customHeight="1">
      <c r="A343" s="1410"/>
      <c r="B343" s="1412"/>
      <c r="C343" s="1414"/>
      <c r="D343" s="707" t="s">
        <v>380</v>
      </c>
      <c r="E343" s="1419"/>
      <c r="F343" s="1408"/>
      <c r="G343" s="1417"/>
    </row>
    <row r="344" spans="1:7" ht="42.75" hidden="1" customHeight="1">
      <c r="A344" s="1409" t="s">
        <v>469</v>
      </c>
      <c r="B344" s="1411" t="s">
        <v>779</v>
      </c>
      <c r="C344" s="1413">
        <v>2240</v>
      </c>
      <c r="D344" s="825">
        <v>0</v>
      </c>
      <c r="E344" s="1415" t="s">
        <v>396</v>
      </c>
      <c r="F344" s="1407" t="s">
        <v>118</v>
      </c>
      <c r="G344" s="1416" t="s">
        <v>58</v>
      </c>
    </row>
    <row r="345" spans="1:7" ht="51.75" hidden="1" customHeight="1">
      <c r="A345" s="1410"/>
      <c r="B345" s="1412"/>
      <c r="C345" s="1414"/>
      <c r="D345" s="867" t="s">
        <v>383</v>
      </c>
      <c r="E345" s="1414"/>
      <c r="F345" s="1408"/>
      <c r="G345" s="1417"/>
    </row>
    <row r="346" spans="1:7" ht="41.25" hidden="1" customHeight="1">
      <c r="A346" s="1397" t="s">
        <v>132</v>
      </c>
      <c r="B346" s="720" t="s">
        <v>780</v>
      </c>
      <c r="C346" s="1399">
        <v>2240</v>
      </c>
      <c r="D346" s="868">
        <v>0</v>
      </c>
      <c r="E346" s="1401" t="s">
        <v>120</v>
      </c>
      <c r="F346" s="1403" t="s">
        <v>118</v>
      </c>
      <c r="G346" s="869" t="s">
        <v>117</v>
      </c>
    </row>
    <row r="347" spans="1:7" ht="20.25" hidden="1" customHeight="1">
      <c r="A347" s="1398"/>
      <c r="B347" s="870"/>
      <c r="C347" s="1400"/>
      <c r="D347" s="668" t="s">
        <v>134</v>
      </c>
      <c r="E347" s="1402"/>
      <c r="F347" s="1404"/>
      <c r="G347" s="682"/>
    </row>
    <row r="348" spans="1:7" ht="55.5" hidden="1" customHeight="1">
      <c r="A348" s="1397" t="s">
        <v>135</v>
      </c>
      <c r="B348" s="720" t="s">
        <v>781</v>
      </c>
      <c r="C348" s="1405">
        <v>2240</v>
      </c>
      <c r="D348" s="868">
        <v>0</v>
      </c>
      <c r="E348" s="1407" t="s">
        <v>120</v>
      </c>
      <c r="F348" s="1403" t="s">
        <v>118</v>
      </c>
      <c r="G348" s="869" t="s">
        <v>117</v>
      </c>
    </row>
    <row r="349" spans="1:7" ht="35.25" hidden="1" customHeight="1">
      <c r="A349" s="1398"/>
      <c r="B349" s="870"/>
      <c r="C349" s="1406"/>
      <c r="D349" s="668" t="s">
        <v>136</v>
      </c>
      <c r="E349" s="1408"/>
      <c r="F349" s="1404"/>
      <c r="G349" s="682"/>
    </row>
    <row r="350" spans="1:7" ht="33" customHeight="1" thickBot="1">
      <c r="A350" s="871" t="s">
        <v>13</v>
      </c>
      <c r="B350" s="638"/>
      <c r="C350" s="639"/>
      <c r="D350" s="640">
        <f>D220+D222+D244+D310</f>
        <v>1280700</v>
      </c>
      <c r="E350" s="639"/>
      <c r="F350" s="639"/>
      <c r="G350" s="641"/>
    </row>
    <row r="351" spans="1:7" ht="27" hidden="1" customHeight="1">
      <c r="A351" s="408" t="s">
        <v>98</v>
      </c>
      <c r="B351" s="434" t="s">
        <v>99</v>
      </c>
      <c r="C351" s="552">
        <v>2282</v>
      </c>
      <c r="D351" s="435">
        <v>0</v>
      </c>
      <c r="E351" s="1248" t="s">
        <v>184</v>
      </c>
      <c r="F351" s="1183" t="s">
        <v>119</v>
      </c>
      <c r="G351" s="1217" t="s">
        <v>58</v>
      </c>
    </row>
    <row r="352" spans="1:7" ht="61.5" hidden="1" customHeight="1">
      <c r="A352" s="408"/>
      <c r="B352" s="72"/>
      <c r="C352" s="524"/>
      <c r="D352" s="12" t="s">
        <v>100</v>
      </c>
      <c r="E352" s="1207"/>
      <c r="F352" s="1178"/>
      <c r="G352" s="1083"/>
    </row>
    <row r="353" spans="1:7" ht="39.75" hidden="1" customHeight="1">
      <c r="A353" s="409" t="s">
        <v>186</v>
      </c>
      <c r="B353" s="6"/>
      <c r="C353" s="4"/>
      <c r="D353" s="201">
        <f>D351</f>
        <v>0</v>
      </c>
      <c r="E353" s="4"/>
      <c r="F353" s="4"/>
      <c r="G353" s="348"/>
    </row>
    <row r="354" spans="1:7" ht="62.25" hidden="1" customHeight="1">
      <c r="A354" s="1138" t="s">
        <v>101</v>
      </c>
      <c r="B354" s="1253" t="s">
        <v>37</v>
      </c>
      <c r="C354" s="1162">
        <v>3110</v>
      </c>
      <c r="D354" s="34">
        <f>6453000-6453000</f>
        <v>0</v>
      </c>
      <c r="E354" s="1078" t="s">
        <v>110</v>
      </c>
      <c r="F354" s="1078" t="s">
        <v>119</v>
      </c>
      <c r="G354" s="1140" t="s">
        <v>160</v>
      </c>
    </row>
    <row r="355" spans="1:7" ht="111.75" hidden="1" customHeight="1">
      <c r="A355" s="1139"/>
      <c r="B355" s="1254"/>
      <c r="C355" s="1256"/>
      <c r="D355" s="42" t="s">
        <v>157</v>
      </c>
      <c r="E355" s="1115"/>
      <c r="F355" s="1115"/>
      <c r="G355" s="1116"/>
    </row>
    <row r="356" spans="1:7" ht="28.5" hidden="1" customHeight="1">
      <c r="A356" s="391" t="s">
        <v>102</v>
      </c>
      <c r="B356" s="1254"/>
      <c r="C356" s="1256"/>
      <c r="D356" s="34">
        <f>3988108.95-3988108.95</f>
        <v>0</v>
      </c>
      <c r="E356" s="1115"/>
      <c r="F356" s="1115"/>
      <c r="G356" s="1140" t="s">
        <v>58</v>
      </c>
    </row>
    <row r="357" spans="1:7" ht="15.75" hidden="1" customHeight="1">
      <c r="A357" s="410"/>
      <c r="B357" s="1254"/>
      <c r="C357" s="1256"/>
      <c r="D357" s="42" t="s">
        <v>157</v>
      </c>
      <c r="E357" s="1115"/>
      <c r="F357" s="1115"/>
      <c r="G357" s="1116"/>
    </row>
    <row r="358" spans="1:7" ht="31.5" hidden="1" customHeight="1">
      <c r="A358" s="391" t="s">
        <v>164</v>
      </c>
      <c r="B358" s="1254"/>
      <c r="C358" s="1256"/>
      <c r="D358" s="34">
        <v>0</v>
      </c>
      <c r="E358" s="1115"/>
      <c r="F358" s="1115"/>
      <c r="G358" s="1116"/>
    </row>
    <row r="359" spans="1:7" ht="35.25" hidden="1" customHeight="1">
      <c r="A359" s="411"/>
      <c r="B359" s="1254"/>
      <c r="C359" s="1256"/>
      <c r="D359" s="42" t="s">
        <v>165</v>
      </c>
      <c r="E359" s="1115"/>
      <c r="F359" s="1115"/>
      <c r="G359" s="1116"/>
    </row>
    <row r="360" spans="1:7" ht="30" hidden="1" customHeight="1">
      <c r="A360" s="489" t="s">
        <v>103</v>
      </c>
      <c r="B360" s="1254"/>
      <c r="C360" s="1256"/>
      <c r="D360" s="34">
        <f>4434672-4434672</f>
        <v>0</v>
      </c>
      <c r="E360" s="1115"/>
      <c r="F360" s="1115"/>
      <c r="G360" s="1116"/>
    </row>
    <row r="361" spans="1:7" ht="25.5" hidden="1" customHeight="1">
      <c r="A361" s="490"/>
      <c r="B361" s="1254"/>
      <c r="C361" s="1256"/>
      <c r="D361" s="42" t="s">
        <v>157</v>
      </c>
      <c r="E361" s="1115"/>
      <c r="F361" s="1115"/>
      <c r="G361" s="1116"/>
    </row>
    <row r="362" spans="1:7" ht="36.75" hidden="1" customHeight="1">
      <c r="A362" s="391" t="s">
        <v>171</v>
      </c>
      <c r="B362" s="1254"/>
      <c r="C362" s="1256"/>
      <c r="D362" s="34">
        <v>0</v>
      </c>
      <c r="E362" s="1115"/>
      <c r="F362" s="1115"/>
      <c r="G362" s="1116"/>
    </row>
    <row r="363" spans="1:7" ht="36.75" hidden="1" customHeight="1">
      <c r="A363" s="412"/>
      <c r="B363" s="1254"/>
      <c r="C363" s="1256"/>
      <c r="D363" s="90" t="s">
        <v>166</v>
      </c>
      <c r="E363" s="1115"/>
      <c r="F363" s="1115"/>
      <c r="G363" s="1116"/>
    </row>
    <row r="364" spans="1:7" ht="26.25" hidden="1" customHeight="1">
      <c r="A364" s="489" t="s">
        <v>104</v>
      </c>
      <c r="B364" s="1254"/>
      <c r="C364" s="1256"/>
      <c r="D364" s="34">
        <f>13601246.4-13601246.4</f>
        <v>0</v>
      </c>
      <c r="E364" s="1115"/>
      <c r="F364" s="1115"/>
      <c r="G364" s="1116"/>
    </row>
    <row r="365" spans="1:7" ht="33.75" hidden="1" customHeight="1">
      <c r="A365" s="490"/>
      <c r="B365" s="1254"/>
      <c r="C365" s="1256"/>
      <c r="D365" s="42" t="s">
        <v>157</v>
      </c>
      <c r="E365" s="1115"/>
      <c r="F365" s="1115"/>
      <c r="G365" s="1116"/>
    </row>
    <row r="366" spans="1:7" ht="33.75" hidden="1" customHeight="1">
      <c r="A366" s="391" t="s">
        <v>172</v>
      </c>
      <c r="B366" s="1254"/>
      <c r="C366" s="1256"/>
      <c r="D366" s="34">
        <v>0</v>
      </c>
      <c r="E366" s="1115"/>
      <c r="F366" s="1115"/>
      <c r="G366" s="1116"/>
    </row>
    <row r="367" spans="1:7" ht="33.75" hidden="1" customHeight="1">
      <c r="A367" s="490"/>
      <c r="B367" s="1254"/>
      <c r="C367" s="1256"/>
      <c r="D367" s="90" t="s">
        <v>167</v>
      </c>
      <c r="E367" s="1115"/>
      <c r="F367" s="1115"/>
      <c r="G367" s="1117"/>
    </row>
    <row r="368" spans="1:7" ht="48" hidden="1" customHeight="1">
      <c r="A368" s="489" t="s">
        <v>105</v>
      </c>
      <c r="B368" s="1254"/>
      <c r="C368" s="1256"/>
      <c r="D368" s="34">
        <f>4019652-4019652</f>
        <v>0</v>
      </c>
      <c r="E368" s="1115"/>
      <c r="F368" s="1115"/>
      <c r="G368" s="1140" t="s">
        <v>160</v>
      </c>
    </row>
    <row r="369" spans="1:7" ht="101.25" hidden="1" customHeight="1">
      <c r="A369" s="490"/>
      <c r="B369" s="1255"/>
      <c r="C369" s="1163"/>
      <c r="D369" s="42" t="s">
        <v>157</v>
      </c>
      <c r="E369" s="1079"/>
      <c r="F369" s="1079"/>
      <c r="G369" s="1116"/>
    </row>
    <row r="370" spans="1:7" ht="43.5" hidden="1" customHeight="1">
      <c r="A370" s="412" t="s">
        <v>254</v>
      </c>
      <c r="B370" s="1260" t="s">
        <v>255</v>
      </c>
      <c r="C370" s="43">
        <v>3110</v>
      </c>
      <c r="D370" s="34">
        <v>0</v>
      </c>
      <c r="E370" s="495" t="s">
        <v>11</v>
      </c>
      <c r="F370" s="1080" t="s">
        <v>108</v>
      </c>
      <c r="G370" s="1179" t="s">
        <v>53</v>
      </c>
    </row>
    <row r="371" spans="1:7" ht="61.5" hidden="1" customHeight="1">
      <c r="A371" s="490"/>
      <c r="B371" s="1261"/>
      <c r="C371" s="43"/>
      <c r="D371" s="41" t="s">
        <v>78</v>
      </c>
      <c r="E371" s="495" t="s">
        <v>111</v>
      </c>
      <c r="F371" s="1081"/>
      <c r="G371" s="1180"/>
    </row>
    <row r="372" spans="1:7" ht="75.75" hidden="1" customHeight="1">
      <c r="A372" s="391" t="s">
        <v>40</v>
      </c>
      <c r="B372" s="1260" t="s">
        <v>39</v>
      </c>
      <c r="C372" s="1262">
        <v>3110</v>
      </c>
      <c r="D372" s="34">
        <f>6750000-6750000</f>
        <v>0</v>
      </c>
      <c r="E372" s="1080" t="s">
        <v>112</v>
      </c>
      <c r="F372" s="1080" t="s">
        <v>108</v>
      </c>
      <c r="G372" s="1179" t="s">
        <v>161</v>
      </c>
    </row>
    <row r="373" spans="1:7" ht="97.5" hidden="1" customHeight="1">
      <c r="A373" s="386"/>
      <c r="B373" s="1261"/>
      <c r="C373" s="1169"/>
      <c r="D373" s="41" t="s">
        <v>157</v>
      </c>
      <c r="E373" s="1081"/>
      <c r="F373" s="1081"/>
      <c r="G373" s="1180"/>
    </row>
    <row r="374" spans="1:7" ht="78.75" hidden="1" customHeight="1">
      <c r="A374" s="412" t="s">
        <v>41</v>
      </c>
      <c r="B374" s="1260" t="s">
        <v>42</v>
      </c>
      <c r="C374" s="43">
        <v>3110</v>
      </c>
      <c r="D374" s="34">
        <f>3960000-3960000</f>
        <v>0</v>
      </c>
      <c r="E374" s="482" t="s">
        <v>11</v>
      </c>
      <c r="F374" s="482" t="s">
        <v>27</v>
      </c>
      <c r="G374" s="1179" t="s">
        <v>161</v>
      </c>
    </row>
    <row r="375" spans="1:7" ht="93.75" hidden="1" customHeight="1">
      <c r="A375" s="490"/>
      <c r="B375" s="1261"/>
      <c r="C375" s="43"/>
      <c r="D375" s="41" t="s">
        <v>158</v>
      </c>
      <c r="E375" s="481" t="s">
        <v>111</v>
      </c>
      <c r="F375" s="481"/>
      <c r="G375" s="1180"/>
    </row>
    <row r="376" spans="1:7" ht="27" hidden="1" customHeight="1">
      <c r="A376" s="412" t="s">
        <v>49</v>
      </c>
      <c r="B376" s="1260" t="s">
        <v>43</v>
      </c>
      <c r="C376" s="541">
        <v>3110</v>
      </c>
      <c r="D376" s="148">
        <f>6128320.65+2659727.35-8788048</f>
        <v>0</v>
      </c>
      <c r="E376" s="482" t="s">
        <v>11</v>
      </c>
      <c r="F376" s="482" t="s">
        <v>108</v>
      </c>
      <c r="G376" s="1179" t="s">
        <v>58</v>
      </c>
    </row>
    <row r="377" spans="1:7" ht="60" hidden="1" customHeight="1">
      <c r="A377" s="490"/>
      <c r="B377" s="1261"/>
      <c r="C377" s="507"/>
      <c r="D377" s="41" t="s">
        <v>352</v>
      </c>
      <c r="E377" s="482" t="s">
        <v>111</v>
      </c>
      <c r="F377" s="482"/>
      <c r="G377" s="1180"/>
    </row>
    <row r="378" spans="1:7" ht="34.5" hidden="1" customHeight="1">
      <c r="A378" s="412" t="s">
        <v>38</v>
      </c>
      <c r="B378" s="1260" t="s">
        <v>51</v>
      </c>
      <c r="C378" s="43">
        <v>3110</v>
      </c>
      <c r="D378" s="79">
        <v>0</v>
      </c>
      <c r="E378" s="480" t="s">
        <v>268</v>
      </c>
      <c r="F378" s="480" t="s">
        <v>27</v>
      </c>
      <c r="G378" s="1179" t="s">
        <v>58</v>
      </c>
    </row>
    <row r="379" spans="1:7" ht="43.5" hidden="1" customHeight="1">
      <c r="A379" s="490"/>
      <c r="B379" s="1261"/>
      <c r="C379" s="507"/>
      <c r="D379" s="41" t="s">
        <v>336</v>
      </c>
      <c r="E379" s="481"/>
      <c r="F379" s="481"/>
      <c r="G379" s="1180"/>
    </row>
    <row r="380" spans="1:7" ht="33.75" hidden="1" customHeight="1">
      <c r="A380" s="412" t="s">
        <v>222</v>
      </c>
      <c r="B380" s="1260" t="s">
        <v>220</v>
      </c>
      <c r="C380" s="43">
        <v>3110</v>
      </c>
      <c r="D380" s="74">
        <v>0</v>
      </c>
      <c r="E380" s="482" t="s">
        <v>11</v>
      </c>
      <c r="F380" s="482" t="s">
        <v>109</v>
      </c>
      <c r="G380" s="513" t="s">
        <v>215</v>
      </c>
    </row>
    <row r="381" spans="1:7" ht="43.5" hidden="1" customHeight="1">
      <c r="A381" s="412"/>
      <c r="B381" s="1261"/>
      <c r="C381" s="43"/>
      <c r="D381" s="41" t="s">
        <v>221</v>
      </c>
      <c r="E381" s="482"/>
      <c r="F381" s="482"/>
      <c r="G381" s="513"/>
    </row>
    <row r="382" spans="1:7" ht="26.25" hidden="1" customHeight="1">
      <c r="A382" s="1266" t="s">
        <v>127</v>
      </c>
      <c r="B382" s="1260" t="s">
        <v>116</v>
      </c>
      <c r="C382" s="43">
        <v>3110</v>
      </c>
      <c r="D382" s="79">
        <v>0</v>
      </c>
      <c r="E382" s="480" t="s">
        <v>11</v>
      </c>
      <c r="F382" s="480" t="s">
        <v>25</v>
      </c>
      <c r="G382" s="1179" t="s">
        <v>53</v>
      </c>
    </row>
    <row r="383" spans="1:7" ht="39" hidden="1" customHeight="1">
      <c r="A383" s="1267"/>
      <c r="B383" s="1261"/>
      <c r="C383" s="507"/>
      <c r="D383" s="41" t="s">
        <v>249</v>
      </c>
      <c r="E383" s="481"/>
      <c r="F383" s="481"/>
      <c r="G383" s="1180"/>
    </row>
    <row r="384" spans="1:7" ht="26.25" hidden="1" customHeight="1">
      <c r="A384" s="1067" t="s">
        <v>251</v>
      </c>
      <c r="B384" s="108" t="s">
        <v>250</v>
      </c>
      <c r="C384" s="1076">
        <v>3110</v>
      </c>
      <c r="D384" s="109">
        <v>0</v>
      </c>
      <c r="E384" s="1076" t="s">
        <v>268</v>
      </c>
      <c r="F384" s="491" t="s">
        <v>279</v>
      </c>
      <c r="G384" s="520" t="s">
        <v>53</v>
      </c>
    </row>
    <row r="385" spans="1:7" ht="44.25" hidden="1" customHeight="1">
      <c r="A385" s="1263"/>
      <c r="B385" s="453"/>
      <c r="C385" s="1077"/>
      <c r="D385" s="128" t="s">
        <v>335</v>
      </c>
      <c r="E385" s="1077"/>
      <c r="F385" s="129"/>
      <c r="G385" s="358"/>
    </row>
    <row r="386" spans="1:7" ht="52.5" hidden="1" customHeight="1">
      <c r="A386" s="1067" t="s">
        <v>614</v>
      </c>
      <c r="B386" s="1268" t="s">
        <v>613</v>
      </c>
      <c r="C386" s="1076">
        <v>3110</v>
      </c>
      <c r="D386" s="109">
        <v>25000000</v>
      </c>
      <c r="E386" s="1077" t="s">
        <v>510</v>
      </c>
      <c r="F386" s="1264" t="s">
        <v>27</v>
      </c>
      <c r="G386" s="1126" t="s">
        <v>623</v>
      </c>
    </row>
    <row r="387" spans="1:7" ht="228.75" hidden="1" customHeight="1">
      <c r="A387" s="1263"/>
      <c r="B387" s="1269"/>
      <c r="C387" s="1077"/>
      <c r="D387" s="111" t="s">
        <v>624</v>
      </c>
      <c r="E387" s="1167"/>
      <c r="F387" s="1265"/>
      <c r="G387" s="1127"/>
    </row>
    <row r="388" spans="1:7" ht="34.5" hidden="1" customHeight="1">
      <c r="A388" s="489" t="s">
        <v>107</v>
      </c>
      <c r="B388" s="1260" t="s">
        <v>106</v>
      </c>
      <c r="C388" s="35">
        <v>3110</v>
      </c>
      <c r="D388" s="148">
        <v>0</v>
      </c>
      <c r="E388" s="1177" t="s">
        <v>200</v>
      </c>
      <c r="F388" s="482" t="s">
        <v>342</v>
      </c>
      <c r="G388" s="1179" t="s">
        <v>53</v>
      </c>
    </row>
    <row r="389" spans="1:7" ht="42" hidden="1" customHeight="1">
      <c r="A389" s="490"/>
      <c r="B389" s="1261"/>
      <c r="C389" s="35"/>
      <c r="D389" s="12" t="s">
        <v>341</v>
      </c>
      <c r="E389" s="1178"/>
      <c r="F389" s="482"/>
      <c r="G389" s="1180"/>
    </row>
    <row r="390" spans="1:7" ht="42" hidden="1" customHeight="1">
      <c r="A390" s="413" t="s">
        <v>319</v>
      </c>
      <c r="B390" s="59" t="s">
        <v>280</v>
      </c>
      <c r="C390" s="498">
        <v>3110</v>
      </c>
      <c r="D390" s="142">
        <v>0</v>
      </c>
      <c r="E390" s="1270" t="s">
        <v>200</v>
      </c>
      <c r="F390" s="1177" t="s">
        <v>342</v>
      </c>
      <c r="G390" s="1140" t="s">
        <v>58</v>
      </c>
    </row>
    <row r="391" spans="1:7" ht="42" hidden="1" customHeight="1">
      <c r="A391" s="369"/>
      <c r="B391" s="14"/>
      <c r="C391" s="29"/>
      <c r="D391" s="133" t="s">
        <v>281</v>
      </c>
      <c r="E391" s="1271"/>
      <c r="F391" s="1178"/>
      <c r="G391" s="1117"/>
    </row>
    <row r="392" spans="1:7" ht="42" hidden="1" customHeight="1">
      <c r="A392" s="412" t="s">
        <v>344</v>
      </c>
      <c r="B392" s="59" t="s">
        <v>343</v>
      </c>
      <c r="C392" s="35">
        <v>3110</v>
      </c>
      <c r="D392" s="149">
        <v>0</v>
      </c>
      <c r="E392" s="1270" t="s">
        <v>200</v>
      </c>
      <c r="F392" s="482" t="s">
        <v>342</v>
      </c>
      <c r="G392" s="1140" t="s">
        <v>53</v>
      </c>
    </row>
    <row r="393" spans="1:7" ht="42" hidden="1" customHeight="1">
      <c r="A393" s="412"/>
      <c r="B393" s="535"/>
      <c r="C393" s="35"/>
      <c r="D393" s="133" t="s">
        <v>345</v>
      </c>
      <c r="E393" s="1271"/>
      <c r="F393" s="482"/>
      <c r="G393" s="1117"/>
    </row>
    <row r="394" spans="1:7" ht="52.5" hidden="1" customHeight="1">
      <c r="A394" s="391" t="s">
        <v>155</v>
      </c>
      <c r="B394" s="535" t="s">
        <v>154</v>
      </c>
      <c r="C394" s="539">
        <v>3110</v>
      </c>
      <c r="D394" s="34">
        <v>0</v>
      </c>
      <c r="E394" s="512" t="s">
        <v>184</v>
      </c>
      <c r="F394" s="482" t="s">
        <v>118</v>
      </c>
      <c r="G394" s="1179" t="s">
        <v>53</v>
      </c>
    </row>
    <row r="395" spans="1:7" ht="42" hidden="1" customHeight="1">
      <c r="A395" s="386"/>
      <c r="B395" s="535"/>
      <c r="C395" s="35"/>
      <c r="D395" s="12" t="s">
        <v>156</v>
      </c>
      <c r="E395" s="512"/>
      <c r="F395" s="482"/>
      <c r="G395" s="1180"/>
    </row>
    <row r="396" spans="1:7" ht="70.5" hidden="1" customHeight="1">
      <c r="A396" s="1138" t="s">
        <v>50</v>
      </c>
      <c r="B396" s="10" t="s">
        <v>37</v>
      </c>
      <c r="C396" s="1220">
        <v>3110</v>
      </c>
      <c r="D396" s="36">
        <f>12915000-12915000</f>
        <v>0</v>
      </c>
      <c r="E396" s="1177" t="s">
        <v>110</v>
      </c>
      <c r="F396" s="1080" t="s">
        <v>27</v>
      </c>
      <c r="G396" s="1201" t="s">
        <v>161</v>
      </c>
    </row>
    <row r="397" spans="1:7" ht="107.25" hidden="1" customHeight="1">
      <c r="A397" s="1139"/>
      <c r="B397" s="37"/>
      <c r="C397" s="1221"/>
      <c r="D397" s="46" t="s">
        <v>159</v>
      </c>
      <c r="E397" s="1178"/>
      <c r="F397" s="1081"/>
      <c r="G397" s="1202"/>
    </row>
    <row r="398" spans="1:7" ht="40.5" hidden="1" customHeight="1">
      <c r="A398" s="1138" t="s">
        <v>139</v>
      </c>
      <c r="B398" s="84" t="s">
        <v>140</v>
      </c>
      <c r="C398" s="1220">
        <v>3110</v>
      </c>
      <c r="D398" s="36">
        <v>0</v>
      </c>
      <c r="E398" s="1177" t="s">
        <v>120</v>
      </c>
      <c r="F398" s="1080" t="s">
        <v>119</v>
      </c>
      <c r="G398" s="514" t="s">
        <v>117</v>
      </c>
    </row>
    <row r="399" spans="1:7" ht="24" hidden="1" customHeight="1">
      <c r="A399" s="1139"/>
      <c r="B399" s="11"/>
      <c r="C399" s="1221"/>
      <c r="D399" s="46" t="s">
        <v>122</v>
      </c>
      <c r="E399" s="1178"/>
      <c r="F399" s="1081"/>
      <c r="G399" s="515"/>
    </row>
    <row r="400" spans="1:7" ht="40.5" hidden="1" customHeight="1">
      <c r="A400" s="1138" t="s">
        <v>340</v>
      </c>
      <c r="B400" s="1198" t="s">
        <v>138</v>
      </c>
      <c r="C400" s="1220">
        <v>3110</v>
      </c>
      <c r="D400" s="131">
        <v>0</v>
      </c>
      <c r="E400" s="1177" t="s">
        <v>120</v>
      </c>
      <c r="F400" s="1080" t="s">
        <v>109</v>
      </c>
      <c r="G400" s="514" t="s">
        <v>117</v>
      </c>
    </row>
    <row r="401" spans="1:7" ht="40.5" hidden="1" customHeight="1">
      <c r="A401" s="1139"/>
      <c r="B401" s="1199"/>
      <c r="C401" s="1221"/>
      <c r="D401" s="46" t="s">
        <v>271</v>
      </c>
      <c r="E401" s="1178"/>
      <c r="F401" s="1081"/>
      <c r="G401" s="515"/>
    </row>
    <row r="402" spans="1:7" ht="40.5" hidden="1" customHeight="1">
      <c r="A402" s="1138" t="s">
        <v>141</v>
      </c>
      <c r="B402" s="1260" t="s">
        <v>106</v>
      </c>
      <c r="C402" s="1220">
        <v>3110</v>
      </c>
      <c r="D402" s="36">
        <v>0</v>
      </c>
      <c r="E402" s="1177" t="s">
        <v>123</v>
      </c>
      <c r="F402" s="1080" t="s">
        <v>119</v>
      </c>
      <c r="G402" s="514" t="s">
        <v>117</v>
      </c>
    </row>
    <row r="403" spans="1:7" ht="40.5" hidden="1" customHeight="1">
      <c r="A403" s="1139"/>
      <c r="B403" s="1261"/>
      <c r="C403" s="1221"/>
      <c r="D403" s="46" t="s">
        <v>152</v>
      </c>
      <c r="E403" s="1178"/>
      <c r="F403" s="1081"/>
      <c r="G403" s="355"/>
    </row>
    <row r="404" spans="1:7" ht="27.75" hidden="1" customHeight="1">
      <c r="A404" s="347" t="s">
        <v>12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8"/>
    </row>
    <row r="405" spans="1:7" ht="85.5" hidden="1" customHeight="1">
      <c r="A405" s="391" t="s">
        <v>67</v>
      </c>
      <c r="B405" s="13" t="s">
        <v>81</v>
      </c>
      <c r="C405" s="1236">
        <v>3122</v>
      </c>
      <c r="D405" s="57">
        <f>1300000-1300000</f>
        <v>0</v>
      </c>
      <c r="E405" s="1177" t="s">
        <v>75</v>
      </c>
      <c r="F405" s="1162" t="s">
        <v>25</v>
      </c>
      <c r="G405" s="1272" t="s">
        <v>160</v>
      </c>
    </row>
    <row r="406" spans="1:7" ht="95.25" hidden="1" customHeight="1">
      <c r="A406" s="386"/>
      <c r="B406" s="33"/>
      <c r="C406" s="1237"/>
      <c r="D406" s="51" t="s">
        <v>162</v>
      </c>
      <c r="E406" s="1178"/>
      <c r="F406" s="1163"/>
      <c r="G406" s="1273"/>
    </row>
    <row r="407" spans="1:7" ht="88.5" hidden="1" customHeight="1">
      <c r="A407" s="387" t="s">
        <v>66</v>
      </c>
      <c r="B407" s="13" t="s">
        <v>83</v>
      </c>
      <c r="C407" s="35">
        <v>3122</v>
      </c>
      <c r="D407" s="57">
        <f>20650000-20650000</f>
        <v>0</v>
      </c>
      <c r="E407" s="1177" t="s">
        <v>11</v>
      </c>
      <c r="F407" s="536" t="s">
        <v>25</v>
      </c>
      <c r="G407" s="1201" t="s">
        <v>160</v>
      </c>
    </row>
    <row r="408" spans="1:7" ht="82.5" hidden="1" customHeight="1">
      <c r="A408" s="414"/>
      <c r="B408" s="17"/>
      <c r="C408" s="35"/>
      <c r="D408" s="1" t="s">
        <v>162</v>
      </c>
      <c r="E408" s="1178"/>
      <c r="F408" s="536"/>
      <c r="G408" s="1202"/>
    </row>
    <row r="409" spans="1:7" ht="65.25" hidden="1" customHeight="1">
      <c r="A409" s="391" t="s">
        <v>68</v>
      </c>
      <c r="B409" s="13" t="s">
        <v>76</v>
      </c>
      <c r="C409" s="1274">
        <v>3122</v>
      </c>
      <c r="D409" s="57">
        <f>2590000-150000-2440000</f>
        <v>0</v>
      </c>
      <c r="E409" s="1177" t="s">
        <v>11</v>
      </c>
      <c r="F409" s="1177" t="s">
        <v>25</v>
      </c>
      <c r="G409" s="1201" t="s">
        <v>274</v>
      </c>
    </row>
    <row r="410" spans="1:7" ht="27.75" hidden="1" customHeight="1">
      <c r="A410" s="386"/>
      <c r="B410" s="32"/>
      <c r="C410" s="1275"/>
      <c r="D410" s="51" t="s">
        <v>273</v>
      </c>
      <c r="E410" s="1178"/>
      <c r="F410" s="1178"/>
      <c r="G410" s="1202"/>
    </row>
    <row r="411" spans="1:7" ht="93.75" hidden="1" customHeight="1">
      <c r="A411" s="391" t="s">
        <v>69</v>
      </c>
      <c r="B411" s="13" t="s">
        <v>77</v>
      </c>
      <c r="C411" s="1274">
        <v>3122</v>
      </c>
      <c r="D411" s="57">
        <f>850000-850000</f>
        <v>0</v>
      </c>
      <c r="E411" s="1177" t="s">
        <v>75</v>
      </c>
      <c r="F411" s="1177" t="s">
        <v>25</v>
      </c>
      <c r="G411" s="1201" t="s">
        <v>163</v>
      </c>
    </row>
    <row r="412" spans="1:7" ht="81" hidden="1" customHeight="1">
      <c r="A412" s="386"/>
      <c r="B412" s="14"/>
      <c r="C412" s="1275"/>
      <c r="D412" s="51" t="s">
        <v>162</v>
      </c>
      <c r="E412" s="1178"/>
      <c r="F412" s="1178"/>
      <c r="G412" s="1202"/>
    </row>
    <row r="413" spans="1:7" ht="63.75" hidden="1" customHeight="1">
      <c r="A413" s="391" t="s">
        <v>71</v>
      </c>
      <c r="B413" s="13" t="s">
        <v>113</v>
      </c>
      <c r="C413" s="1274">
        <v>3122</v>
      </c>
      <c r="D413" s="57">
        <f>27000-27000</f>
        <v>0</v>
      </c>
      <c r="E413" s="1177" t="s">
        <v>82</v>
      </c>
      <c r="F413" s="1177" t="s">
        <v>25</v>
      </c>
      <c r="G413" s="1201" t="s">
        <v>276</v>
      </c>
    </row>
    <row r="414" spans="1:7" ht="27" hidden="1" customHeight="1">
      <c r="A414" s="386"/>
      <c r="B414" s="32"/>
      <c r="C414" s="1275"/>
      <c r="D414" s="51" t="s">
        <v>275</v>
      </c>
      <c r="E414" s="1178"/>
      <c r="F414" s="1178"/>
      <c r="G414" s="1202"/>
    </row>
    <row r="415" spans="1:7" ht="75" hidden="1" customHeight="1">
      <c r="A415" s="391" t="s">
        <v>70</v>
      </c>
      <c r="B415" s="13" t="s">
        <v>72</v>
      </c>
      <c r="C415" s="1274">
        <v>3122</v>
      </c>
      <c r="D415" s="57">
        <f>67500-67500</f>
        <v>0</v>
      </c>
      <c r="E415" s="1177" t="s">
        <v>82</v>
      </c>
      <c r="F415" s="1177" t="s">
        <v>25</v>
      </c>
      <c r="G415" s="1201" t="s">
        <v>276</v>
      </c>
    </row>
    <row r="416" spans="1:7" ht="26.25" hidden="1" customHeight="1">
      <c r="A416" s="397"/>
      <c r="B416" s="32"/>
      <c r="C416" s="1275"/>
      <c r="D416" s="51" t="s">
        <v>277</v>
      </c>
      <c r="E416" s="1178"/>
      <c r="F416" s="1178"/>
      <c r="G416" s="1202"/>
    </row>
    <row r="417" spans="1:7" ht="55.5" hidden="1" customHeight="1">
      <c r="A417" s="391" t="s">
        <v>73</v>
      </c>
      <c r="B417" s="13" t="s">
        <v>74</v>
      </c>
      <c r="C417" s="1274">
        <v>3122</v>
      </c>
      <c r="D417" s="57">
        <f>15500-15500</f>
        <v>0</v>
      </c>
      <c r="E417" s="1177" t="s">
        <v>170</v>
      </c>
      <c r="F417" s="1177" t="s">
        <v>118</v>
      </c>
      <c r="G417" s="1201" t="s">
        <v>276</v>
      </c>
    </row>
    <row r="418" spans="1:7" ht="30.75" hidden="1" customHeight="1">
      <c r="A418" s="397"/>
      <c r="B418" s="32"/>
      <c r="C418" s="1275"/>
      <c r="D418" s="51" t="s">
        <v>278</v>
      </c>
      <c r="E418" s="1178"/>
      <c r="F418" s="1178"/>
      <c r="G418" s="1202"/>
    </row>
    <row r="419" spans="1:7" ht="35.25" hidden="1" customHeight="1">
      <c r="A419" s="415" t="s">
        <v>57</v>
      </c>
      <c r="B419" s="31"/>
      <c r="C419" s="30"/>
      <c r="D419" s="26">
        <f>D405+D407+D409+D411+D413+D415+D417</f>
        <v>0</v>
      </c>
      <c r="E419" s="30"/>
      <c r="F419" s="30"/>
      <c r="G419" s="416"/>
    </row>
    <row r="420" spans="1:7" ht="60" hidden="1" customHeight="1">
      <c r="A420" s="1067" t="s">
        <v>580</v>
      </c>
      <c r="B420" s="1286" t="s">
        <v>581</v>
      </c>
      <c r="C420" s="1076">
        <v>3122</v>
      </c>
      <c r="D420" s="109">
        <v>6899700</v>
      </c>
      <c r="E420" s="1076" t="s">
        <v>582</v>
      </c>
      <c r="F420" s="1124" t="s">
        <v>584</v>
      </c>
      <c r="G420" s="1126" t="s">
        <v>618</v>
      </c>
    </row>
    <row r="421" spans="1:7" ht="140.25" hidden="1" customHeight="1">
      <c r="A421" s="1263"/>
      <c r="B421" s="1287"/>
      <c r="C421" s="1077"/>
      <c r="D421" s="128" t="s">
        <v>583</v>
      </c>
      <c r="E421" s="1077"/>
      <c r="F421" s="1125"/>
      <c r="G421" s="1127"/>
    </row>
    <row r="422" spans="1:7" ht="35.25" hidden="1" customHeight="1">
      <c r="A422" s="417" t="s">
        <v>592</v>
      </c>
      <c r="B422" s="95"/>
      <c r="C422" s="96"/>
      <c r="D422" s="97">
        <f>D420</f>
        <v>6899700</v>
      </c>
      <c r="E422" s="96"/>
      <c r="F422" s="96"/>
      <c r="G422" s="418"/>
    </row>
    <row r="423" spans="1:7" ht="50.25" hidden="1" customHeight="1">
      <c r="A423" s="1391" t="s">
        <v>630</v>
      </c>
      <c r="B423" s="1392"/>
      <c r="C423" s="1392"/>
      <c r="D423" s="1392"/>
      <c r="E423" s="1392"/>
      <c r="F423" s="1392"/>
      <c r="G423" s="1393"/>
    </row>
    <row r="424" spans="1:7" ht="27" customHeight="1">
      <c r="A424" s="1278"/>
      <c r="B424" s="419"/>
      <c r="C424" s="420"/>
      <c r="D424" s="1279"/>
      <c r="E424" s="1279"/>
      <c r="F424" s="1279"/>
      <c r="G424" s="1280"/>
    </row>
    <row r="425" spans="1:7" ht="25.5" customHeight="1">
      <c r="A425" s="1278"/>
      <c r="B425" s="419"/>
      <c r="C425" s="421"/>
      <c r="D425" s="1281"/>
      <c r="E425" s="1281"/>
      <c r="F425" s="1281"/>
      <c r="G425" s="1282"/>
    </row>
    <row r="426" spans="1:7" ht="15.75">
      <c r="A426" s="422"/>
      <c r="B426" s="423"/>
      <c r="C426" s="419"/>
      <c r="D426" s="423"/>
      <c r="E426" s="424"/>
      <c r="F426" s="424"/>
      <c r="G426" s="425"/>
    </row>
    <row r="427" spans="1:7" ht="30" hidden="1" customHeight="1">
      <c r="A427" s="1278"/>
      <c r="B427" s="419"/>
      <c r="C427" s="420"/>
      <c r="D427" s="1279"/>
      <c r="E427" s="1279"/>
      <c r="F427" s="1279"/>
      <c r="G427" s="1280"/>
    </row>
    <row r="428" spans="1:7" ht="12.75" hidden="1" customHeight="1">
      <c r="A428" s="1278"/>
      <c r="B428" s="419"/>
      <c r="C428" s="421"/>
      <c r="D428" s="1281"/>
      <c r="E428" s="1281"/>
      <c r="F428" s="1281"/>
      <c r="G428" s="1282"/>
    </row>
    <row r="429" spans="1:7" ht="12.75" hidden="1" customHeight="1">
      <c r="A429" s="544"/>
      <c r="B429" s="419"/>
      <c r="C429" s="421"/>
      <c r="D429" s="545"/>
      <c r="E429" s="545"/>
      <c r="F429" s="545"/>
      <c r="G429" s="546"/>
    </row>
    <row r="430" spans="1:7" ht="21.75" hidden="1" customHeight="1">
      <c r="A430" s="1278"/>
      <c r="B430" s="419"/>
      <c r="C430" s="420"/>
      <c r="D430" s="1279"/>
      <c r="E430" s="1279"/>
      <c r="F430" s="1279"/>
      <c r="G430" s="1280"/>
    </row>
    <row r="431" spans="1:7" ht="12.75" customHeight="1">
      <c r="A431" s="1278"/>
      <c r="B431" s="419"/>
      <c r="C431" s="421"/>
      <c r="D431" s="1281"/>
      <c r="E431" s="1281"/>
      <c r="F431" s="1281"/>
      <c r="G431" s="1282"/>
    </row>
    <row r="432" spans="1:7" ht="12.75" customHeight="1" thickBot="1">
      <c r="A432" s="429"/>
      <c r="B432" s="430"/>
      <c r="C432" s="431"/>
      <c r="D432" s="432"/>
      <c r="E432" s="432"/>
      <c r="F432" s="432"/>
      <c r="G432" s="433"/>
    </row>
    <row r="433" spans="4:4">
      <c r="D433" s="440"/>
    </row>
  </sheetData>
  <mergeCells count="654"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394" t="s">
        <v>634</v>
      </c>
      <c r="G1" s="1394"/>
    </row>
    <row r="2" spans="1:7" ht="15.75" thickBot="1">
      <c r="F2" s="557"/>
      <c r="G2" s="557"/>
    </row>
    <row r="3" spans="1:7" ht="20.25">
      <c r="A3" s="1104" t="s">
        <v>782</v>
      </c>
      <c r="B3" s="1105"/>
      <c r="C3" s="1105"/>
      <c r="D3" s="1105"/>
      <c r="E3" s="1105"/>
      <c r="F3" s="1105"/>
      <c r="G3" s="1106"/>
    </row>
    <row r="4" spans="1:7" ht="21" thickBot="1">
      <c r="A4" s="1107" t="s">
        <v>495</v>
      </c>
      <c r="B4" s="1108"/>
      <c r="C4" s="1108"/>
      <c r="D4" s="1108"/>
      <c r="E4" s="1108"/>
      <c r="F4" s="1108"/>
      <c r="G4" s="441"/>
    </row>
    <row r="5" spans="1:7" ht="18.75" hidden="1">
      <c r="A5" s="1109" t="s">
        <v>409</v>
      </c>
      <c r="B5" s="1110"/>
      <c r="C5" s="1110"/>
      <c r="D5" s="1110"/>
      <c r="E5" s="1110"/>
      <c r="F5" s="1110"/>
      <c r="G5" s="1111"/>
    </row>
    <row r="6" spans="1:7" ht="18.75" hidden="1">
      <c r="A6" s="342"/>
      <c r="B6" s="1110" t="s">
        <v>0</v>
      </c>
      <c r="C6" s="1110"/>
      <c r="D6" s="1110"/>
      <c r="E6" s="1110"/>
      <c r="F6" s="343"/>
      <c r="G6" s="344"/>
    </row>
    <row r="7" spans="1:7" ht="15.75" hidden="1" thickBot="1">
      <c r="A7" s="1112" t="s">
        <v>410</v>
      </c>
      <c r="B7" s="1113"/>
      <c r="C7" s="1113"/>
      <c r="D7" s="1113"/>
      <c r="E7" s="1113"/>
      <c r="F7" s="1113"/>
      <c r="G7" s="1114"/>
    </row>
    <row r="8" spans="1:7" ht="66" customHeight="1" thickBot="1">
      <c r="A8" s="436" t="s">
        <v>1</v>
      </c>
      <c r="B8" s="437" t="s">
        <v>518</v>
      </c>
      <c r="C8" s="437" t="s">
        <v>15</v>
      </c>
      <c r="D8" s="437" t="s">
        <v>2</v>
      </c>
      <c r="E8" s="437" t="s">
        <v>3</v>
      </c>
      <c r="F8" s="437" t="s">
        <v>4</v>
      </c>
      <c r="G8" s="438" t="s">
        <v>5</v>
      </c>
    </row>
    <row r="9" spans="1:7" ht="19.5" customHeight="1" thickBot="1">
      <c r="A9" s="217">
        <v>1</v>
      </c>
      <c r="B9" s="218">
        <v>2</v>
      </c>
      <c r="C9" s="218">
        <v>3</v>
      </c>
      <c r="D9" s="219">
        <v>4</v>
      </c>
      <c r="E9" s="218">
        <v>5</v>
      </c>
      <c r="F9" s="220">
        <v>6</v>
      </c>
      <c r="G9" s="219">
        <v>7</v>
      </c>
    </row>
    <row r="10" spans="1:7" ht="51.75" hidden="1" customHeight="1">
      <c r="A10" s="1098" t="s">
        <v>575</v>
      </c>
      <c r="B10" s="48" t="s">
        <v>470</v>
      </c>
      <c r="C10" s="510">
        <v>2271</v>
      </c>
      <c r="D10" s="229">
        <f>4165028+2000000</f>
        <v>6165028</v>
      </c>
      <c r="E10" s="1115" t="s">
        <v>181</v>
      </c>
      <c r="F10" s="1151" t="s">
        <v>504</v>
      </c>
      <c r="G10" s="1116" t="s">
        <v>633</v>
      </c>
    </row>
    <row r="11" spans="1:7" ht="35.25" hidden="1" customHeight="1">
      <c r="A11" s="1099"/>
      <c r="B11" s="48"/>
      <c r="C11" s="49"/>
      <c r="D11" s="44" t="s">
        <v>577</v>
      </c>
      <c r="E11" s="1115"/>
      <c r="F11" s="1151"/>
      <c r="G11" s="1116"/>
    </row>
    <row r="12" spans="1:7" ht="39" hidden="1" customHeight="1">
      <c r="A12" s="1097" t="s">
        <v>473</v>
      </c>
      <c r="B12" s="48"/>
      <c r="C12" s="49"/>
      <c r="D12" s="45">
        <f>857506+408981</f>
        <v>1266487</v>
      </c>
      <c r="E12" s="1115"/>
      <c r="F12" s="1151"/>
      <c r="G12" s="1116"/>
    </row>
    <row r="13" spans="1:7" ht="44.25" hidden="1" customHeight="1">
      <c r="A13" s="1098"/>
      <c r="B13" s="48"/>
      <c r="C13" s="49"/>
      <c r="D13" s="44" t="s">
        <v>578</v>
      </c>
      <c r="E13" s="1115"/>
      <c r="F13" s="1151"/>
      <c r="G13" s="1116"/>
    </row>
    <row r="14" spans="1:7" ht="39" hidden="1" customHeight="1">
      <c r="A14" s="1098" t="s">
        <v>474</v>
      </c>
      <c r="B14" s="48"/>
      <c r="C14" s="49"/>
      <c r="D14" s="45">
        <f>514504+408981</f>
        <v>923485</v>
      </c>
      <c r="E14" s="1115"/>
      <c r="F14" s="1151"/>
      <c r="G14" s="1116"/>
    </row>
    <row r="15" spans="1:7" ht="46.5" hidden="1" customHeight="1">
      <c r="A15" s="1099"/>
      <c r="B15" s="28"/>
      <c r="C15" s="50"/>
      <c r="D15" s="44" t="s">
        <v>579</v>
      </c>
      <c r="E15" s="1079"/>
      <c r="F15" s="1093"/>
      <c r="G15" s="1117"/>
    </row>
    <row r="16" spans="1:7" ht="53.25" hidden="1" customHeight="1">
      <c r="A16" s="1097" t="s">
        <v>472</v>
      </c>
      <c r="B16" s="235" t="s">
        <v>470</v>
      </c>
      <c r="C16" s="236">
        <v>2271</v>
      </c>
      <c r="D16" s="237">
        <v>0</v>
      </c>
      <c r="E16" s="1071" t="s">
        <v>114</v>
      </c>
      <c r="F16" s="1072" t="s">
        <v>19</v>
      </c>
      <c r="G16" s="345" t="s">
        <v>58</v>
      </c>
    </row>
    <row r="17" spans="1:7" ht="39.75" hidden="1" customHeight="1">
      <c r="A17" s="1099"/>
      <c r="B17" s="238"/>
      <c r="C17" s="239"/>
      <c r="D17" s="240" t="s">
        <v>393</v>
      </c>
      <c r="E17" s="1072"/>
      <c r="F17" s="1072"/>
      <c r="G17" s="346" t="s">
        <v>372</v>
      </c>
    </row>
    <row r="18" spans="1:7" ht="39.75" hidden="1" customHeight="1">
      <c r="A18" s="1097" t="s">
        <v>473</v>
      </c>
      <c r="B18" s="238"/>
      <c r="C18" s="239"/>
      <c r="D18" s="237">
        <v>0</v>
      </c>
      <c r="E18" s="1072"/>
      <c r="F18" s="1072"/>
      <c r="G18" s="345" t="s">
        <v>58</v>
      </c>
    </row>
    <row r="19" spans="1:7" ht="39.75" hidden="1" customHeight="1">
      <c r="A19" s="1098"/>
      <c r="B19" s="238"/>
      <c r="C19" s="239"/>
      <c r="D19" s="240" t="s">
        <v>394</v>
      </c>
      <c r="E19" s="1072"/>
      <c r="F19" s="1072"/>
      <c r="G19" s="346" t="s">
        <v>372</v>
      </c>
    </row>
    <row r="20" spans="1:7" ht="39.75" hidden="1" customHeight="1">
      <c r="A20" s="1098" t="s">
        <v>475</v>
      </c>
      <c r="B20" s="238"/>
      <c r="C20" s="239"/>
      <c r="D20" s="237">
        <v>0</v>
      </c>
      <c r="E20" s="1072"/>
      <c r="F20" s="1072"/>
      <c r="G20" s="345" t="s">
        <v>58</v>
      </c>
    </row>
    <row r="21" spans="1:7" ht="37.5" hidden="1" customHeight="1">
      <c r="A21" s="1099"/>
      <c r="B21" s="241"/>
      <c r="C21" s="242"/>
      <c r="D21" s="240" t="s">
        <v>394</v>
      </c>
      <c r="E21" s="1073"/>
      <c r="F21" s="1073"/>
      <c r="G21" s="346" t="s">
        <v>372</v>
      </c>
    </row>
    <row r="22" spans="1:7" ht="18.75" hidden="1">
      <c r="A22" s="347" t="s">
        <v>6</v>
      </c>
      <c r="B22" s="6"/>
      <c r="C22" s="4"/>
      <c r="D22" s="24">
        <f>D10+D12+D14+D16+D18+D20</f>
        <v>8355000</v>
      </c>
      <c r="E22" s="4"/>
      <c r="F22" s="4"/>
      <c r="G22" s="348"/>
    </row>
    <row r="23" spans="1:7" ht="57" hidden="1" customHeight="1">
      <c r="A23" s="1097" t="s">
        <v>585</v>
      </c>
      <c r="B23" s="27" t="s">
        <v>471</v>
      </c>
      <c r="C23" s="1074">
        <v>2272</v>
      </c>
      <c r="D23" s="163">
        <f>194410.56+95638.44</f>
        <v>290049</v>
      </c>
      <c r="E23" s="1076" t="s">
        <v>181</v>
      </c>
      <c r="F23" s="1078" t="s">
        <v>19</v>
      </c>
      <c r="G23" s="1140" t="s">
        <v>629</v>
      </c>
    </row>
    <row r="24" spans="1:7" ht="27.75" hidden="1" customHeight="1">
      <c r="A24" s="1099"/>
      <c r="B24" s="48"/>
      <c r="C24" s="1075"/>
      <c r="D24" s="44" t="s">
        <v>503</v>
      </c>
      <c r="E24" s="1077"/>
      <c r="F24" s="1079"/>
      <c r="G24" s="1117"/>
    </row>
    <row r="25" spans="1:7" ht="59.25" hidden="1" customHeight="1">
      <c r="A25" s="1132" t="s">
        <v>586</v>
      </c>
      <c r="B25" s="1130" t="s">
        <v>476</v>
      </c>
      <c r="C25" s="1086">
        <v>2272</v>
      </c>
      <c r="D25" s="163">
        <f>192412.56+95638.44</f>
        <v>288051</v>
      </c>
      <c r="E25" s="1076" t="s">
        <v>181</v>
      </c>
      <c r="F25" s="1076" t="s">
        <v>19</v>
      </c>
      <c r="G25" s="1088" t="s">
        <v>53</v>
      </c>
    </row>
    <row r="26" spans="1:7" ht="35.25" hidden="1" customHeight="1">
      <c r="A26" s="1133"/>
      <c r="B26" s="1131"/>
      <c r="C26" s="1087"/>
      <c r="D26" s="243" t="s">
        <v>388</v>
      </c>
      <c r="E26" s="1077"/>
      <c r="F26" s="1077"/>
      <c r="G26" s="1089"/>
    </row>
    <row r="27" spans="1:7" ht="48" hidden="1" customHeight="1">
      <c r="A27" s="1132" t="s">
        <v>477</v>
      </c>
      <c r="B27" s="235" t="s">
        <v>471</v>
      </c>
      <c r="C27" s="1146">
        <v>2272</v>
      </c>
      <c r="D27" s="237">
        <v>0</v>
      </c>
      <c r="E27" s="1071" t="s">
        <v>114</v>
      </c>
      <c r="F27" s="1071" t="s">
        <v>25</v>
      </c>
      <c r="G27" s="1069" t="s">
        <v>390</v>
      </c>
    </row>
    <row r="28" spans="1:7" ht="48" hidden="1" customHeight="1">
      <c r="A28" s="1133"/>
      <c r="B28" s="238"/>
      <c r="C28" s="1147"/>
      <c r="D28" s="240" t="s">
        <v>389</v>
      </c>
      <c r="E28" s="1073"/>
      <c r="F28" s="1073"/>
      <c r="G28" s="1070"/>
    </row>
    <row r="29" spans="1:7" ht="61.5" hidden="1" customHeight="1">
      <c r="A29" s="1097" t="s">
        <v>479</v>
      </c>
      <c r="B29" s="235" t="s">
        <v>478</v>
      </c>
      <c r="C29" s="1146">
        <v>2272</v>
      </c>
      <c r="D29" s="237">
        <v>0</v>
      </c>
      <c r="E29" s="1071" t="s">
        <v>56</v>
      </c>
      <c r="F29" s="1071" t="s">
        <v>25</v>
      </c>
      <c r="G29" s="1069" t="s">
        <v>391</v>
      </c>
    </row>
    <row r="30" spans="1:7" ht="51" hidden="1" customHeight="1">
      <c r="A30" s="1099"/>
      <c r="B30" s="241"/>
      <c r="C30" s="1147"/>
      <c r="D30" s="240" t="s">
        <v>392</v>
      </c>
      <c r="E30" s="1073"/>
      <c r="F30" s="1073"/>
      <c r="G30" s="1070"/>
    </row>
    <row r="31" spans="1:7" ht="29.25" hidden="1" customHeight="1">
      <c r="A31" s="349" t="s">
        <v>7</v>
      </c>
      <c r="B31" s="25"/>
      <c r="C31" s="25"/>
      <c r="D31" s="26">
        <f>D23+D25+D27+D29</f>
        <v>578100</v>
      </c>
      <c r="E31" s="25"/>
      <c r="F31" s="25"/>
      <c r="G31" s="350"/>
    </row>
    <row r="32" spans="1:7" ht="41.25" hidden="1" customHeight="1">
      <c r="A32" s="1097" t="s">
        <v>499</v>
      </c>
      <c r="B32" s="1148" t="s">
        <v>480</v>
      </c>
      <c r="C32" s="1092">
        <v>2273</v>
      </c>
      <c r="D32" s="145">
        <f>8013900-6249.19</f>
        <v>8007650.8099999996</v>
      </c>
      <c r="E32" s="1078" t="s">
        <v>505</v>
      </c>
      <c r="F32" s="1153" t="s">
        <v>496</v>
      </c>
      <c r="G32" s="1140" t="s">
        <v>626</v>
      </c>
    </row>
    <row r="33" spans="1:7" ht="57.75" hidden="1" customHeight="1" thickBot="1">
      <c r="A33" s="1099"/>
      <c r="B33" s="1149"/>
      <c r="C33" s="1151"/>
      <c r="D33" s="44" t="s">
        <v>631</v>
      </c>
      <c r="E33" s="1115"/>
      <c r="F33" s="1154"/>
      <c r="G33" s="1116"/>
    </row>
    <row r="34" spans="1:7" ht="34.5" hidden="1" customHeight="1">
      <c r="A34" s="1097" t="s">
        <v>482</v>
      </c>
      <c r="B34" s="1149"/>
      <c r="C34" s="1151"/>
      <c r="D34" s="143">
        <v>0</v>
      </c>
      <c r="E34" s="1115"/>
      <c r="F34" s="1154"/>
      <c r="G34" s="1116"/>
    </row>
    <row r="35" spans="1:7" ht="36.75" hidden="1" customHeight="1">
      <c r="A35" s="1098"/>
      <c r="B35" s="1149"/>
      <c r="C35" s="1151"/>
      <c r="D35" s="44" t="s">
        <v>414</v>
      </c>
      <c r="E35" s="1115"/>
      <c r="F35" s="1154"/>
      <c r="G35" s="1116"/>
    </row>
    <row r="36" spans="1:7" ht="44.25" hidden="1" customHeight="1">
      <c r="A36" s="1098" t="s">
        <v>483</v>
      </c>
      <c r="B36" s="1149"/>
      <c r="C36" s="1151"/>
      <c r="D36" s="109">
        <v>0</v>
      </c>
      <c r="E36" s="1115"/>
      <c r="F36" s="1154"/>
      <c r="G36" s="1116"/>
    </row>
    <row r="37" spans="1:7" ht="43.5" hidden="1" customHeight="1">
      <c r="A37" s="1099"/>
      <c r="B37" s="1150"/>
      <c r="C37" s="1093"/>
      <c r="D37" s="44" t="s">
        <v>415</v>
      </c>
      <c r="E37" s="1115"/>
      <c r="F37" s="1154"/>
      <c r="G37" s="1116"/>
    </row>
    <row r="38" spans="1:7" ht="58.5" hidden="1" customHeight="1">
      <c r="A38" s="1097" t="s">
        <v>485</v>
      </c>
      <c r="B38" s="500" t="s">
        <v>484</v>
      </c>
      <c r="C38" s="501">
        <v>2273</v>
      </c>
      <c r="D38" s="143">
        <v>0</v>
      </c>
      <c r="E38" s="1115"/>
      <c r="F38" s="1154"/>
      <c r="G38" s="1116"/>
    </row>
    <row r="39" spans="1:7" ht="42" hidden="1" customHeight="1">
      <c r="A39" s="1100"/>
      <c r="B39" s="165"/>
      <c r="C39" s="248"/>
      <c r="D39" s="44" t="s">
        <v>416</v>
      </c>
      <c r="E39" s="1152"/>
      <c r="F39" s="1155"/>
      <c r="G39" s="1156"/>
    </row>
    <row r="40" spans="1:7" ht="56.25" hidden="1" customHeight="1">
      <c r="A40" s="1101" t="s">
        <v>481</v>
      </c>
      <c r="B40" s="1141" t="s">
        <v>486</v>
      </c>
      <c r="C40" s="173">
        <v>2273</v>
      </c>
      <c r="D40" s="174">
        <v>0</v>
      </c>
      <c r="E40" s="1144" t="s">
        <v>82</v>
      </c>
      <c r="F40" s="170" t="s">
        <v>497</v>
      </c>
      <c r="G40" s="247" t="s">
        <v>53</v>
      </c>
    </row>
    <row r="41" spans="1:7" ht="38.25" hidden="1" customHeight="1">
      <c r="A41" s="1102"/>
      <c r="B41" s="1142"/>
      <c r="C41" s="172"/>
      <c r="D41" s="167" t="s">
        <v>417</v>
      </c>
      <c r="E41" s="1144"/>
      <c r="F41" s="169"/>
      <c r="G41" s="175" t="s">
        <v>370</v>
      </c>
    </row>
    <row r="42" spans="1:7" ht="54.75" hidden="1" customHeight="1">
      <c r="A42" s="1101" t="s">
        <v>482</v>
      </c>
      <c r="B42" s="1142"/>
      <c r="C42" s="171">
        <v>2273</v>
      </c>
      <c r="D42" s="168">
        <v>0</v>
      </c>
      <c r="E42" s="1144"/>
      <c r="F42" s="166" t="s">
        <v>497</v>
      </c>
      <c r="G42" s="196" t="s">
        <v>53</v>
      </c>
    </row>
    <row r="43" spans="1:7" ht="36.75" hidden="1" customHeight="1">
      <c r="A43" s="1103"/>
      <c r="B43" s="1142"/>
      <c r="C43" s="172"/>
      <c r="D43" s="167" t="s">
        <v>418</v>
      </c>
      <c r="E43" s="1144"/>
      <c r="F43" s="169"/>
      <c r="G43" s="175"/>
    </row>
    <row r="44" spans="1:7" ht="54" hidden="1" customHeight="1">
      <c r="A44" s="1103" t="s">
        <v>483</v>
      </c>
      <c r="B44" s="1142"/>
      <c r="C44" s="171"/>
      <c r="D44" s="168">
        <v>0</v>
      </c>
      <c r="E44" s="1144"/>
      <c r="F44" s="166" t="s">
        <v>25</v>
      </c>
      <c r="G44" s="196" t="s">
        <v>53</v>
      </c>
    </row>
    <row r="45" spans="1:7" ht="31.5" hidden="1" customHeight="1">
      <c r="A45" s="1102"/>
      <c r="B45" s="1142"/>
      <c r="C45" s="172">
        <v>2273</v>
      </c>
      <c r="D45" s="167" t="s">
        <v>419</v>
      </c>
      <c r="E45" s="1144"/>
      <c r="F45" s="169"/>
      <c r="G45" s="175"/>
    </row>
    <row r="46" spans="1:7" ht="65.25" hidden="1" customHeight="1">
      <c r="A46" s="1101" t="s">
        <v>485</v>
      </c>
      <c r="B46" s="1142"/>
      <c r="C46" s="173">
        <v>2273</v>
      </c>
      <c r="D46" s="174">
        <v>0</v>
      </c>
      <c r="E46" s="1144"/>
      <c r="F46" s="170" t="s">
        <v>25</v>
      </c>
      <c r="G46" s="196" t="s">
        <v>53</v>
      </c>
    </row>
    <row r="47" spans="1:7" ht="33" hidden="1" customHeight="1">
      <c r="A47" s="1157"/>
      <c r="B47" s="1143"/>
      <c r="C47" s="176"/>
      <c r="D47" s="177" t="s">
        <v>420</v>
      </c>
      <c r="E47" s="1145"/>
      <c r="F47" s="178"/>
      <c r="G47" s="179"/>
    </row>
    <row r="48" spans="1:7" ht="54.75" hidden="1" customHeight="1">
      <c r="A48" s="1095" t="s">
        <v>488</v>
      </c>
      <c r="B48" s="1172" t="s">
        <v>487</v>
      </c>
      <c r="C48" s="474">
        <v>2273</v>
      </c>
      <c r="D48" s="213">
        <v>6249.19</v>
      </c>
      <c r="E48" s="1094" t="s">
        <v>114</v>
      </c>
      <c r="F48" s="499" t="s">
        <v>27</v>
      </c>
      <c r="G48" s="475" t="s">
        <v>632</v>
      </c>
    </row>
    <row r="49" spans="1:7" ht="48" hidden="1" customHeight="1" thickBot="1">
      <c r="A49" s="1096"/>
      <c r="B49" s="1173"/>
      <c r="C49" s="501"/>
      <c r="D49" s="214" t="s">
        <v>628</v>
      </c>
      <c r="E49" s="1079"/>
      <c r="F49" s="495"/>
      <c r="G49" s="478" t="s">
        <v>627</v>
      </c>
    </row>
    <row r="50" spans="1:7" ht="44.25" hidden="1" customHeight="1">
      <c r="A50" s="1090" t="s">
        <v>489</v>
      </c>
      <c r="B50" s="1173"/>
      <c r="C50" s="1092">
        <v>2273</v>
      </c>
      <c r="D50" s="215">
        <v>0</v>
      </c>
      <c r="E50" s="1094" t="s">
        <v>114</v>
      </c>
      <c r="F50" s="1078" t="s">
        <v>25</v>
      </c>
      <c r="G50" s="1140" t="s">
        <v>53</v>
      </c>
    </row>
    <row r="51" spans="1:7" ht="35.25" hidden="1" customHeight="1">
      <c r="A51" s="1091"/>
      <c r="B51" s="1173"/>
      <c r="C51" s="1093"/>
      <c r="D51" s="214" t="s">
        <v>412</v>
      </c>
      <c r="E51" s="1079"/>
      <c r="F51" s="1079"/>
      <c r="G51" s="1117"/>
    </row>
    <row r="52" spans="1:7" ht="38.25" hidden="1" customHeight="1">
      <c r="A52" s="1299" t="s">
        <v>490</v>
      </c>
      <c r="B52" s="1173"/>
      <c r="C52" s="501">
        <v>2273</v>
      </c>
      <c r="D52" s="216">
        <v>0</v>
      </c>
      <c r="E52" s="1094" t="s">
        <v>114</v>
      </c>
      <c r="F52" s="495" t="s">
        <v>25</v>
      </c>
      <c r="G52" s="496" t="s">
        <v>53</v>
      </c>
    </row>
    <row r="53" spans="1:7" ht="34.5" hidden="1" customHeight="1">
      <c r="A53" s="1300"/>
      <c r="B53" s="1173"/>
      <c r="C53" s="501"/>
      <c r="D53" s="44" t="s">
        <v>413</v>
      </c>
      <c r="E53" s="1079"/>
      <c r="F53" s="495"/>
      <c r="G53" s="496"/>
    </row>
    <row r="54" spans="1:7" ht="25.5" hidden="1" customHeight="1">
      <c r="A54" s="1303" t="s">
        <v>395</v>
      </c>
      <c r="B54" s="1173"/>
      <c r="C54" s="501">
        <v>2273</v>
      </c>
      <c r="D54" s="164">
        <v>0</v>
      </c>
      <c r="E54" s="1115" t="s">
        <v>396</v>
      </c>
      <c r="F54" s="495" t="s">
        <v>25</v>
      </c>
      <c r="G54" s="496" t="s">
        <v>53</v>
      </c>
    </row>
    <row r="55" spans="1:7" ht="41.25" hidden="1" customHeight="1">
      <c r="A55" s="1304"/>
      <c r="B55" s="1174"/>
      <c r="C55" s="476"/>
      <c r="D55" s="477" t="s">
        <v>398</v>
      </c>
      <c r="E55" s="1152"/>
      <c r="F55" s="502"/>
      <c r="G55" s="503"/>
    </row>
    <row r="56" spans="1:7" ht="19.5" hidden="1" thickBot="1">
      <c r="A56" s="182" t="s">
        <v>8</v>
      </c>
      <c r="B56" s="183"/>
      <c r="C56" s="184"/>
      <c r="D56" s="203">
        <f>D32+D34+D36+D38+D40+D42+D44+D46+D48+D50+D52</f>
        <v>8013900</v>
      </c>
      <c r="E56" s="184"/>
      <c r="F56" s="184"/>
      <c r="G56" s="185"/>
    </row>
    <row r="57" spans="1:7" ht="43.5" hidden="1" customHeight="1">
      <c r="A57" s="1301" t="s">
        <v>519</v>
      </c>
      <c r="B57" s="202" t="s">
        <v>491</v>
      </c>
      <c r="C57" s="1164">
        <v>2274</v>
      </c>
      <c r="D57" s="205">
        <v>1242300</v>
      </c>
      <c r="E57" s="1166" t="s">
        <v>511</v>
      </c>
      <c r="F57" s="1168" t="s">
        <v>118</v>
      </c>
      <c r="G57" s="1170" t="s">
        <v>58</v>
      </c>
    </row>
    <row r="58" spans="1:7" ht="66" hidden="1" customHeight="1">
      <c r="A58" s="1135"/>
      <c r="B58" s="28"/>
      <c r="C58" s="1165"/>
      <c r="D58" s="504" t="s">
        <v>498</v>
      </c>
      <c r="E58" s="1167"/>
      <c r="F58" s="1169"/>
      <c r="G58" s="1171"/>
    </row>
    <row r="59" spans="1:7" ht="32.25" hidden="1" customHeight="1" thickBot="1">
      <c r="A59" s="206" t="s">
        <v>55</v>
      </c>
      <c r="B59" s="193"/>
      <c r="C59" s="194"/>
      <c r="D59" s="207">
        <f>D57</f>
        <v>1242300</v>
      </c>
      <c r="E59" s="194"/>
      <c r="F59" s="194"/>
      <c r="G59" s="195"/>
    </row>
    <row r="60" spans="1:7" ht="28.5" hidden="1" customHeight="1">
      <c r="A60" s="1301" t="s">
        <v>588</v>
      </c>
      <c r="B60" s="1158" t="s">
        <v>492</v>
      </c>
      <c r="C60" s="1175">
        <v>2275</v>
      </c>
      <c r="D60" s="69">
        <v>124900</v>
      </c>
      <c r="E60" s="1160" t="s">
        <v>510</v>
      </c>
      <c r="F60" s="1162" t="s">
        <v>19</v>
      </c>
      <c r="G60" s="1082" t="s">
        <v>53</v>
      </c>
    </row>
    <row r="61" spans="1:7" ht="54.75" hidden="1" customHeight="1" thickBot="1">
      <c r="A61" s="1135"/>
      <c r="B61" s="1159"/>
      <c r="C61" s="1176"/>
      <c r="D61" s="39" t="s">
        <v>507</v>
      </c>
      <c r="E61" s="1161"/>
      <c r="F61" s="1163"/>
      <c r="G61" s="1083"/>
    </row>
    <row r="62" spans="1:7" ht="27" hidden="1" customHeight="1">
      <c r="A62" s="1134" t="s">
        <v>506</v>
      </c>
      <c r="B62" s="1158" t="s">
        <v>520</v>
      </c>
      <c r="C62" s="68"/>
      <c r="D62" s="251">
        <v>10441100</v>
      </c>
      <c r="E62" s="1160" t="s">
        <v>510</v>
      </c>
      <c r="F62" s="1162" t="s">
        <v>27</v>
      </c>
      <c r="G62" s="1082" t="s">
        <v>58</v>
      </c>
    </row>
    <row r="63" spans="1:7" ht="43.5" hidden="1" customHeight="1" thickBot="1">
      <c r="A63" s="1302"/>
      <c r="B63" s="1159"/>
      <c r="C63" s="70">
        <v>2275</v>
      </c>
      <c r="D63" s="39" t="s">
        <v>512</v>
      </c>
      <c r="E63" s="1161"/>
      <c r="F63" s="1163"/>
      <c r="G63" s="1083"/>
    </row>
    <row r="64" spans="1:7" ht="26.25" hidden="1" thickBot="1">
      <c r="A64" s="187" t="s">
        <v>97</v>
      </c>
      <c r="B64" s="183"/>
      <c r="C64" s="184"/>
      <c r="D64" s="203">
        <v>10441100</v>
      </c>
      <c r="E64" s="184"/>
      <c r="F64" s="184"/>
      <c r="G64" s="204"/>
    </row>
    <row r="65" spans="1:7" ht="44.25" customHeight="1">
      <c r="A65" s="549" t="s">
        <v>563</v>
      </c>
      <c r="B65" s="91" t="s">
        <v>247</v>
      </c>
      <c r="C65" s="40">
        <v>2210</v>
      </c>
      <c r="D65" s="146">
        <f>216100+3900</f>
        <v>220000</v>
      </c>
      <c r="E65" s="1160" t="s">
        <v>510</v>
      </c>
      <c r="F65" s="512" t="s">
        <v>119</v>
      </c>
      <c r="G65" s="522" t="s">
        <v>53</v>
      </c>
    </row>
    <row r="66" spans="1:7" ht="31.5" customHeight="1" thickBot="1">
      <c r="A66" s="354"/>
      <c r="B66" s="22"/>
      <c r="C66" s="21"/>
      <c r="D66" s="111" t="s">
        <v>564</v>
      </c>
      <c r="E66" s="1161"/>
      <c r="F66" s="512"/>
      <c r="G66" s="355"/>
    </row>
    <row r="67" spans="1:7" ht="48.75" hidden="1" customHeight="1">
      <c r="A67" s="549" t="s">
        <v>307</v>
      </c>
      <c r="B67" s="91" t="s">
        <v>247</v>
      </c>
      <c r="C67" s="40">
        <v>2210</v>
      </c>
      <c r="D67" s="144">
        <v>0</v>
      </c>
      <c r="E67" s="1177" t="s">
        <v>182</v>
      </c>
      <c r="F67" s="512" t="s">
        <v>279</v>
      </c>
      <c r="G67" s="1201" t="s">
        <v>58</v>
      </c>
    </row>
    <row r="68" spans="1:7" ht="31.5" hidden="1" customHeight="1" thickBot="1">
      <c r="A68" s="354"/>
      <c r="B68" s="22"/>
      <c r="C68" s="21"/>
      <c r="D68" s="111" t="s">
        <v>292</v>
      </c>
      <c r="E68" s="1178"/>
      <c r="F68" s="512"/>
      <c r="G68" s="1202"/>
    </row>
    <row r="69" spans="1:7" ht="29.25" customHeight="1">
      <c r="A69" s="1067" t="s">
        <v>556</v>
      </c>
      <c r="B69" s="257" t="s">
        <v>521</v>
      </c>
      <c r="C69" s="254">
        <v>2210</v>
      </c>
      <c r="D69" s="145">
        <f>36000+82800+22000+2600-14575</f>
        <v>128825</v>
      </c>
      <c r="E69" s="1166" t="s">
        <v>510</v>
      </c>
      <c r="F69" s="1076" t="s">
        <v>108</v>
      </c>
      <c r="G69" s="1088" t="s">
        <v>58</v>
      </c>
    </row>
    <row r="70" spans="1:7" ht="63" customHeight="1">
      <c r="A70" s="1068"/>
      <c r="B70" s="258"/>
      <c r="C70" s="256"/>
      <c r="D70" s="111" t="s">
        <v>607</v>
      </c>
      <c r="E70" s="1167"/>
      <c r="F70" s="1077"/>
      <c r="G70" s="1089"/>
    </row>
    <row r="71" spans="1:7" ht="29.25" hidden="1" customHeight="1">
      <c r="A71" s="550" t="s">
        <v>605</v>
      </c>
      <c r="B71" s="257" t="s">
        <v>606</v>
      </c>
      <c r="C71" s="262">
        <v>2210</v>
      </c>
      <c r="D71" s="145">
        <v>14575</v>
      </c>
      <c r="E71" s="1194" t="s">
        <v>602</v>
      </c>
      <c r="F71" s="1195"/>
      <c r="G71" s="1179" t="s">
        <v>609</v>
      </c>
    </row>
    <row r="72" spans="1:7" ht="88.5" hidden="1" customHeight="1">
      <c r="A72" s="550"/>
      <c r="B72" s="452"/>
      <c r="C72" s="270"/>
      <c r="D72" s="111" t="s">
        <v>608</v>
      </c>
      <c r="E72" s="1196"/>
      <c r="F72" s="1197"/>
      <c r="G72" s="1180"/>
    </row>
    <row r="73" spans="1:7" ht="63" customHeight="1">
      <c r="A73" s="1605" t="s">
        <v>558</v>
      </c>
      <c r="B73" s="1607" t="s">
        <v>559</v>
      </c>
      <c r="C73" s="1609">
        <v>2210</v>
      </c>
      <c r="D73" s="145">
        <v>12200</v>
      </c>
      <c r="E73" s="1076" t="s">
        <v>181</v>
      </c>
      <c r="F73" s="1078" t="s">
        <v>19</v>
      </c>
      <c r="G73" s="1201" t="s">
        <v>368</v>
      </c>
    </row>
    <row r="74" spans="1:7" ht="63" customHeight="1">
      <c r="A74" s="1606"/>
      <c r="B74" s="1608"/>
      <c r="C74" s="1610"/>
      <c r="D74" s="125" t="s">
        <v>557</v>
      </c>
      <c r="E74" s="1077"/>
      <c r="F74" s="1079"/>
      <c r="G74" s="1202"/>
    </row>
    <row r="75" spans="1:7" ht="26.25" hidden="1" customHeight="1">
      <c r="A75" s="1266" t="s">
        <v>551</v>
      </c>
      <c r="B75" s="1198" t="s">
        <v>552</v>
      </c>
      <c r="C75" s="1191">
        <v>2210</v>
      </c>
      <c r="D75" s="145">
        <v>51600</v>
      </c>
      <c r="E75" s="1166" t="s">
        <v>510</v>
      </c>
      <c r="F75" s="1076" t="s">
        <v>25</v>
      </c>
      <c r="G75" s="1126" t="s">
        <v>368</v>
      </c>
    </row>
    <row r="76" spans="1:7" ht="63" hidden="1" customHeight="1" thickBot="1">
      <c r="A76" s="1267"/>
      <c r="B76" s="1199"/>
      <c r="C76" s="1192"/>
      <c r="D76" s="125" t="s">
        <v>568</v>
      </c>
      <c r="E76" s="1167"/>
      <c r="F76" s="1077"/>
      <c r="G76" s="1127"/>
    </row>
    <row r="77" spans="1:7" ht="44.25" hidden="1" customHeight="1">
      <c r="A77" s="368" t="s">
        <v>576</v>
      </c>
      <c r="B77" s="257" t="s">
        <v>522</v>
      </c>
      <c r="C77" s="254">
        <v>2210</v>
      </c>
      <c r="D77" s="145">
        <v>251000</v>
      </c>
      <c r="E77" s="1166" t="s">
        <v>510</v>
      </c>
      <c r="F77" s="1076" t="s">
        <v>19</v>
      </c>
      <c r="G77" s="1088" t="s">
        <v>53</v>
      </c>
    </row>
    <row r="78" spans="1:7" ht="54.75" hidden="1" customHeight="1">
      <c r="A78" s="369"/>
      <c r="B78" s="255"/>
      <c r="C78" s="256"/>
      <c r="D78" s="111" t="s">
        <v>545</v>
      </c>
      <c r="E78" s="1167"/>
      <c r="F78" s="1077"/>
      <c r="G78" s="1089"/>
    </row>
    <row r="79" spans="1:7" ht="29.25" hidden="1" customHeight="1">
      <c r="A79" s="1308" t="s">
        <v>355</v>
      </c>
      <c r="B79" s="257" t="s">
        <v>356</v>
      </c>
      <c r="C79" s="254">
        <v>2210</v>
      </c>
      <c r="D79" s="145">
        <v>0</v>
      </c>
      <c r="E79" s="1193" t="s">
        <v>200</v>
      </c>
      <c r="F79" s="1076" t="s">
        <v>279</v>
      </c>
      <c r="G79" s="1088" t="s">
        <v>58</v>
      </c>
    </row>
    <row r="80" spans="1:7" ht="72.75" hidden="1" customHeight="1">
      <c r="A80" s="1309"/>
      <c r="B80" s="255"/>
      <c r="C80" s="256"/>
      <c r="D80" s="111" t="s">
        <v>347</v>
      </c>
      <c r="E80" s="1193"/>
      <c r="F80" s="1077"/>
      <c r="G80" s="1089"/>
    </row>
    <row r="81" spans="1:7" ht="49.5" hidden="1" customHeight="1">
      <c r="A81" s="370" t="s">
        <v>330</v>
      </c>
      <c r="B81" s="257" t="s">
        <v>329</v>
      </c>
      <c r="C81" s="259">
        <v>2210</v>
      </c>
      <c r="D81" s="145">
        <v>0</v>
      </c>
      <c r="E81" s="1193" t="s">
        <v>200</v>
      </c>
      <c r="F81" s="1076" t="s">
        <v>279</v>
      </c>
      <c r="G81" s="1088" t="s">
        <v>366</v>
      </c>
    </row>
    <row r="82" spans="1:7" ht="49.5" hidden="1" customHeight="1">
      <c r="A82" s="369"/>
      <c r="B82" s="260"/>
      <c r="C82" s="256"/>
      <c r="D82" s="111" t="s">
        <v>354</v>
      </c>
      <c r="E82" s="1193"/>
      <c r="F82" s="1077"/>
      <c r="G82" s="1089"/>
    </row>
    <row r="83" spans="1:7" ht="49.5" hidden="1" customHeight="1">
      <c r="A83" s="370" t="s">
        <v>333</v>
      </c>
      <c r="B83" s="257" t="s">
        <v>334</v>
      </c>
      <c r="C83" s="254">
        <v>2210</v>
      </c>
      <c r="D83" s="145">
        <v>0</v>
      </c>
      <c r="E83" s="1193" t="s">
        <v>200</v>
      </c>
      <c r="F83" s="1076" t="s">
        <v>279</v>
      </c>
      <c r="G83" s="1088" t="s">
        <v>367</v>
      </c>
    </row>
    <row r="84" spans="1:7" ht="49.5" hidden="1" customHeight="1">
      <c r="A84" s="369"/>
      <c r="B84" s="260"/>
      <c r="C84" s="261"/>
      <c r="D84" s="111" t="s">
        <v>348</v>
      </c>
      <c r="E84" s="1193"/>
      <c r="F84" s="1077"/>
      <c r="G84" s="1089"/>
    </row>
    <row r="85" spans="1:7" ht="49.5" hidden="1" customHeight="1">
      <c r="A85" s="370" t="s">
        <v>362</v>
      </c>
      <c r="B85" s="257" t="s">
        <v>361</v>
      </c>
      <c r="C85" s="254">
        <v>2210</v>
      </c>
      <c r="D85" s="145">
        <v>0</v>
      </c>
      <c r="E85" s="1193" t="s">
        <v>200</v>
      </c>
      <c r="F85" s="1076" t="s">
        <v>279</v>
      </c>
      <c r="G85" s="1088" t="s">
        <v>366</v>
      </c>
    </row>
    <row r="86" spans="1:7" ht="49.5" hidden="1" customHeight="1">
      <c r="A86" s="369"/>
      <c r="B86" s="260"/>
      <c r="C86" s="261"/>
      <c r="D86" s="111" t="s">
        <v>348</v>
      </c>
      <c r="E86" s="1193"/>
      <c r="F86" s="1077"/>
      <c r="G86" s="1089"/>
    </row>
    <row r="87" spans="1:7" ht="49.5" hidden="1" customHeight="1">
      <c r="A87" s="370" t="s">
        <v>331</v>
      </c>
      <c r="B87" s="257" t="s">
        <v>332</v>
      </c>
      <c r="C87" s="254">
        <v>2210</v>
      </c>
      <c r="D87" s="150">
        <f>50000-500-2490-47010</f>
        <v>0</v>
      </c>
      <c r="E87" s="1193" t="s">
        <v>200</v>
      </c>
      <c r="F87" s="1076" t="s">
        <v>279</v>
      </c>
      <c r="G87" s="371" t="s">
        <v>357</v>
      </c>
    </row>
    <row r="88" spans="1:7" ht="16.5" hidden="1" customHeight="1">
      <c r="A88" s="369"/>
      <c r="B88" s="260"/>
      <c r="C88" s="261"/>
      <c r="D88" s="111" t="s">
        <v>358</v>
      </c>
      <c r="E88" s="1193"/>
      <c r="F88" s="1077"/>
      <c r="G88" s="372"/>
    </row>
    <row r="89" spans="1:7" ht="49.5" hidden="1" customHeight="1">
      <c r="A89" s="373" t="s">
        <v>359</v>
      </c>
      <c r="B89" s="551" t="s">
        <v>246</v>
      </c>
      <c r="C89" s="262">
        <v>2210</v>
      </c>
      <c r="D89" s="145">
        <v>0</v>
      </c>
      <c r="E89" s="1193" t="s">
        <v>200</v>
      </c>
      <c r="F89" s="516" t="s">
        <v>342</v>
      </c>
      <c r="G89" s="1088" t="s">
        <v>366</v>
      </c>
    </row>
    <row r="90" spans="1:7" ht="49.5" hidden="1" customHeight="1">
      <c r="A90" s="373"/>
      <c r="B90" s="263"/>
      <c r="C90" s="262"/>
      <c r="D90" s="111" t="s">
        <v>339</v>
      </c>
      <c r="E90" s="1193"/>
      <c r="F90" s="516"/>
      <c r="G90" s="1089"/>
    </row>
    <row r="91" spans="1:7" ht="49.5" hidden="1" customHeight="1">
      <c r="A91" s="370" t="s">
        <v>364</v>
      </c>
      <c r="B91" s="454" t="s">
        <v>365</v>
      </c>
      <c r="C91" s="254">
        <v>2210</v>
      </c>
      <c r="D91" s="145">
        <v>0</v>
      </c>
      <c r="E91" s="1193" t="s">
        <v>268</v>
      </c>
      <c r="F91" s="491" t="s">
        <v>342</v>
      </c>
      <c r="G91" s="1088" t="s">
        <v>366</v>
      </c>
    </row>
    <row r="92" spans="1:7" ht="49.5" hidden="1" customHeight="1">
      <c r="A92" s="369"/>
      <c r="B92" s="260"/>
      <c r="C92" s="256"/>
      <c r="D92" s="111" t="s">
        <v>339</v>
      </c>
      <c r="E92" s="1193"/>
      <c r="F92" s="492"/>
      <c r="G92" s="1089"/>
    </row>
    <row r="93" spans="1:7" ht="49.5" hidden="1" customHeight="1">
      <c r="A93" s="374"/>
      <c r="B93" s="264"/>
      <c r="C93" s="265"/>
      <c r="D93" s="150">
        <v>0</v>
      </c>
      <c r="E93" s="1193" t="s">
        <v>200</v>
      </c>
      <c r="F93" s="266" t="s">
        <v>279</v>
      </c>
      <c r="G93" s="1315" t="s">
        <v>321</v>
      </c>
    </row>
    <row r="94" spans="1:7" ht="49.5" hidden="1" customHeight="1">
      <c r="A94" s="375"/>
      <c r="B94" s="267"/>
      <c r="C94" s="268"/>
      <c r="D94" s="111" t="s">
        <v>323</v>
      </c>
      <c r="E94" s="1193"/>
      <c r="F94" s="269"/>
      <c r="G94" s="1316"/>
    </row>
    <row r="95" spans="1:7" ht="33" hidden="1" customHeight="1">
      <c r="A95" s="1310" t="s">
        <v>517</v>
      </c>
      <c r="B95" s="1198" t="s">
        <v>523</v>
      </c>
      <c r="C95" s="262">
        <v>2210</v>
      </c>
      <c r="D95" s="144">
        <v>837900</v>
      </c>
      <c r="E95" s="1167" t="s">
        <v>510</v>
      </c>
      <c r="F95" s="516" t="s">
        <v>25</v>
      </c>
      <c r="G95" s="1314" t="s">
        <v>366</v>
      </c>
    </row>
    <row r="96" spans="1:7" ht="27.75" hidden="1" customHeight="1">
      <c r="A96" s="1263"/>
      <c r="B96" s="1199"/>
      <c r="C96" s="256"/>
      <c r="D96" s="111" t="s">
        <v>569</v>
      </c>
      <c r="E96" s="1167"/>
      <c r="F96" s="492"/>
      <c r="G96" s="1089"/>
    </row>
    <row r="97" spans="1:7" ht="49.5" customHeight="1">
      <c r="A97" s="1067" t="s">
        <v>553</v>
      </c>
      <c r="B97" s="257" t="s">
        <v>524</v>
      </c>
      <c r="C97" s="157">
        <v>2210</v>
      </c>
      <c r="D97" s="146">
        <f>150000+400000+30000</f>
        <v>580000</v>
      </c>
      <c r="E97" s="1167" t="s">
        <v>510</v>
      </c>
      <c r="F97" s="516" t="s">
        <v>27</v>
      </c>
      <c r="G97" s="1088" t="s">
        <v>366</v>
      </c>
    </row>
    <row r="98" spans="1:7" ht="49.5" customHeight="1">
      <c r="A98" s="1068"/>
      <c r="B98" s="263"/>
      <c r="C98" s="256"/>
      <c r="D98" s="111" t="s">
        <v>566</v>
      </c>
      <c r="E98" s="1167"/>
      <c r="F98" s="492"/>
      <c r="G98" s="1089"/>
    </row>
    <row r="99" spans="1:7" ht="49.5" hidden="1" customHeight="1">
      <c r="A99" s="1067" t="s">
        <v>315</v>
      </c>
      <c r="B99" s="257" t="s">
        <v>316</v>
      </c>
      <c r="C99" s="254">
        <v>2210</v>
      </c>
      <c r="D99" s="80">
        <v>0</v>
      </c>
      <c r="E99" s="519" t="s">
        <v>181</v>
      </c>
      <c r="F99" s="491" t="s">
        <v>279</v>
      </c>
      <c r="G99" s="1088" t="s">
        <v>366</v>
      </c>
    </row>
    <row r="100" spans="1:7" ht="49.5" hidden="1" customHeight="1">
      <c r="A100" s="1068"/>
      <c r="B100" s="260"/>
      <c r="C100" s="256"/>
      <c r="D100" s="111" t="s">
        <v>322</v>
      </c>
      <c r="E100" s="519"/>
      <c r="F100" s="492"/>
      <c r="G100" s="1089"/>
    </row>
    <row r="101" spans="1:7" ht="49.5" hidden="1" customHeight="1">
      <c r="A101" s="1310" t="s">
        <v>317</v>
      </c>
      <c r="B101" s="263" t="s">
        <v>318</v>
      </c>
      <c r="C101" s="262">
        <v>2210</v>
      </c>
      <c r="D101" s="146">
        <v>0</v>
      </c>
      <c r="E101" s="519" t="s">
        <v>181</v>
      </c>
      <c r="F101" s="516" t="s">
        <v>279</v>
      </c>
      <c r="G101" s="1314" t="s">
        <v>367</v>
      </c>
    </row>
    <row r="102" spans="1:7" ht="49.5" hidden="1" customHeight="1">
      <c r="A102" s="1068"/>
      <c r="B102" s="263"/>
      <c r="C102" s="270"/>
      <c r="D102" s="111" t="s">
        <v>299</v>
      </c>
      <c r="E102" s="519"/>
      <c r="F102" s="516"/>
      <c r="G102" s="1089"/>
    </row>
    <row r="103" spans="1:7" ht="29.25" hidden="1" customHeight="1">
      <c r="A103" s="368" t="s">
        <v>320</v>
      </c>
      <c r="B103" s="257" t="s">
        <v>282</v>
      </c>
      <c r="C103" s="254">
        <v>2210</v>
      </c>
      <c r="D103" s="145">
        <v>0</v>
      </c>
      <c r="E103" s="1167" t="s">
        <v>181</v>
      </c>
      <c r="F103" s="1076" t="s">
        <v>279</v>
      </c>
      <c r="G103" s="1088" t="s">
        <v>366</v>
      </c>
    </row>
    <row r="104" spans="1:7" ht="48" hidden="1" customHeight="1">
      <c r="A104" s="369"/>
      <c r="B104" s="255"/>
      <c r="C104" s="256"/>
      <c r="D104" s="111" t="s">
        <v>349</v>
      </c>
      <c r="E104" s="1167"/>
      <c r="F104" s="1077"/>
      <c r="G104" s="1089"/>
    </row>
    <row r="105" spans="1:7" ht="48" hidden="1" customHeight="1">
      <c r="A105" s="376" t="s">
        <v>324</v>
      </c>
      <c r="B105" s="257" t="s">
        <v>328</v>
      </c>
      <c r="C105" s="262">
        <v>2210</v>
      </c>
      <c r="D105" s="145">
        <v>0</v>
      </c>
      <c r="E105" s="1167" t="s">
        <v>181</v>
      </c>
      <c r="F105" s="516" t="s">
        <v>279</v>
      </c>
      <c r="G105" s="1088" t="s">
        <v>366</v>
      </c>
    </row>
    <row r="106" spans="1:7" ht="48" hidden="1" customHeight="1">
      <c r="A106" s="373"/>
      <c r="B106" s="156"/>
      <c r="C106" s="270"/>
      <c r="D106" s="111" t="s">
        <v>350</v>
      </c>
      <c r="E106" s="1167"/>
      <c r="F106" s="516"/>
      <c r="G106" s="1089"/>
    </row>
    <row r="107" spans="1:7" ht="44.25" customHeight="1">
      <c r="A107" s="1306" t="s">
        <v>508</v>
      </c>
      <c r="B107" s="1198" t="s">
        <v>516</v>
      </c>
      <c r="C107" s="1191">
        <v>2210</v>
      </c>
      <c r="D107" s="145">
        <v>5670000</v>
      </c>
      <c r="E107" s="1167" t="s">
        <v>510</v>
      </c>
      <c r="F107" s="1076" t="s">
        <v>27</v>
      </c>
      <c r="G107" s="1126" t="s">
        <v>368</v>
      </c>
    </row>
    <row r="108" spans="1:7" ht="48" customHeight="1">
      <c r="A108" s="1307"/>
      <c r="B108" s="1199"/>
      <c r="C108" s="1192"/>
      <c r="D108" s="125" t="s">
        <v>509</v>
      </c>
      <c r="E108" s="1167"/>
      <c r="F108" s="1077"/>
      <c r="G108" s="1127"/>
    </row>
    <row r="109" spans="1:7" ht="48" customHeight="1">
      <c r="A109" s="1136" t="s">
        <v>421</v>
      </c>
      <c r="B109" s="1130" t="s">
        <v>515</v>
      </c>
      <c r="C109" s="517">
        <v>2210</v>
      </c>
      <c r="D109" s="181">
        <v>1432800</v>
      </c>
      <c r="E109" s="1077" t="s">
        <v>510</v>
      </c>
      <c r="F109" s="516" t="s">
        <v>118</v>
      </c>
      <c r="G109" s="1126" t="s">
        <v>368</v>
      </c>
    </row>
    <row r="110" spans="1:7" ht="48" customHeight="1">
      <c r="A110" s="1137"/>
      <c r="B110" s="1131"/>
      <c r="C110" s="518"/>
      <c r="D110" s="128" t="s">
        <v>554</v>
      </c>
      <c r="E110" s="1167"/>
      <c r="F110" s="492"/>
      <c r="G110" s="1127"/>
    </row>
    <row r="111" spans="1:7" ht="48" customHeight="1">
      <c r="A111" s="377" t="s">
        <v>513</v>
      </c>
      <c r="B111" s="521" t="s">
        <v>525</v>
      </c>
      <c r="C111" s="157">
        <v>2210</v>
      </c>
      <c r="D111" s="181">
        <v>78000</v>
      </c>
      <c r="E111" s="1076" t="s">
        <v>181</v>
      </c>
      <c r="F111" s="516" t="s">
        <v>108</v>
      </c>
      <c r="G111" s="1126" t="s">
        <v>368</v>
      </c>
    </row>
    <row r="112" spans="1:7" ht="34.5" customHeight="1">
      <c r="A112" s="378"/>
      <c r="B112" s="453"/>
      <c r="C112" s="518"/>
      <c r="D112" s="111" t="s">
        <v>514</v>
      </c>
      <c r="E112" s="1077"/>
      <c r="F112" s="492"/>
      <c r="G112" s="1127"/>
    </row>
    <row r="113" spans="1:7" ht="35.25" customHeight="1">
      <c r="A113" s="1136" t="s">
        <v>502</v>
      </c>
      <c r="B113" s="1130" t="s">
        <v>526</v>
      </c>
      <c r="C113" s="1191">
        <v>2210</v>
      </c>
      <c r="D113" s="181">
        <v>72000</v>
      </c>
      <c r="E113" s="1076" t="s">
        <v>510</v>
      </c>
      <c r="F113" s="1076" t="s">
        <v>118</v>
      </c>
      <c r="G113" s="1126" t="s">
        <v>368</v>
      </c>
    </row>
    <row r="114" spans="1:7" ht="33.75" customHeight="1" thickBot="1">
      <c r="A114" s="1137"/>
      <c r="B114" s="1131"/>
      <c r="C114" s="1192"/>
      <c r="D114" s="152" t="s">
        <v>555</v>
      </c>
      <c r="E114" s="1077"/>
      <c r="F114" s="1077"/>
      <c r="G114" s="1127"/>
    </row>
    <row r="115" spans="1:7" ht="48" hidden="1" customHeight="1">
      <c r="A115" s="1097" t="s">
        <v>422</v>
      </c>
      <c r="B115" s="1234" t="s">
        <v>400</v>
      </c>
      <c r="C115" s="1078">
        <v>2210</v>
      </c>
      <c r="D115" s="181"/>
      <c r="E115" s="1115" t="s">
        <v>396</v>
      </c>
      <c r="F115" s="1076" t="s">
        <v>118</v>
      </c>
      <c r="G115" s="1203" t="s">
        <v>368</v>
      </c>
    </row>
    <row r="116" spans="1:7" ht="35.25" hidden="1" customHeight="1">
      <c r="A116" s="1099"/>
      <c r="B116" s="1235"/>
      <c r="C116" s="1079"/>
      <c r="D116" s="46" t="s">
        <v>399</v>
      </c>
      <c r="E116" s="1079"/>
      <c r="F116" s="1077"/>
      <c r="G116" s="1202"/>
    </row>
    <row r="117" spans="1:7" ht="48" hidden="1" customHeight="1">
      <c r="A117" s="352" t="s">
        <v>305</v>
      </c>
      <c r="B117" s="147" t="s">
        <v>301</v>
      </c>
      <c r="C117" s="498">
        <v>2210</v>
      </c>
      <c r="D117" s="145">
        <v>0</v>
      </c>
      <c r="E117" s="1177" t="s">
        <v>181</v>
      </c>
      <c r="F117" s="508" t="s">
        <v>279</v>
      </c>
      <c r="G117" s="1201" t="s">
        <v>53</v>
      </c>
    </row>
    <row r="118" spans="1:7" ht="48" hidden="1" customHeight="1">
      <c r="A118" s="359"/>
      <c r="B118" s="141"/>
      <c r="C118" s="29"/>
      <c r="D118" s="133" t="s">
        <v>360</v>
      </c>
      <c r="E118" s="1178"/>
      <c r="F118" s="509"/>
      <c r="G118" s="1202"/>
    </row>
    <row r="119" spans="1:7" ht="48" hidden="1" customHeight="1">
      <c r="A119" s="379" t="s">
        <v>310</v>
      </c>
      <c r="B119" s="62" t="s">
        <v>300</v>
      </c>
      <c r="C119" s="498">
        <v>2210</v>
      </c>
      <c r="D119" s="145">
        <v>0</v>
      </c>
      <c r="E119" s="542" t="s">
        <v>181</v>
      </c>
      <c r="F119" s="508" t="s">
        <v>279</v>
      </c>
      <c r="G119" s="1201" t="s">
        <v>53</v>
      </c>
    </row>
    <row r="120" spans="1:7" ht="48" hidden="1" customHeight="1">
      <c r="A120" s="359"/>
      <c r="B120" s="141"/>
      <c r="C120" s="29"/>
      <c r="D120" s="133" t="s">
        <v>302</v>
      </c>
      <c r="E120" s="543"/>
      <c r="F120" s="509"/>
      <c r="G120" s="1202"/>
    </row>
    <row r="121" spans="1:7" ht="48" hidden="1" customHeight="1">
      <c r="A121" s="379" t="s">
        <v>295</v>
      </c>
      <c r="B121" s="59" t="s">
        <v>294</v>
      </c>
      <c r="C121" s="498">
        <v>2210</v>
      </c>
      <c r="D121" s="145">
        <v>0</v>
      </c>
      <c r="E121" s="542" t="s">
        <v>304</v>
      </c>
      <c r="F121" s="508" t="s">
        <v>279</v>
      </c>
      <c r="G121" s="1201" t="s">
        <v>53</v>
      </c>
    </row>
    <row r="122" spans="1:7" ht="48" hidden="1" customHeight="1">
      <c r="A122" s="359"/>
      <c r="B122" s="141"/>
      <c r="C122" s="29"/>
      <c r="D122" s="133" t="s">
        <v>303</v>
      </c>
      <c r="E122" s="543"/>
      <c r="F122" s="509"/>
      <c r="G122" s="1202"/>
    </row>
    <row r="123" spans="1:7" ht="48" hidden="1" customHeight="1">
      <c r="A123" s="379" t="s">
        <v>308</v>
      </c>
      <c r="B123" s="59" t="s">
        <v>296</v>
      </c>
      <c r="C123" s="498">
        <v>2210</v>
      </c>
      <c r="D123" s="153">
        <v>0</v>
      </c>
      <c r="E123" s="1177" t="s">
        <v>181</v>
      </c>
      <c r="F123" s="508" t="s">
        <v>279</v>
      </c>
      <c r="G123" s="1201" t="s">
        <v>368</v>
      </c>
    </row>
    <row r="124" spans="1:7" ht="48" hidden="1" customHeight="1">
      <c r="A124" s="359"/>
      <c r="B124" s="141"/>
      <c r="C124" s="29"/>
      <c r="D124" s="133" t="s">
        <v>351</v>
      </c>
      <c r="E124" s="1178"/>
      <c r="F124" s="509"/>
      <c r="G124" s="1202"/>
    </row>
    <row r="125" spans="1:7" ht="48" hidden="1" customHeight="1">
      <c r="A125" s="360" t="s">
        <v>312</v>
      </c>
      <c r="B125" s="138" t="s">
        <v>311</v>
      </c>
      <c r="C125" s="501">
        <v>2210</v>
      </c>
      <c r="D125" s="144">
        <v>0</v>
      </c>
      <c r="E125" s="1177" t="s">
        <v>181</v>
      </c>
      <c r="F125" s="512" t="s">
        <v>279</v>
      </c>
      <c r="G125" s="1203" t="s">
        <v>368</v>
      </c>
    </row>
    <row r="126" spans="1:7" ht="48" hidden="1" customHeight="1">
      <c r="A126" s="359"/>
      <c r="B126" s="141"/>
      <c r="C126" s="29"/>
      <c r="D126" s="133" t="s">
        <v>313</v>
      </c>
      <c r="E126" s="1178"/>
      <c r="F126" s="509"/>
      <c r="G126" s="1202"/>
    </row>
    <row r="127" spans="1:7" ht="48" hidden="1" customHeight="1">
      <c r="A127" s="380"/>
      <c r="B127" s="59"/>
      <c r="C127" s="140"/>
      <c r="D127" s="142">
        <v>0</v>
      </c>
      <c r="E127" s="1177" t="s">
        <v>181</v>
      </c>
      <c r="F127" s="508" t="s">
        <v>279</v>
      </c>
      <c r="G127" s="1201" t="s">
        <v>293</v>
      </c>
    </row>
    <row r="128" spans="1:7" ht="48" hidden="1" customHeight="1">
      <c r="A128" s="359"/>
      <c r="B128" s="141"/>
      <c r="C128" s="29"/>
      <c r="D128" s="133" t="s">
        <v>283</v>
      </c>
      <c r="E128" s="1178"/>
      <c r="F128" s="509"/>
      <c r="G128" s="1202"/>
    </row>
    <row r="129" spans="1:7" ht="35.25" hidden="1" customHeight="1">
      <c r="A129" s="360" t="s">
        <v>306</v>
      </c>
      <c r="B129" s="138" t="s">
        <v>309</v>
      </c>
      <c r="C129" s="501">
        <v>2210</v>
      </c>
      <c r="D129" s="144">
        <v>0</v>
      </c>
      <c r="E129" s="1177" t="s">
        <v>181</v>
      </c>
      <c r="F129" s="512" t="s">
        <v>279</v>
      </c>
      <c r="G129" s="1203" t="s">
        <v>368</v>
      </c>
    </row>
    <row r="130" spans="1:7" ht="48" hidden="1" customHeight="1">
      <c r="A130" s="360"/>
      <c r="B130" s="138"/>
      <c r="C130" s="139"/>
      <c r="D130" s="133" t="s">
        <v>314</v>
      </c>
      <c r="E130" s="1178"/>
      <c r="F130" s="512"/>
      <c r="G130" s="1202"/>
    </row>
    <row r="131" spans="1:7" ht="29.25" hidden="1" customHeight="1">
      <c r="A131" s="352"/>
      <c r="B131" s="59"/>
      <c r="C131" s="498"/>
      <c r="D131" s="143"/>
      <c r="E131" s="1270"/>
      <c r="F131" s="1177"/>
      <c r="G131" s="1140"/>
    </row>
    <row r="132" spans="1:7" ht="54.75" hidden="1" customHeight="1">
      <c r="A132" s="359"/>
      <c r="B132" s="14"/>
      <c r="C132" s="29"/>
      <c r="D132" s="133"/>
      <c r="E132" s="1271"/>
      <c r="F132" s="1178"/>
      <c r="G132" s="1117"/>
    </row>
    <row r="133" spans="1:7" ht="48.75" hidden="1" customHeight="1">
      <c r="A133" s="1138" t="s">
        <v>137</v>
      </c>
      <c r="B133" s="1198" t="s">
        <v>138</v>
      </c>
      <c r="C133" s="1220">
        <v>2210</v>
      </c>
      <c r="D133" s="131">
        <v>0</v>
      </c>
      <c r="E133" s="1177" t="s">
        <v>120</v>
      </c>
      <c r="F133" s="1080" t="s">
        <v>109</v>
      </c>
      <c r="G133" s="514"/>
    </row>
    <row r="134" spans="1:7" ht="48" hidden="1" customHeight="1">
      <c r="A134" s="1305"/>
      <c r="B134" s="1311"/>
      <c r="C134" s="1317"/>
      <c r="D134" s="208" t="s">
        <v>272</v>
      </c>
      <c r="E134" s="1183"/>
      <c r="F134" s="1212"/>
      <c r="G134" s="522"/>
    </row>
    <row r="135" spans="1:7" ht="29.25" customHeight="1" thickBot="1">
      <c r="A135" s="187" t="s">
        <v>10</v>
      </c>
      <c r="B135" s="188"/>
      <c r="C135" s="189"/>
      <c r="D135" s="211">
        <f>D65+D73+D97+D107+D109+D111+D113+D69</f>
        <v>8193825</v>
      </c>
      <c r="E135" s="190"/>
      <c r="F135" s="190"/>
      <c r="G135" s="191"/>
    </row>
    <row r="136" spans="1:7" ht="39" hidden="1" customHeight="1">
      <c r="A136" s="1318" t="s">
        <v>48</v>
      </c>
      <c r="B136" s="17" t="s">
        <v>14</v>
      </c>
      <c r="C136" s="209">
        <v>2240</v>
      </c>
      <c r="D136" s="210">
        <v>0</v>
      </c>
      <c r="E136" s="537" t="s">
        <v>11</v>
      </c>
      <c r="F136" s="495" t="s">
        <v>19</v>
      </c>
      <c r="G136" s="513" t="s">
        <v>9</v>
      </c>
    </row>
    <row r="137" spans="1:7" ht="62.25" hidden="1" customHeight="1">
      <c r="A137" s="1319"/>
      <c r="B137" s="11"/>
      <c r="C137" s="198"/>
      <c r="D137" s="12" t="s">
        <v>21</v>
      </c>
      <c r="E137" s="528"/>
      <c r="F137" s="486"/>
      <c r="G137" s="488"/>
    </row>
    <row r="138" spans="1:7" ht="49.5" hidden="1" customHeight="1">
      <c r="A138" s="553" t="s">
        <v>46</v>
      </c>
      <c r="B138" s="10" t="s">
        <v>14</v>
      </c>
      <c r="C138" s="197">
        <v>2240</v>
      </c>
      <c r="D138" s="18">
        <v>0</v>
      </c>
      <c r="E138" s="537" t="s">
        <v>11</v>
      </c>
      <c r="F138" s="495" t="s">
        <v>19</v>
      </c>
      <c r="G138" s="487" t="s">
        <v>9</v>
      </c>
    </row>
    <row r="139" spans="1:7" ht="53.25" hidden="1" customHeight="1">
      <c r="A139" s="553" t="s">
        <v>47</v>
      </c>
      <c r="B139" s="11"/>
      <c r="C139" s="199"/>
      <c r="D139" s="12" t="s">
        <v>20</v>
      </c>
      <c r="E139" s="537"/>
      <c r="F139" s="495"/>
      <c r="G139" s="529"/>
    </row>
    <row r="140" spans="1:7" ht="42" hidden="1" customHeight="1">
      <c r="A140" s="383" t="s">
        <v>22</v>
      </c>
      <c r="B140" s="10" t="s">
        <v>17</v>
      </c>
      <c r="C140" s="1204">
        <v>2240</v>
      </c>
      <c r="D140" s="18">
        <v>0</v>
      </c>
      <c r="E140" s="1206" t="s">
        <v>11</v>
      </c>
      <c r="F140" s="1162" t="s">
        <v>19</v>
      </c>
      <c r="G140" s="1082" t="s">
        <v>9</v>
      </c>
    </row>
    <row r="141" spans="1:7" ht="49.5" hidden="1" customHeight="1">
      <c r="A141" s="384"/>
      <c r="B141" s="11"/>
      <c r="C141" s="1205"/>
      <c r="D141" s="3" t="s">
        <v>16</v>
      </c>
      <c r="E141" s="1207"/>
      <c r="F141" s="1163"/>
      <c r="G141" s="1083"/>
    </row>
    <row r="142" spans="1:7" ht="49.5" customHeight="1">
      <c r="A142" s="1136" t="s">
        <v>500</v>
      </c>
      <c r="B142" s="1130" t="s">
        <v>397</v>
      </c>
      <c r="C142" s="1191">
        <v>2240</v>
      </c>
      <c r="D142" s="251">
        <v>7200</v>
      </c>
      <c r="E142" s="1076" t="s">
        <v>181</v>
      </c>
      <c r="F142" s="1076" t="s">
        <v>118</v>
      </c>
      <c r="G142" s="1088" t="s">
        <v>53</v>
      </c>
    </row>
    <row r="143" spans="1:7" ht="49.5" customHeight="1">
      <c r="A143" s="1137"/>
      <c r="B143" s="1131"/>
      <c r="C143" s="1192"/>
      <c r="D143" s="253" t="s">
        <v>546</v>
      </c>
      <c r="E143" s="1077"/>
      <c r="F143" s="1077"/>
      <c r="G143" s="1089"/>
    </row>
    <row r="144" spans="1:7" ht="36" customHeight="1">
      <c r="A144" s="1138" t="s">
        <v>529</v>
      </c>
      <c r="B144" s="10" t="s">
        <v>528</v>
      </c>
      <c r="C144" s="1220">
        <v>2240</v>
      </c>
      <c r="D144" s="80">
        <v>30000</v>
      </c>
      <c r="E144" s="1076" t="s">
        <v>181</v>
      </c>
      <c r="F144" s="1078" t="s">
        <v>27</v>
      </c>
      <c r="G144" s="1179" t="s">
        <v>59</v>
      </c>
    </row>
    <row r="145" spans="1:7" ht="44.25" customHeight="1">
      <c r="A145" s="1139"/>
      <c r="B145" s="11"/>
      <c r="C145" s="1221"/>
      <c r="D145" s="41" t="s">
        <v>530</v>
      </c>
      <c r="E145" s="1077"/>
      <c r="F145" s="1079"/>
      <c r="G145" s="1180"/>
    </row>
    <row r="146" spans="1:7" ht="42" hidden="1" customHeight="1">
      <c r="A146" s="385" t="s">
        <v>224</v>
      </c>
      <c r="B146" s="10" t="s">
        <v>223</v>
      </c>
      <c r="C146" s="523">
        <v>2240</v>
      </c>
      <c r="D146" s="117">
        <v>0</v>
      </c>
      <c r="E146" s="1162" t="s">
        <v>200</v>
      </c>
      <c r="F146" s="1078" t="s">
        <v>109</v>
      </c>
      <c r="G146" s="1179" t="s">
        <v>59</v>
      </c>
    </row>
    <row r="147" spans="1:7" ht="28.5" hidden="1" customHeight="1">
      <c r="A147" s="386"/>
      <c r="B147" s="11"/>
      <c r="C147" s="524"/>
      <c r="D147" s="41" t="s">
        <v>216</v>
      </c>
      <c r="E147" s="1163"/>
      <c r="F147" s="1079"/>
      <c r="G147" s="1180"/>
    </row>
    <row r="148" spans="1:7" ht="28.5" hidden="1" customHeight="1">
      <c r="A148" s="387" t="s">
        <v>226</v>
      </c>
      <c r="B148" s="1260" t="s">
        <v>225</v>
      </c>
      <c r="C148" s="552">
        <v>2240</v>
      </c>
      <c r="D148" s="118">
        <v>0</v>
      </c>
      <c r="E148" s="1162" t="s">
        <v>200</v>
      </c>
      <c r="F148" s="495" t="s">
        <v>227</v>
      </c>
      <c r="G148" s="1179" t="s">
        <v>53</v>
      </c>
    </row>
    <row r="149" spans="1:7" ht="28.5" hidden="1" customHeight="1">
      <c r="A149" s="387"/>
      <c r="B149" s="1261"/>
      <c r="C149" s="552"/>
      <c r="D149" s="41" t="s">
        <v>228</v>
      </c>
      <c r="E149" s="1163"/>
      <c r="F149" s="495"/>
      <c r="G149" s="1180"/>
    </row>
    <row r="150" spans="1:7" ht="96.75" hidden="1" customHeight="1">
      <c r="A150" s="1138" t="s">
        <v>573</v>
      </c>
      <c r="B150" s="10" t="s">
        <v>424</v>
      </c>
      <c r="C150" s="523">
        <v>2240</v>
      </c>
      <c r="D150" s="80">
        <f>8400000-102000-191118-1254730-252154</f>
        <v>6599998</v>
      </c>
      <c r="E150" s="1077" t="s">
        <v>510</v>
      </c>
      <c r="F150" s="505" t="s">
        <v>19</v>
      </c>
      <c r="G150" s="1210" t="s">
        <v>574</v>
      </c>
    </row>
    <row r="151" spans="1:7" ht="44.25" hidden="1" customHeight="1">
      <c r="A151" s="1139"/>
      <c r="B151" s="388"/>
      <c r="C151" s="524"/>
      <c r="D151" s="12" t="s">
        <v>619</v>
      </c>
      <c r="E151" s="1167"/>
      <c r="F151" s="506"/>
      <c r="G151" s="1211"/>
    </row>
    <row r="152" spans="1:7" ht="99" hidden="1" customHeight="1">
      <c r="A152" s="1138" t="s">
        <v>527</v>
      </c>
      <c r="B152" s="10" t="s">
        <v>425</v>
      </c>
      <c r="C152" s="523">
        <v>2240</v>
      </c>
      <c r="D152" s="117">
        <v>102000</v>
      </c>
      <c r="E152" s="1076" t="s">
        <v>181</v>
      </c>
      <c r="F152" s="505" t="s">
        <v>19</v>
      </c>
      <c r="G152" s="1210" t="s">
        <v>376</v>
      </c>
    </row>
    <row r="153" spans="1:7" ht="60.75" hidden="1" customHeight="1">
      <c r="A153" s="1305"/>
      <c r="B153" s="388"/>
      <c r="C153" s="524"/>
      <c r="D153" s="160" t="s">
        <v>386</v>
      </c>
      <c r="E153" s="1077"/>
      <c r="F153" s="506"/>
      <c r="G153" s="1211"/>
    </row>
    <row r="154" spans="1:7" ht="60.75" hidden="1" customHeight="1">
      <c r="A154" s="1138" t="s">
        <v>621</v>
      </c>
      <c r="B154" s="1260" t="s">
        <v>622</v>
      </c>
      <c r="C154" s="552">
        <v>2240</v>
      </c>
      <c r="D154" s="117">
        <v>252154</v>
      </c>
      <c r="E154" s="1077" t="s">
        <v>510</v>
      </c>
      <c r="F154" s="536" t="s">
        <v>27</v>
      </c>
      <c r="G154" s="487" t="s">
        <v>53</v>
      </c>
    </row>
    <row r="155" spans="1:7" ht="27" hidden="1" customHeight="1">
      <c r="A155" s="1139"/>
      <c r="B155" s="1261"/>
      <c r="C155" s="524"/>
      <c r="D155" s="12" t="s">
        <v>620</v>
      </c>
      <c r="E155" s="1167"/>
      <c r="F155" s="506"/>
      <c r="G155" s="494"/>
    </row>
    <row r="156" spans="1:7" ht="57.75" customHeight="1">
      <c r="A156" s="1138" t="s">
        <v>532</v>
      </c>
      <c r="B156" s="1260" t="s">
        <v>531</v>
      </c>
      <c r="C156" s="552">
        <v>2240</v>
      </c>
      <c r="D156" s="117">
        <v>1033600</v>
      </c>
      <c r="E156" s="1077" t="s">
        <v>510</v>
      </c>
      <c r="F156" s="536" t="s">
        <v>119</v>
      </c>
      <c r="G156" s="487" t="s">
        <v>53</v>
      </c>
    </row>
    <row r="157" spans="1:7" ht="42" customHeight="1">
      <c r="A157" s="1139"/>
      <c r="B157" s="1261"/>
      <c r="C157" s="524"/>
      <c r="D157" s="12" t="s">
        <v>570</v>
      </c>
      <c r="E157" s="1167"/>
      <c r="F157" s="506"/>
      <c r="G157" s="494"/>
    </row>
    <row r="158" spans="1:7" ht="42" customHeight="1">
      <c r="A158" s="1138" t="s">
        <v>534</v>
      </c>
      <c r="B158" s="1260" t="s">
        <v>533</v>
      </c>
      <c r="C158" s="552">
        <v>2240</v>
      </c>
      <c r="D158" s="117">
        <f>1357000-7000</f>
        <v>1350000</v>
      </c>
      <c r="E158" s="1077" t="s">
        <v>510</v>
      </c>
      <c r="F158" s="536" t="s">
        <v>119</v>
      </c>
      <c r="G158" s="487" t="s">
        <v>53</v>
      </c>
    </row>
    <row r="159" spans="1:7" ht="42" customHeight="1">
      <c r="A159" s="1139"/>
      <c r="B159" s="1261"/>
      <c r="C159" s="524"/>
      <c r="D159" s="12" t="s">
        <v>591</v>
      </c>
      <c r="E159" s="1167"/>
      <c r="F159" s="506"/>
      <c r="G159" s="390"/>
    </row>
    <row r="160" spans="1:7" ht="42" hidden="1" customHeight="1">
      <c r="A160" s="1138" t="s">
        <v>593</v>
      </c>
      <c r="B160" s="1260" t="s">
        <v>590</v>
      </c>
      <c r="C160" s="552">
        <v>2240</v>
      </c>
      <c r="D160" s="117">
        <v>7000</v>
      </c>
      <c r="E160" s="1076" t="s">
        <v>181</v>
      </c>
      <c r="F160" s="536" t="s">
        <v>19</v>
      </c>
      <c r="G160" s="487" t="s">
        <v>53</v>
      </c>
    </row>
    <row r="161" spans="1:7" ht="31.5" hidden="1" customHeight="1">
      <c r="A161" s="1139"/>
      <c r="B161" s="1261"/>
      <c r="C161" s="552"/>
      <c r="D161" s="12" t="s">
        <v>589</v>
      </c>
      <c r="E161" s="1077"/>
      <c r="F161" s="536"/>
      <c r="G161" s="390"/>
    </row>
    <row r="162" spans="1:7" ht="71.25" hidden="1" customHeight="1">
      <c r="A162" s="1138" t="s">
        <v>423</v>
      </c>
      <c r="B162" s="10" t="s">
        <v>23</v>
      </c>
      <c r="C162" s="1220">
        <v>2240</v>
      </c>
      <c r="D162" s="212">
        <v>725900</v>
      </c>
      <c r="E162" s="1076" t="s">
        <v>181</v>
      </c>
      <c r="F162" s="1162" t="s">
        <v>25</v>
      </c>
      <c r="G162" s="487" t="s">
        <v>53</v>
      </c>
    </row>
    <row r="163" spans="1:7" ht="39" hidden="1" customHeight="1">
      <c r="A163" s="1139"/>
      <c r="B163" s="11"/>
      <c r="C163" s="1221"/>
      <c r="D163" s="46" t="s">
        <v>571</v>
      </c>
      <c r="E163" s="1077"/>
      <c r="F163" s="1163"/>
      <c r="G163" s="488"/>
    </row>
    <row r="164" spans="1:7" s="158" customFormat="1" ht="39" hidden="1" customHeight="1">
      <c r="A164" s="1603" t="s">
        <v>535</v>
      </c>
      <c r="B164" s="17" t="s">
        <v>536</v>
      </c>
      <c r="C164" s="271" t="s">
        <v>537</v>
      </c>
      <c r="D164" s="162">
        <v>496500</v>
      </c>
      <c r="E164" s="1076" t="s">
        <v>181</v>
      </c>
      <c r="F164" s="495" t="s">
        <v>25</v>
      </c>
      <c r="G164" s="1601" t="s">
        <v>538</v>
      </c>
    </row>
    <row r="165" spans="1:7" s="158" customFormat="1" ht="39" hidden="1" customHeight="1">
      <c r="A165" s="1604"/>
      <c r="B165" s="272"/>
      <c r="C165" s="159"/>
      <c r="D165" s="41" t="s">
        <v>539</v>
      </c>
      <c r="E165" s="1077"/>
      <c r="F165" s="495"/>
      <c r="G165" s="1602"/>
    </row>
    <row r="166" spans="1:7" ht="51" hidden="1" customHeight="1">
      <c r="A166" s="391" t="s">
        <v>61</v>
      </c>
      <c r="B166" s="10" t="s">
        <v>62</v>
      </c>
      <c r="C166" s="1204">
        <v>2240</v>
      </c>
      <c r="D166" s="38">
        <v>0</v>
      </c>
      <c r="E166" s="1206" t="s">
        <v>63</v>
      </c>
      <c r="F166" s="1162" t="s">
        <v>25</v>
      </c>
      <c r="G166" s="493" t="s">
        <v>53</v>
      </c>
    </row>
    <row r="167" spans="1:7" ht="27" hidden="1" customHeight="1">
      <c r="A167" s="386"/>
      <c r="B167" s="11"/>
      <c r="C167" s="1205"/>
      <c r="D167" s="12" t="s">
        <v>64</v>
      </c>
      <c r="E167" s="1207"/>
      <c r="F167" s="1163"/>
      <c r="G167" s="393"/>
    </row>
    <row r="168" spans="1:7" ht="50.25" hidden="1" customHeight="1">
      <c r="A168" s="387" t="s">
        <v>28</v>
      </c>
      <c r="B168" s="10" t="s">
        <v>60</v>
      </c>
      <c r="C168" s="552">
        <v>2240</v>
      </c>
      <c r="D168" s="38">
        <v>0</v>
      </c>
      <c r="E168" s="538" t="s">
        <v>11</v>
      </c>
      <c r="F168" s="482" t="s">
        <v>25</v>
      </c>
      <c r="G168" s="1082" t="s">
        <v>53</v>
      </c>
    </row>
    <row r="169" spans="1:7" ht="30.75" hidden="1" customHeight="1">
      <c r="A169" s="386"/>
      <c r="B169" s="11"/>
      <c r="C169" s="524"/>
      <c r="D169" s="3" t="s">
        <v>29</v>
      </c>
      <c r="E169" s="506"/>
      <c r="F169" s="481"/>
      <c r="G169" s="1083"/>
    </row>
    <row r="170" spans="1:7" ht="45" hidden="1" customHeight="1">
      <c r="A170" s="391" t="s">
        <v>61</v>
      </c>
      <c r="B170" s="10" t="s">
        <v>62</v>
      </c>
      <c r="C170" s="1204">
        <v>2240</v>
      </c>
      <c r="D170" s="38">
        <v>0</v>
      </c>
      <c r="E170" s="1206" t="s">
        <v>63</v>
      </c>
      <c r="F170" s="1162" t="s">
        <v>118</v>
      </c>
      <c r="G170" s="493" t="s">
        <v>53</v>
      </c>
    </row>
    <row r="171" spans="1:7" ht="27" hidden="1" customHeight="1">
      <c r="A171" s="386"/>
      <c r="B171" s="11"/>
      <c r="C171" s="1205"/>
      <c r="D171" s="12" t="s">
        <v>151</v>
      </c>
      <c r="E171" s="1207"/>
      <c r="F171" s="1163"/>
      <c r="G171" s="393"/>
    </row>
    <row r="172" spans="1:7" s="223" customFormat="1" ht="48.75" hidden="1" customHeight="1">
      <c r="A172" s="1097" t="s">
        <v>426</v>
      </c>
      <c r="B172" s="13" t="s">
        <v>427</v>
      </c>
      <c r="C172" s="209">
        <v>2240</v>
      </c>
      <c r="D172" s="245">
        <v>0</v>
      </c>
      <c r="E172" s="1213" t="s">
        <v>114</v>
      </c>
      <c r="F172" s="495" t="s">
        <v>19</v>
      </c>
      <c r="G172" s="497" t="s">
        <v>53</v>
      </c>
    </row>
    <row r="173" spans="1:7" s="223" customFormat="1" ht="51.75" hidden="1" customHeight="1">
      <c r="A173" s="1099"/>
      <c r="B173" s="23"/>
      <c r="C173" s="209"/>
      <c r="D173" s="246" t="s">
        <v>493</v>
      </c>
      <c r="E173" s="1214"/>
      <c r="F173" s="495"/>
      <c r="G173" s="394"/>
    </row>
    <row r="174" spans="1:7" ht="51.75" hidden="1" customHeight="1">
      <c r="A174" s="1134" t="s">
        <v>426</v>
      </c>
      <c r="B174" s="10" t="s">
        <v>62</v>
      </c>
      <c r="C174" s="119">
        <v>2240</v>
      </c>
      <c r="D174" s="244">
        <v>0</v>
      </c>
      <c r="E174" s="1206" t="s">
        <v>114</v>
      </c>
      <c r="F174" s="536" t="s">
        <v>19</v>
      </c>
      <c r="G174" s="493" t="s">
        <v>53</v>
      </c>
    </row>
    <row r="175" spans="1:7" ht="35.25" hidden="1" customHeight="1">
      <c r="A175" s="1135"/>
      <c r="B175" s="17"/>
      <c r="C175" s="119"/>
      <c r="D175" s="12" t="s">
        <v>494</v>
      </c>
      <c r="E175" s="1207"/>
      <c r="F175" s="536"/>
      <c r="G175" s="395" t="s">
        <v>372</v>
      </c>
    </row>
    <row r="176" spans="1:7" ht="53.25" hidden="1" customHeight="1">
      <c r="A176" s="1187" t="s">
        <v>616</v>
      </c>
      <c r="B176" s="1084" t="s">
        <v>401</v>
      </c>
      <c r="C176" s="1128">
        <v>2240</v>
      </c>
      <c r="D176" s="145">
        <f>21200+28600</f>
        <v>49800</v>
      </c>
      <c r="E176" s="1076" t="s">
        <v>181</v>
      </c>
      <c r="F176" s="1078" t="s">
        <v>25</v>
      </c>
      <c r="G176" s="1334" t="s">
        <v>58</v>
      </c>
    </row>
    <row r="177" spans="1:7" ht="31.5" hidden="1" customHeight="1">
      <c r="A177" s="1188"/>
      <c r="B177" s="1085"/>
      <c r="C177" s="1182"/>
      <c r="D177" s="75" t="s">
        <v>615</v>
      </c>
      <c r="E177" s="1077"/>
      <c r="F177" s="1079"/>
      <c r="G177" s="1335"/>
    </row>
    <row r="178" spans="1:7" ht="48" hidden="1" customHeight="1">
      <c r="A178" s="1097" t="s">
        <v>428</v>
      </c>
      <c r="B178" s="1084" t="s">
        <v>401</v>
      </c>
      <c r="C178" s="1128">
        <v>2240</v>
      </c>
      <c r="D178" s="80">
        <v>0</v>
      </c>
      <c r="E178" s="1076" t="s">
        <v>181</v>
      </c>
      <c r="F178" s="1078" t="s">
        <v>572</v>
      </c>
      <c r="G178" s="1334" t="s">
        <v>65</v>
      </c>
    </row>
    <row r="179" spans="1:7" ht="36.75" hidden="1" customHeight="1">
      <c r="A179" s="1099"/>
      <c r="B179" s="1085"/>
      <c r="C179" s="1182"/>
      <c r="D179" s="75" t="s">
        <v>377</v>
      </c>
      <c r="E179" s="1077"/>
      <c r="F179" s="1079"/>
      <c r="G179" s="1335"/>
    </row>
    <row r="180" spans="1:7" ht="56.25" hidden="1" customHeight="1">
      <c r="A180" s="1097" t="s">
        <v>429</v>
      </c>
      <c r="B180" s="1148" t="s">
        <v>402</v>
      </c>
      <c r="C180" s="1128">
        <v>2240</v>
      </c>
      <c r="D180" s="143">
        <v>0</v>
      </c>
      <c r="E180" s="1078" t="s">
        <v>396</v>
      </c>
      <c r="F180" s="1078" t="s">
        <v>27</v>
      </c>
      <c r="G180" s="1140" t="s">
        <v>53</v>
      </c>
    </row>
    <row r="181" spans="1:7" ht="44.25" hidden="1" customHeight="1">
      <c r="A181" s="1099"/>
      <c r="B181" s="1150"/>
      <c r="C181" s="1182"/>
      <c r="D181" s="224" t="s">
        <v>403</v>
      </c>
      <c r="E181" s="1079"/>
      <c r="F181" s="1079"/>
      <c r="G181" s="1117"/>
    </row>
    <row r="182" spans="1:7" ht="64.5" hidden="1" customHeight="1">
      <c r="A182" s="1134" t="s">
        <v>547</v>
      </c>
      <c r="B182" s="1322" t="s">
        <v>430</v>
      </c>
      <c r="C182" s="552">
        <v>2240</v>
      </c>
      <c r="D182" s="153">
        <f>14232300+2876600-2206501.51-567766.25+1254730</f>
        <v>15589362.24</v>
      </c>
      <c r="E182" s="1077" t="s">
        <v>510</v>
      </c>
      <c r="F182" s="1080" t="s">
        <v>25</v>
      </c>
      <c r="G182" s="1082" t="s">
        <v>53</v>
      </c>
    </row>
    <row r="183" spans="1:7" ht="88.5" hidden="1" customHeight="1">
      <c r="A183" s="1135"/>
      <c r="B183" s="1323"/>
      <c r="C183" s="159"/>
      <c r="D183" s="41" t="s">
        <v>617</v>
      </c>
      <c r="E183" s="1167"/>
      <c r="F183" s="1081"/>
      <c r="G183" s="1083"/>
    </row>
    <row r="184" spans="1:7" ht="70.5" hidden="1" customHeight="1">
      <c r="A184" s="1134" t="s">
        <v>547</v>
      </c>
      <c r="B184" s="1322" t="s">
        <v>430</v>
      </c>
      <c r="C184" s="450" t="s">
        <v>537</v>
      </c>
      <c r="D184" s="153">
        <f>2206501.51+567766.25</f>
        <v>2774267.76</v>
      </c>
      <c r="E184" s="1076" t="s">
        <v>181</v>
      </c>
      <c r="F184" s="480" t="s">
        <v>25</v>
      </c>
      <c r="G184" s="1210" t="s">
        <v>376</v>
      </c>
    </row>
    <row r="185" spans="1:7" ht="88.5" hidden="1" customHeight="1">
      <c r="A185" s="1135"/>
      <c r="B185" s="1323"/>
      <c r="C185" s="159"/>
      <c r="D185" s="41" t="s">
        <v>612</v>
      </c>
      <c r="E185" s="1077"/>
      <c r="F185" s="481"/>
      <c r="G185" s="1211"/>
    </row>
    <row r="186" spans="1:7" ht="51" hidden="1" customHeight="1">
      <c r="A186" s="1134" t="s">
        <v>432</v>
      </c>
      <c r="B186" s="1158" t="s">
        <v>431</v>
      </c>
      <c r="C186" s="552">
        <v>2240</v>
      </c>
      <c r="D186" s="145">
        <v>54000</v>
      </c>
      <c r="E186" s="1077" t="s">
        <v>510</v>
      </c>
      <c r="F186" s="482" t="s">
        <v>27</v>
      </c>
      <c r="G186" s="1082" t="s">
        <v>53</v>
      </c>
    </row>
    <row r="187" spans="1:7" ht="30" hidden="1" customHeight="1">
      <c r="A187" s="1135"/>
      <c r="B187" s="1159"/>
      <c r="C187" s="524"/>
      <c r="D187" s="55" t="s">
        <v>540</v>
      </c>
      <c r="E187" s="1167"/>
      <c r="F187" s="481"/>
      <c r="G187" s="1083"/>
    </row>
    <row r="188" spans="1:7" ht="47.25" hidden="1" customHeight="1">
      <c r="A188" s="1138" t="s">
        <v>610</v>
      </c>
      <c r="B188" s="17" t="s">
        <v>434</v>
      </c>
      <c r="C188" s="119">
        <v>2240</v>
      </c>
      <c r="D188" s="161">
        <f>1065800+523600+523600-58645.2</f>
        <v>2054354.8</v>
      </c>
      <c r="E188" s="1077" t="s">
        <v>510</v>
      </c>
      <c r="F188" s="1212" t="s">
        <v>25</v>
      </c>
      <c r="G188" s="1217" t="s">
        <v>53</v>
      </c>
    </row>
    <row r="189" spans="1:7" ht="44.25" hidden="1" customHeight="1">
      <c r="A189" s="1139"/>
      <c r="B189" s="11"/>
      <c r="C189" s="526"/>
      <c r="D189" s="46" t="s">
        <v>594</v>
      </c>
      <c r="E189" s="1167"/>
      <c r="F189" s="1081"/>
      <c r="G189" s="1083"/>
    </row>
    <row r="190" spans="1:7" ht="43.5" hidden="1" customHeight="1">
      <c r="A190" s="1138" t="s">
        <v>603</v>
      </c>
      <c r="B190" s="17" t="s">
        <v>434</v>
      </c>
      <c r="C190" s="119">
        <v>2240</v>
      </c>
      <c r="D190" s="161">
        <v>58645.2</v>
      </c>
      <c r="E190" s="1076" t="s">
        <v>181</v>
      </c>
      <c r="F190" s="1212" t="s">
        <v>25</v>
      </c>
      <c r="G190" s="1210" t="s">
        <v>376</v>
      </c>
    </row>
    <row r="191" spans="1:7" ht="48.75" hidden="1" customHeight="1">
      <c r="A191" s="1139"/>
      <c r="B191" s="17"/>
      <c r="C191" s="119"/>
      <c r="D191" s="46" t="s">
        <v>595</v>
      </c>
      <c r="E191" s="1077"/>
      <c r="F191" s="1081"/>
      <c r="G191" s="1211"/>
    </row>
    <row r="192" spans="1:7" ht="57" hidden="1" customHeight="1">
      <c r="A192" s="1138" t="s">
        <v>611</v>
      </c>
      <c r="B192" s="10" t="s">
        <v>434</v>
      </c>
      <c r="C192" s="525">
        <v>2240</v>
      </c>
      <c r="D192" s="117">
        <f>571200-40064.6</f>
        <v>531135.4</v>
      </c>
      <c r="E192" s="1077" t="s">
        <v>510</v>
      </c>
      <c r="F192" s="1080" t="s">
        <v>25</v>
      </c>
      <c r="G192" s="1082" t="s">
        <v>53</v>
      </c>
    </row>
    <row r="193" spans="1:7" ht="31.5" hidden="1" customHeight="1">
      <c r="A193" s="1139"/>
      <c r="B193" s="11"/>
      <c r="C193" s="526"/>
      <c r="D193" s="186" t="s">
        <v>596</v>
      </c>
      <c r="E193" s="1167"/>
      <c r="F193" s="1081"/>
      <c r="G193" s="1083"/>
    </row>
    <row r="194" spans="1:7" ht="27" hidden="1" customHeight="1">
      <c r="A194" s="1138" t="s">
        <v>604</v>
      </c>
      <c r="B194" s="10" t="s">
        <v>434</v>
      </c>
      <c r="C194" s="119">
        <v>2240</v>
      </c>
      <c r="D194" s="117">
        <v>40064.6</v>
      </c>
      <c r="E194" s="1076" t="s">
        <v>181</v>
      </c>
      <c r="F194" s="482" t="s">
        <v>25</v>
      </c>
      <c r="G194" s="1210" t="s">
        <v>376</v>
      </c>
    </row>
    <row r="195" spans="1:7" ht="56.25" hidden="1" customHeight="1">
      <c r="A195" s="1139"/>
      <c r="B195" s="17"/>
      <c r="C195" s="119"/>
      <c r="D195" s="186" t="s">
        <v>597</v>
      </c>
      <c r="E195" s="1077"/>
      <c r="F195" s="482"/>
      <c r="G195" s="1211"/>
    </row>
    <row r="196" spans="1:7" ht="55.5" hidden="1" customHeight="1">
      <c r="A196" s="1134" t="s">
        <v>542</v>
      </c>
      <c r="B196" s="10" t="s">
        <v>543</v>
      </c>
      <c r="C196" s="1220">
        <v>2240</v>
      </c>
      <c r="D196" s="117">
        <v>802500</v>
      </c>
      <c r="E196" s="1076" t="s">
        <v>181</v>
      </c>
      <c r="F196" s="1078" t="s">
        <v>27</v>
      </c>
      <c r="G196" s="1179" t="s">
        <v>625</v>
      </c>
    </row>
    <row r="197" spans="1:7" ht="45.75" hidden="1" customHeight="1">
      <c r="A197" s="1135"/>
      <c r="B197" s="11"/>
      <c r="C197" s="1221"/>
      <c r="D197" s="41" t="s">
        <v>548</v>
      </c>
      <c r="E197" s="1077"/>
      <c r="F197" s="1079"/>
      <c r="G197" s="1180"/>
    </row>
    <row r="198" spans="1:7" ht="52.5" hidden="1" customHeight="1">
      <c r="A198" s="396" t="s">
        <v>202</v>
      </c>
      <c r="B198" s="10" t="s">
        <v>14</v>
      </c>
      <c r="C198" s="523">
        <v>2240</v>
      </c>
      <c r="D198" s="74">
        <v>0</v>
      </c>
      <c r="E198" s="538" t="s">
        <v>115</v>
      </c>
      <c r="F198" s="1212" t="s">
        <v>109</v>
      </c>
      <c r="G198" s="1082" t="s">
        <v>53</v>
      </c>
    </row>
    <row r="199" spans="1:7" ht="25.5" hidden="1" customHeight="1">
      <c r="A199" s="397"/>
      <c r="B199" s="11"/>
      <c r="C199" s="524"/>
      <c r="D199" s="75" t="s">
        <v>203</v>
      </c>
      <c r="E199" s="530"/>
      <c r="F199" s="1081"/>
      <c r="G199" s="1083"/>
    </row>
    <row r="200" spans="1:7" ht="25.5" hidden="1" customHeight="1">
      <c r="A200" s="1373" t="s">
        <v>239</v>
      </c>
      <c r="B200" s="10" t="s">
        <v>14</v>
      </c>
      <c r="C200" s="523">
        <v>2240</v>
      </c>
      <c r="D200" s="74">
        <v>0</v>
      </c>
      <c r="E200" s="538" t="s">
        <v>115</v>
      </c>
      <c r="F200" s="1212" t="s">
        <v>109</v>
      </c>
      <c r="G200" s="1082" t="s">
        <v>53</v>
      </c>
    </row>
    <row r="201" spans="1:7" ht="128.25" hidden="1" customHeight="1">
      <c r="A201" s="1374"/>
      <c r="B201" s="11"/>
      <c r="C201" s="524"/>
      <c r="D201" s="88" t="s">
        <v>238</v>
      </c>
      <c r="E201" s="486"/>
      <c r="F201" s="1081"/>
      <c r="G201" s="1083"/>
    </row>
    <row r="202" spans="1:7" ht="30" hidden="1" customHeight="1">
      <c r="A202" s="483" t="s">
        <v>187</v>
      </c>
      <c r="B202" s="10" t="s">
        <v>188</v>
      </c>
      <c r="C202" s="523">
        <v>2240</v>
      </c>
      <c r="D202" s="151">
        <v>0</v>
      </c>
      <c r="E202" s="485"/>
      <c r="F202" s="480"/>
      <c r="G202" s="1082" t="s">
        <v>58</v>
      </c>
    </row>
    <row r="203" spans="1:7" ht="69.75" hidden="1" customHeight="1">
      <c r="A203" s="484"/>
      <c r="B203" s="11"/>
      <c r="C203" s="524"/>
      <c r="D203" s="88" t="s">
        <v>325</v>
      </c>
      <c r="E203" s="486" t="s">
        <v>115</v>
      </c>
      <c r="F203" s="481" t="s">
        <v>119</v>
      </c>
      <c r="G203" s="1083"/>
    </row>
    <row r="204" spans="1:7" ht="50.25" hidden="1" customHeight="1">
      <c r="A204" s="540" t="s">
        <v>338</v>
      </c>
      <c r="B204" s="13" t="s">
        <v>337</v>
      </c>
      <c r="C204" s="523">
        <v>2240</v>
      </c>
      <c r="D204" s="74">
        <v>0</v>
      </c>
      <c r="E204" s="1078" t="s">
        <v>327</v>
      </c>
      <c r="F204" s="480"/>
      <c r="G204" s="1082" t="s">
        <v>58</v>
      </c>
    </row>
    <row r="205" spans="1:7" ht="43.5" hidden="1" customHeight="1">
      <c r="A205" s="484"/>
      <c r="B205" s="11"/>
      <c r="C205" s="524"/>
      <c r="D205" s="88" t="s">
        <v>326</v>
      </c>
      <c r="E205" s="1079"/>
      <c r="F205" s="481" t="s">
        <v>279</v>
      </c>
      <c r="G205" s="1083"/>
    </row>
    <row r="206" spans="1:7" ht="43.5" hidden="1" customHeight="1">
      <c r="A206" s="400" t="s">
        <v>252</v>
      </c>
      <c r="B206" s="130" t="s">
        <v>253</v>
      </c>
      <c r="C206" s="119">
        <v>2240</v>
      </c>
      <c r="D206" s="135">
        <v>0</v>
      </c>
      <c r="E206" s="1206" t="s">
        <v>200</v>
      </c>
      <c r="F206" s="495" t="s">
        <v>342</v>
      </c>
      <c r="G206" s="1082" t="s">
        <v>58</v>
      </c>
    </row>
    <row r="207" spans="1:7" ht="43.5" hidden="1" customHeight="1">
      <c r="A207" s="548"/>
      <c r="B207" s="11"/>
      <c r="C207" s="73"/>
      <c r="D207" s="121" t="s">
        <v>346</v>
      </c>
      <c r="E207" s="1207"/>
      <c r="F207" s="486"/>
      <c r="G207" s="1083"/>
    </row>
    <row r="208" spans="1:7" ht="36" hidden="1" customHeight="1">
      <c r="A208" s="1276" t="s">
        <v>191</v>
      </c>
      <c r="B208" s="10" t="s">
        <v>14</v>
      </c>
      <c r="C208" s="552">
        <v>2240</v>
      </c>
      <c r="D208" s="74">
        <v>0</v>
      </c>
      <c r="E208" s="1078" t="s">
        <v>189</v>
      </c>
      <c r="F208" s="1078" t="s">
        <v>119</v>
      </c>
      <c r="G208" s="1082" t="s">
        <v>58</v>
      </c>
    </row>
    <row r="209" spans="1:7" ht="58.5" hidden="1" customHeight="1">
      <c r="A209" s="1277"/>
      <c r="B209" s="17"/>
      <c r="C209" s="552"/>
      <c r="D209" s="88" t="s">
        <v>229</v>
      </c>
      <c r="E209" s="1079"/>
      <c r="F209" s="1079"/>
      <c r="G209" s="1083"/>
    </row>
    <row r="210" spans="1:7" ht="16.5" hidden="1" customHeight="1">
      <c r="A210" s="1329" t="s">
        <v>168</v>
      </c>
      <c r="B210" s="1084" t="s">
        <v>169</v>
      </c>
      <c r="C210" s="1128">
        <v>2240</v>
      </c>
      <c r="D210" s="79">
        <f>199000-32727-48836-6837.6-10000-12992.1- 49128-17000-21479.3</f>
        <v>0</v>
      </c>
      <c r="E210" s="1227" t="s">
        <v>200</v>
      </c>
      <c r="F210" s="1227" t="s">
        <v>108</v>
      </c>
      <c r="G210" s="1218" t="s">
        <v>53</v>
      </c>
    </row>
    <row r="211" spans="1:7" ht="42.75" hidden="1" customHeight="1">
      <c r="A211" s="1330"/>
      <c r="B211" s="1228"/>
      <c r="C211" s="1129"/>
      <c r="D211" s="89" t="s">
        <v>233</v>
      </c>
      <c r="E211" s="1230"/>
      <c r="F211" s="1230"/>
      <c r="G211" s="1219"/>
    </row>
    <row r="212" spans="1:7" ht="42.75" hidden="1" customHeight="1">
      <c r="A212" s="114" t="s">
        <v>218</v>
      </c>
      <c r="B212" s="1084" t="s">
        <v>217</v>
      </c>
      <c r="C212" s="1128">
        <v>2240</v>
      </c>
      <c r="D212" s="79">
        <v>0</v>
      </c>
      <c r="E212" s="1227" t="s">
        <v>200</v>
      </c>
      <c r="F212" s="1227" t="s">
        <v>109</v>
      </c>
      <c r="G212" s="1218" t="s">
        <v>53</v>
      </c>
    </row>
    <row r="213" spans="1:7" ht="42.75" hidden="1" customHeight="1">
      <c r="A213" s="115"/>
      <c r="B213" s="1228"/>
      <c r="C213" s="1129"/>
      <c r="D213" s="89" t="s">
        <v>219</v>
      </c>
      <c r="E213" s="1230"/>
      <c r="F213" s="1230"/>
      <c r="G213" s="1219"/>
    </row>
    <row r="214" spans="1:7" ht="23.25" hidden="1" customHeight="1">
      <c r="A214" s="1327" t="s">
        <v>435</v>
      </c>
      <c r="B214" s="1222" t="s">
        <v>433</v>
      </c>
      <c r="C214" s="1181">
        <v>2240</v>
      </c>
      <c r="D214" s="192">
        <v>0</v>
      </c>
      <c r="E214" s="1223" t="s">
        <v>268</v>
      </c>
      <c r="F214" s="1223" t="s">
        <v>25</v>
      </c>
      <c r="G214" s="1225" t="s">
        <v>53</v>
      </c>
    </row>
    <row r="215" spans="1:7" ht="42.75" hidden="1" customHeight="1">
      <c r="A215" s="1328"/>
      <c r="B215" s="1085"/>
      <c r="C215" s="1182"/>
      <c r="D215" s="88" t="s">
        <v>404</v>
      </c>
      <c r="E215" s="1224"/>
      <c r="F215" s="1224"/>
      <c r="G215" s="1226"/>
    </row>
    <row r="216" spans="1:7" ht="42.75" hidden="1" customHeight="1">
      <c r="A216" s="1240" t="s">
        <v>436</v>
      </c>
      <c r="B216" s="1148" t="s">
        <v>437</v>
      </c>
      <c r="C216" s="1128">
        <v>2240</v>
      </c>
      <c r="D216" s="134">
        <v>0</v>
      </c>
      <c r="E216" s="1227" t="s">
        <v>268</v>
      </c>
      <c r="F216" s="1227" t="s">
        <v>25</v>
      </c>
      <c r="G216" s="1218" t="s">
        <v>53</v>
      </c>
    </row>
    <row r="217" spans="1:7" ht="17.25" hidden="1" customHeight="1">
      <c r="A217" s="1241"/>
      <c r="B217" s="1333"/>
      <c r="C217" s="1182"/>
      <c r="D217" s="88" t="s">
        <v>373</v>
      </c>
      <c r="E217" s="1224"/>
      <c r="F217" s="1224"/>
      <c r="G217" s="1226"/>
    </row>
    <row r="218" spans="1:7" ht="27.75" hidden="1" customHeight="1">
      <c r="A218" s="554" t="s">
        <v>199</v>
      </c>
      <c r="B218" s="102" t="s">
        <v>198</v>
      </c>
      <c r="C218" s="510">
        <v>2240</v>
      </c>
      <c r="D218" s="103">
        <v>0</v>
      </c>
      <c r="E218" s="1229" t="s">
        <v>181</v>
      </c>
      <c r="F218" s="532" t="s">
        <v>119</v>
      </c>
      <c r="G218" s="1218" t="s">
        <v>53</v>
      </c>
    </row>
    <row r="219" spans="1:7" ht="42.75" hidden="1" customHeight="1">
      <c r="A219" s="555"/>
      <c r="B219" s="104"/>
      <c r="C219" s="511"/>
      <c r="D219" s="88" t="s">
        <v>192</v>
      </c>
      <c r="E219" s="1230"/>
      <c r="F219" s="533"/>
      <c r="G219" s="1219"/>
    </row>
    <row r="220" spans="1:7" ht="42.75" hidden="1" customHeight="1">
      <c r="A220" s="556" t="s">
        <v>194</v>
      </c>
      <c r="B220" s="102" t="s">
        <v>193</v>
      </c>
      <c r="C220" s="479">
        <v>2240</v>
      </c>
      <c r="D220" s="103">
        <v>0</v>
      </c>
      <c r="E220" s="1229" t="s">
        <v>181</v>
      </c>
      <c r="F220" s="531" t="s">
        <v>119</v>
      </c>
      <c r="G220" s="1218" t="s">
        <v>53</v>
      </c>
    </row>
    <row r="221" spans="1:7" ht="42.75" hidden="1" customHeight="1">
      <c r="A221" s="402"/>
      <c r="B221" s="105"/>
      <c r="C221" s="106"/>
      <c r="D221" s="88" t="s">
        <v>197</v>
      </c>
      <c r="E221" s="1230"/>
      <c r="F221" s="107"/>
      <c r="G221" s="1219"/>
    </row>
    <row r="222" spans="1:7" ht="42.75" hidden="1" customHeight="1">
      <c r="A222" s="554" t="s">
        <v>195</v>
      </c>
      <c r="B222" s="102" t="s">
        <v>196</v>
      </c>
      <c r="C222" s="510">
        <v>2240</v>
      </c>
      <c r="D222" s="103">
        <v>0</v>
      </c>
      <c r="E222" s="534" t="s">
        <v>181</v>
      </c>
      <c r="F222" s="532" t="s">
        <v>119</v>
      </c>
      <c r="G222" s="1218" t="s">
        <v>53</v>
      </c>
    </row>
    <row r="223" spans="1:7" ht="25.5" hidden="1" customHeight="1">
      <c r="A223" s="554"/>
      <c r="B223" s="100"/>
      <c r="C223" s="510"/>
      <c r="D223" s="88" t="s">
        <v>201</v>
      </c>
      <c r="E223" s="532"/>
      <c r="F223" s="532"/>
      <c r="G223" s="1219"/>
    </row>
    <row r="224" spans="1:7" ht="25.5" hidden="1" customHeight="1">
      <c r="A224" s="1296" t="s">
        <v>146</v>
      </c>
      <c r="B224" s="1260" t="s">
        <v>150</v>
      </c>
      <c r="C224" s="523">
        <v>2240</v>
      </c>
      <c r="D224" s="74">
        <v>0</v>
      </c>
      <c r="E224" s="1080" t="s">
        <v>149</v>
      </c>
      <c r="F224" s="1212" t="s">
        <v>118</v>
      </c>
      <c r="G224" s="1231" t="s">
        <v>53</v>
      </c>
    </row>
    <row r="225" spans="1:7" ht="30.75" hidden="1" customHeight="1">
      <c r="A225" s="1297"/>
      <c r="B225" s="1261"/>
      <c r="C225" s="524"/>
      <c r="D225" s="46" t="s">
        <v>148</v>
      </c>
      <c r="E225" s="1081"/>
      <c r="F225" s="1081"/>
      <c r="G225" s="1232"/>
    </row>
    <row r="226" spans="1:7" ht="25.5" hidden="1" customHeight="1">
      <c r="A226" s="1296" t="s">
        <v>147</v>
      </c>
      <c r="B226" s="1260" t="s">
        <v>153</v>
      </c>
      <c r="C226" s="523">
        <v>2240</v>
      </c>
      <c r="D226" s="74">
        <v>0</v>
      </c>
      <c r="E226" s="1080" t="s">
        <v>149</v>
      </c>
      <c r="F226" s="1212" t="s">
        <v>118</v>
      </c>
      <c r="G226" s="1231" t="s">
        <v>53</v>
      </c>
    </row>
    <row r="227" spans="1:7" ht="7.5" hidden="1" customHeight="1">
      <c r="A227" s="1297"/>
      <c r="B227" s="1261"/>
      <c r="C227" s="524"/>
      <c r="D227" s="46" t="s">
        <v>204</v>
      </c>
      <c r="E227" s="1081"/>
      <c r="F227" s="1081"/>
      <c r="G227" s="1232"/>
    </row>
    <row r="228" spans="1:7" s="116" customFormat="1" ht="54.75" hidden="1" customHeight="1">
      <c r="A228" s="1331" t="s">
        <v>439</v>
      </c>
      <c r="B228" s="1234" t="s">
        <v>438</v>
      </c>
      <c r="C228" s="1294">
        <v>2240</v>
      </c>
      <c r="D228" s="192">
        <v>0</v>
      </c>
      <c r="E228" s="1227" t="s">
        <v>268</v>
      </c>
      <c r="F228" s="1227" t="s">
        <v>25</v>
      </c>
      <c r="G228" s="1233" t="s">
        <v>53</v>
      </c>
    </row>
    <row r="229" spans="1:7" s="116" customFormat="1" ht="55.5" hidden="1" customHeight="1">
      <c r="A229" s="1332"/>
      <c r="B229" s="1235"/>
      <c r="C229" s="1295"/>
      <c r="D229" s="41" t="s">
        <v>407</v>
      </c>
      <c r="E229" s="1224"/>
      <c r="F229" s="1224"/>
      <c r="G229" s="1233"/>
    </row>
    <row r="230" spans="1:7" ht="48" hidden="1" customHeight="1">
      <c r="A230" s="383" t="s">
        <v>30</v>
      </c>
      <c r="B230" s="10" t="s">
        <v>26</v>
      </c>
      <c r="C230" s="525">
        <v>2240</v>
      </c>
      <c r="D230" s="34">
        <v>0</v>
      </c>
      <c r="E230" s="16" t="s">
        <v>11</v>
      </c>
      <c r="F230" s="15" t="s">
        <v>25</v>
      </c>
      <c r="G230" s="403" t="s">
        <v>9</v>
      </c>
    </row>
    <row r="231" spans="1:7" ht="51.75" hidden="1" customHeight="1">
      <c r="A231" s="384"/>
      <c r="B231" s="11"/>
      <c r="C231" s="526"/>
      <c r="D231" s="12" t="s">
        <v>31</v>
      </c>
      <c r="E231" s="8"/>
      <c r="F231" s="19"/>
      <c r="G231" s="355"/>
    </row>
    <row r="232" spans="1:7" ht="48" hidden="1" customHeight="1">
      <c r="A232" s="383" t="s">
        <v>32</v>
      </c>
      <c r="B232" s="10" t="s">
        <v>26</v>
      </c>
      <c r="C232" s="119">
        <v>2240</v>
      </c>
      <c r="D232" s="34">
        <v>0</v>
      </c>
      <c r="E232" s="16" t="s">
        <v>11</v>
      </c>
      <c r="F232" s="15" t="s">
        <v>25</v>
      </c>
      <c r="G232" s="403" t="s">
        <v>9</v>
      </c>
    </row>
    <row r="233" spans="1:7" ht="54" hidden="1" customHeight="1">
      <c r="A233" s="384"/>
      <c r="B233" s="11"/>
      <c r="C233" s="526"/>
      <c r="D233" s="12" t="s">
        <v>33</v>
      </c>
      <c r="E233" s="8"/>
      <c r="F233" s="19"/>
      <c r="G233" s="355"/>
    </row>
    <row r="234" spans="1:7" ht="54" hidden="1" customHeight="1">
      <c r="A234" s="383" t="s">
        <v>44</v>
      </c>
      <c r="B234" s="10" t="s">
        <v>26</v>
      </c>
      <c r="C234" s="119">
        <v>2240</v>
      </c>
      <c r="D234" s="34">
        <v>0</v>
      </c>
      <c r="E234" s="16" t="s">
        <v>11</v>
      </c>
      <c r="F234" s="15" t="s">
        <v>25</v>
      </c>
      <c r="G234" s="403" t="s">
        <v>9</v>
      </c>
    </row>
    <row r="235" spans="1:7" ht="54" hidden="1" customHeight="1">
      <c r="A235" s="404"/>
      <c r="B235" s="17"/>
      <c r="C235" s="119"/>
      <c r="D235" s="12" t="s">
        <v>33</v>
      </c>
      <c r="E235" s="16"/>
      <c r="F235" s="15"/>
      <c r="G235" s="405"/>
    </row>
    <row r="236" spans="1:7" ht="55.5" hidden="1" customHeight="1">
      <c r="A236" s="383" t="s">
        <v>35</v>
      </c>
      <c r="B236" s="10" t="s">
        <v>34</v>
      </c>
      <c r="C236" s="525">
        <v>2240</v>
      </c>
      <c r="D236" s="34">
        <v>0</v>
      </c>
      <c r="E236" s="7" t="s">
        <v>11</v>
      </c>
      <c r="F236" s="485" t="s">
        <v>27</v>
      </c>
      <c r="G236" s="1179" t="s">
        <v>53</v>
      </c>
    </row>
    <row r="237" spans="1:7" ht="22.5" hidden="1" customHeight="1">
      <c r="A237" s="384"/>
      <c r="B237" s="11"/>
      <c r="C237" s="73"/>
      <c r="D237" s="41" t="s">
        <v>36</v>
      </c>
      <c r="E237" s="8"/>
      <c r="F237" s="486"/>
      <c r="G237" s="1180"/>
    </row>
    <row r="238" spans="1:7" s="223" customFormat="1" ht="73.5" hidden="1" customHeight="1">
      <c r="A238" s="1097" t="s">
        <v>454</v>
      </c>
      <c r="B238" s="1148" t="s">
        <v>408</v>
      </c>
      <c r="C238" s="1128">
        <v>2240</v>
      </c>
      <c r="D238" s="225">
        <v>0</v>
      </c>
      <c r="E238" s="1227" t="s">
        <v>268</v>
      </c>
      <c r="F238" s="1078" t="s">
        <v>25</v>
      </c>
      <c r="G238" s="1140" t="s">
        <v>53</v>
      </c>
    </row>
    <row r="239" spans="1:7" s="223" customFormat="1" ht="46.5" hidden="1" customHeight="1">
      <c r="A239" s="1099"/>
      <c r="B239" s="1150"/>
      <c r="C239" s="1182"/>
      <c r="D239" s="88" t="s">
        <v>387</v>
      </c>
      <c r="E239" s="1224"/>
      <c r="F239" s="1079"/>
      <c r="G239" s="1117"/>
    </row>
    <row r="240" spans="1:7" ht="47.25" hidden="1" customHeight="1">
      <c r="A240" s="391" t="s">
        <v>45</v>
      </c>
      <c r="B240" s="10" t="s">
        <v>190</v>
      </c>
      <c r="C240" s="525">
        <v>2240</v>
      </c>
      <c r="D240" s="34">
        <v>0</v>
      </c>
      <c r="E240" s="527" t="s">
        <v>170</v>
      </c>
      <c r="F240" s="1078" t="s">
        <v>227</v>
      </c>
      <c r="G240" s="1179" t="s">
        <v>53</v>
      </c>
    </row>
    <row r="241" spans="1:7" ht="26.25" hidden="1" customHeight="1">
      <c r="A241" s="386"/>
      <c r="B241" s="11"/>
      <c r="C241" s="73"/>
      <c r="D241" s="67" t="s">
        <v>145</v>
      </c>
      <c r="E241" s="506"/>
      <c r="F241" s="1079"/>
      <c r="G241" s="1180"/>
    </row>
    <row r="242" spans="1:7" ht="67.5" hidden="1" customHeight="1">
      <c r="A242" s="1134" t="s">
        <v>440</v>
      </c>
      <c r="B242" s="1326" t="s">
        <v>441</v>
      </c>
      <c r="C242" s="119">
        <v>2240</v>
      </c>
      <c r="D242" s="162">
        <v>0</v>
      </c>
      <c r="E242" s="1256" t="s">
        <v>24</v>
      </c>
      <c r="F242" s="1115" t="s">
        <v>118</v>
      </c>
      <c r="G242" s="1184" t="s">
        <v>53</v>
      </c>
    </row>
    <row r="243" spans="1:7" ht="33.75" hidden="1" customHeight="1">
      <c r="A243" s="1135"/>
      <c r="B243" s="1261"/>
      <c r="C243" s="200"/>
      <c r="D243" s="12" t="s">
        <v>384</v>
      </c>
      <c r="E243" s="1163"/>
      <c r="F243" s="1079"/>
      <c r="G243" s="1184"/>
    </row>
    <row r="244" spans="1:7" ht="66.75" hidden="1" customHeight="1">
      <c r="A244" s="1324" t="s">
        <v>442</v>
      </c>
      <c r="B244" s="10" t="s">
        <v>443</v>
      </c>
      <c r="C244" s="525">
        <v>2240</v>
      </c>
      <c r="D244" s="79">
        <v>0</v>
      </c>
      <c r="E244" s="537" t="s">
        <v>24</v>
      </c>
      <c r="F244" s="1078" t="s">
        <v>25</v>
      </c>
      <c r="G244" s="1179" t="s">
        <v>53</v>
      </c>
    </row>
    <row r="245" spans="1:7" ht="79.5" hidden="1" customHeight="1">
      <c r="A245" s="1325"/>
      <c r="B245" s="11"/>
      <c r="C245" s="73"/>
      <c r="D245" s="39" t="s">
        <v>374</v>
      </c>
      <c r="E245" s="506"/>
      <c r="F245" s="1079"/>
      <c r="G245" s="1184"/>
    </row>
    <row r="246" spans="1:7" ht="102" hidden="1" customHeight="1">
      <c r="A246" s="1240" t="s">
        <v>445</v>
      </c>
      <c r="B246" s="1148" t="s">
        <v>444</v>
      </c>
      <c r="C246" s="1128">
        <v>2240</v>
      </c>
      <c r="D246" s="80">
        <v>0</v>
      </c>
      <c r="E246" s="1115" t="s">
        <v>396</v>
      </c>
      <c r="F246" s="1177" t="s">
        <v>25</v>
      </c>
      <c r="G246" s="1082" t="s">
        <v>58</v>
      </c>
    </row>
    <row r="247" spans="1:7" ht="97.5" hidden="1" customHeight="1">
      <c r="A247" s="1241"/>
      <c r="B247" s="1150"/>
      <c r="C247" s="1182"/>
      <c r="D247" s="41" t="s">
        <v>375</v>
      </c>
      <c r="E247" s="1079"/>
      <c r="F247" s="1178"/>
      <c r="G247" s="1083"/>
    </row>
    <row r="248" spans="1:7" ht="33.75" hidden="1" customHeight="1">
      <c r="A248" s="1240" t="s">
        <v>447</v>
      </c>
      <c r="B248" s="1148" t="s">
        <v>446</v>
      </c>
      <c r="C248" s="1128">
        <v>2240</v>
      </c>
      <c r="D248" s="80">
        <v>0</v>
      </c>
      <c r="E248" s="1115" t="s">
        <v>396</v>
      </c>
      <c r="F248" s="1177" t="s">
        <v>25</v>
      </c>
      <c r="G248" s="1082" t="s">
        <v>53</v>
      </c>
    </row>
    <row r="249" spans="1:7" ht="29.25" hidden="1" customHeight="1">
      <c r="A249" s="1241"/>
      <c r="B249" s="1150"/>
      <c r="C249" s="1182"/>
      <c r="D249" s="41" t="s">
        <v>405</v>
      </c>
      <c r="E249" s="1079"/>
      <c r="F249" s="1178"/>
      <c r="G249" s="1083"/>
    </row>
    <row r="250" spans="1:7" ht="102.75" hidden="1" customHeight="1">
      <c r="A250" s="1138" t="s">
        <v>542</v>
      </c>
      <c r="B250" s="10" t="s">
        <v>543</v>
      </c>
      <c r="C250" s="1220">
        <v>2240</v>
      </c>
      <c r="D250" s="117">
        <v>0</v>
      </c>
      <c r="E250" s="1206" t="s">
        <v>11</v>
      </c>
      <c r="F250" s="1078" t="s">
        <v>248</v>
      </c>
      <c r="G250" s="1179" t="s">
        <v>59</v>
      </c>
    </row>
    <row r="251" spans="1:7" ht="29.25" hidden="1" customHeight="1">
      <c r="A251" s="1139"/>
      <c r="B251" s="11"/>
      <c r="C251" s="1221"/>
      <c r="D251" s="41" t="s">
        <v>544</v>
      </c>
      <c r="E251" s="1207"/>
      <c r="F251" s="1079"/>
      <c r="G251" s="1180"/>
    </row>
    <row r="252" spans="1:7" ht="42.75" hidden="1" customHeight="1">
      <c r="A252" s="1240" t="s">
        <v>455</v>
      </c>
      <c r="B252" s="1148" t="s">
        <v>448</v>
      </c>
      <c r="C252" s="1128">
        <v>2240</v>
      </c>
      <c r="D252" s="80">
        <v>4300</v>
      </c>
      <c r="E252" s="1076" t="s">
        <v>181</v>
      </c>
      <c r="F252" s="1177" t="s">
        <v>497</v>
      </c>
      <c r="G252" s="1082" t="s">
        <v>53</v>
      </c>
    </row>
    <row r="253" spans="1:7" ht="69.75" hidden="1" customHeight="1">
      <c r="A253" s="1241"/>
      <c r="B253" s="1150"/>
      <c r="C253" s="1182"/>
      <c r="D253" s="41" t="s">
        <v>541</v>
      </c>
      <c r="E253" s="1077"/>
      <c r="F253" s="1178"/>
      <c r="G253" s="1083"/>
    </row>
    <row r="254" spans="1:7" ht="63" hidden="1" customHeight="1">
      <c r="A254" s="1240" t="s">
        <v>456</v>
      </c>
      <c r="B254" s="1148" t="s">
        <v>448</v>
      </c>
      <c r="C254" s="1128">
        <v>2240</v>
      </c>
      <c r="D254" s="145">
        <v>0</v>
      </c>
      <c r="E254" s="1115" t="s">
        <v>396</v>
      </c>
      <c r="F254" s="1177" t="s">
        <v>25</v>
      </c>
      <c r="G254" s="1082" t="s">
        <v>53</v>
      </c>
    </row>
    <row r="255" spans="1:7" ht="29.25" hidden="1" customHeight="1">
      <c r="A255" s="1241"/>
      <c r="B255" s="1150"/>
      <c r="C255" s="1182"/>
      <c r="D255" s="41" t="s">
        <v>378</v>
      </c>
      <c r="E255" s="1079"/>
      <c r="F255" s="1178"/>
      <c r="G255" s="1083"/>
    </row>
    <row r="256" spans="1:7" ht="44.25" hidden="1" customHeight="1">
      <c r="A256" s="1240" t="s">
        <v>457</v>
      </c>
      <c r="B256" s="1148" t="s">
        <v>449</v>
      </c>
      <c r="C256" s="1128">
        <v>2240</v>
      </c>
      <c r="D256" s="134">
        <v>110300</v>
      </c>
      <c r="E256" s="1077" t="s">
        <v>510</v>
      </c>
      <c r="F256" s="1177" t="s">
        <v>25</v>
      </c>
      <c r="G256" s="1179" t="s">
        <v>53</v>
      </c>
    </row>
    <row r="257" spans="1:7" ht="36.75" hidden="1" customHeight="1">
      <c r="A257" s="1241"/>
      <c r="B257" s="1150"/>
      <c r="C257" s="1182"/>
      <c r="D257" s="152" t="s">
        <v>549</v>
      </c>
      <c r="E257" s="1167"/>
      <c r="F257" s="1178"/>
      <c r="G257" s="1180"/>
    </row>
    <row r="258" spans="1:7" ht="39" hidden="1" customHeight="1">
      <c r="A258" s="547" t="s">
        <v>598</v>
      </c>
      <c r="B258" s="10" t="s">
        <v>599</v>
      </c>
      <c r="C258" s="525">
        <v>2240</v>
      </c>
      <c r="D258" s="126">
        <f>47978+96490+3000+43650</f>
        <v>191118</v>
      </c>
      <c r="E258" s="1206" t="s">
        <v>602</v>
      </c>
      <c r="F258" s="1293"/>
      <c r="G258" s="1179" t="s">
        <v>601</v>
      </c>
    </row>
    <row r="259" spans="1:7" ht="63" hidden="1" customHeight="1">
      <c r="A259" s="548"/>
      <c r="B259" s="11"/>
      <c r="C259" s="73"/>
      <c r="D259" s="101" t="s">
        <v>600</v>
      </c>
      <c r="E259" s="1207"/>
      <c r="F259" s="1259"/>
      <c r="G259" s="1180"/>
    </row>
    <row r="260" spans="1:7" ht="29.25" hidden="1" customHeight="1">
      <c r="A260" s="547" t="s">
        <v>242</v>
      </c>
      <c r="B260" s="120" t="s">
        <v>241</v>
      </c>
      <c r="C260" s="525">
        <v>2240</v>
      </c>
      <c r="D260" s="134">
        <v>0</v>
      </c>
      <c r="E260" s="1162" t="s">
        <v>200</v>
      </c>
      <c r="F260" s="495" t="s">
        <v>227</v>
      </c>
      <c r="G260" s="1179" t="s">
        <v>53</v>
      </c>
    </row>
    <row r="261" spans="1:7" ht="29.25" hidden="1" customHeight="1">
      <c r="A261" s="548"/>
      <c r="B261" s="11"/>
      <c r="C261" s="73"/>
      <c r="D261" s="125" t="s">
        <v>235</v>
      </c>
      <c r="E261" s="1163"/>
      <c r="F261" s="495"/>
      <c r="G261" s="1180"/>
    </row>
    <row r="262" spans="1:7" ht="29.25" hidden="1" customHeight="1">
      <c r="A262" s="400" t="s">
        <v>252</v>
      </c>
      <c r="B262" s="130" t="s">
        <v>253</v>
      </c>
      <c r="C262" s="119">
        <v>2240</v>
      </c>
      <c r="D262" s="135">
        <v>0</v>
      </c>
      <c r="E262" s="1206" t="s">
        <v>200</v>
      </c>
      <c r="F262" s="495" t="s">
        <v>227</v>
      </c>
      <c r="G262" s="1179" t="s">
        <v>53</v>
      </c>
    </row>
    <row r="263" spans="1:7" ht="29.25" hidden="1" customHeight="1">
      <c r="A263" s="548"/>
      <c r="B263" s="11"/>
      <c r="C263" s="73"/>
      <c r="D263" s="121" t="s">
        <v>234</v>
      </c>
      <c r="E263" s="1207"/>
      <c r="F263" s="486"/>
      <c r="G263" s="1180"/>
    </row>
    <row r="264" spans="1:7" ht="52.5" hidden="1" customHeight="1">
      <c r="A264" s="1240" t="s">
        <v>458</v>
      </c>
      <c r="B264" s="1234" t="s">
        <v>450</v>
      </c>
      <c r="C264" s="1128">
        <v>2240</v>
      </c>
      <c r="D264" s="145">
        <v>0</v>
      </c>
      <c r="E264" s="1115" t="s">
        <v>396</v>
      </c>
      <c r="F264" s="1177" t="s">
        <v>119</v>
      </c>
      <c r="G264" s="1184" t="s">
        <v>53</v>
      </c>
    </row>
    <row r="265" spans="1:7" ht="29.25" hidden="1" customHeight="1">
      <c r="A265" s="1241"/>
      <c r="B265" s="1150"/>
      <c r="C265" s="1182"/>
      <c r="D265" s="125" t="s">
        <v>406</v>
      </c>
      <c r="E265" s="1079"/>
      <c r="F265" s="1178"/>
      <c r="G265" s="1180"/>
    </row>
    <row r="266" spans="1:7" ht="29.25" hidden="1" customHeight="1">
      <c r="A266" s="1240" t="s">
        <v>459</v>
      </c>
      <c r="B266" s="1234" t="s">
        <v>451</v>
      </c>
      <c r="C266" s="1128">
        <v>2240</v>
      </c>
      <c r="D266" s="135">
        <v>0</v>
      </c>
      <c r="E266" s="1115" t="s">
        <v>268</v>
      </c>
      <c r="F266" s="1177" t="s">
        <v>108</v>
      </c>
      <c r="G266" s="1184" t="s">
        <v>53</v>
      </c>
    </row>
    <row r="267" spans="1:7" ht="49.5" hidden="1" customHeight="1">
      <c r="A267" s="1241"/>
      <c r="B267" s="1150"/>
      <c r="C267" s="1182"/>
      <c r="D267" s="125" t="s">
        <v>382</v>
      </c>
      <c r="E267" s="1079"/>
      <c r="F267" s="1178"/>
      <c r="G267" s="1180"/>
    </row>
    <row r="268" spans="1:7" ht="43.5" hidden="1" customHeight="1">
      <c r="A268" s="400" t="s">
        <v>381</v>
      </c>
      <c r="B268" s="120" t="s">
        <v>284</v>
      </c>
      <c r="C268" s="119">
        <v>2240</v>
      </c>
      <c r="D268" s="135">
        <v>0</v>
      </c>
      <c r="E268" s="1248" t="s">
        <v>11</v>
      </c>
      <c r="F268" s="495" t="s">
        <v>279</v>
      </c>
      <c r="G268" s="1184" t="s">
        <v>53</v>
      </c>
    </row>
    <row r="269" spans="1:7" ht="47.25" hidden="1" customHeight="1">
      <c r="A269" s="548"/>
      <c r="B269" s="11"/>
      <c r="C269" s="73"/>
      <c r="D269" s="125" t="s">
        <v>285</v>
      </c>
      <c r="E269" s="1207"/>
      <c r="F269" s="486"/>
      <c r="G269" s="1180"/>
    </row>
    <row r="270" spans="1:7" ht="29.25" hidden="1" customHeight="1">
      <c r="A270" s="400" t="s">
        <v>286</v>
      </c>
      <c r="B270" s="137" t="s">
        <v>291</v>
      </c>
      <c r="C270" s="119">
        <v>2240</v>
      </c>
      <c r="D270" s="135">
        <v>0</v>
      </c>
      <c r="E270" s="1248" t="s">
        <v>82</v>
      </c>
      <c r="F270" s="495" t="s">
        <v>279</v>
      </c>
      <c r="G270" s="1184" t="s">
        <v>58</v>
      </c>
    </row>
    <row r="271" spans="1:7" ht="45" hidden="1" customHeight="1">
      <c r="A271" s="548"/>
      <c r="B271" s="11"/>
      <c r="C271" s="73"/>
      <c r="D271" s="125" t="s">
        <v>363</v>
      </c>
      <c r="E271" s="1207"/>
      <c r="F271" s="486"/>
      <c r="G271" s="1180"/>
    </row>
    <row r="272" spans="1:7" ht="45" hidden="1" customHeight="1">
      <c r="A272" s="400" t="s">
        <v>286</v>
      </c>
      <c r="B272" s="137" t="s">
        <v>291</v>
      </c>
      <c r="C272" s="119">
        <v>2240</v>
      </c>
      <c r="D272" s="135">
        <v>0</v>
      </c>
      <c r="E272" s="1248" t="s">
        <v>82</v>
      </c>
      <c r="F272" s="495" t="s">
        <v>342</v>
      </c>
      <c r="G272" s="1184" t="s">
        <v>369</v>
      </c>
    </row>
    <row r="273" spans="1:7" ht="45" hidden="1" customHeight="1">
      <c r="A273" s="548"/>
      <c r="B273" s="11"/>
      <c r="C273" s="73"/>
      <c r="D273" s="152" t="s">
        <v>353</v>
      </c>
      <c r="E273" s="1207"/>
      <c r="F273" s="486"/>
      <c r="G273" s="1180"/>
    </row>
    <row r="274" spans="1:7" ht="45" hidden="1" customHeight="1">
      <c r="A274" s="1240" t="s">
        <v>460</v>
      </c>
      <c r="B274" s="1242" t="s">
        <v>452</v>
      </c>
      <c r="C274" s="1128">
        <v>2240</v>
      </c>
      <c r="D274" s="135">
        <v>0</v>
      </c>
      <c r="E274" s="1248" t="s">
        <v>268</v>
      </c>
      <c r="F274" s="1177" t="s">
        <v>118</v>
      </c>
      <c r="G274" s="1184" t="s">
        <v>58</v>
      </c>
    </row>
    <row r="275" spans="1:7" ht="45" hidden="1" customHeight="1">
      <c r="A275" s="1241"/>
      <c r="B275" s="1243"/>
      <c r="C275" s="1182"/>
      <c r="D275" s="125" t="s">
        <v>379</v>
      </c>
      <c r="E275" s="1207"/>
      <c r="F275" s="1178"/>
      <c r="G275" s="1180"/>
    </row>
    <row r="276" spans="1:7" s="223" customFormat="1" ht="45" hidden="1" customHeight="1">
      <c r="A276" s="1290" t="s">
        <v>461</v>
      </c>
      <c r="B276" s="226" t="s">
        <v>453</v>
      </c>
      <c r="C276" s="209">
        <v>2240</v>
      </c>
      <c r="D276" s="227">
        <v>0</v>
      </c>
      <c r="E276" s="1292" t="s">
        <v>11</v>
      </c>
      <c r="F276" s="495" t="s">
        <v>119</v>
      </c>
      <c r="G276" s="1116" t="s">
        <v>58</v>
      </c>
    </row>
    <row r="277" spans="1:7" s="223" customFormat="1" ht="45" hidden="1" customHeight="1">
      <c r="A277" s="1291"/>
      <c r="B277" s="14"/>
      <c r="C277" s="199"/>
      <c r="D277" s="228" t="s">
        <v>371</v>
      </c>
      <c r="E277" s="1214"/>
      <c r="F277" s="486"/>
      <c r="G277" s="1117"/>
    </row>
    <row r="278" spans="1:7" ht="45" hidden="1" customHeight="1">
      <c r="A278" s="1097" t="s">
        <v>463</v>
      </c>
      <c r="B278" s="1288" t="s">
        <v>462</v>
      </c>
      <c r="C278" s="119">
        <v>2240</v>
      </c>
      <c r="D278" s="135">
        <v>0</v>
      </c>
      <c r="E278" s="1248" t="s">
        <v>11</v>
      </c>
      <c r="F278" s="495" t="s">
        <v>108</v>
      </c>
      <c r="G278" s="1184" t="s">
        <v>58</v>
      </c>
    </row>
    <row r="279" spans="1:7" ht="45" hidden="1" customHeight="1">
      <c r="A279" s="1099"/>
      <c r="B279" s="1289"/>
      <c r="C279" s="73"/>
      <c r="D279" s="125" t="s">
        <v>385</v>
      </c>
      <c r="E279" s="1207"/>
      <c r="F279" s="486"/>
      <c r="G279" s="1180"/>
    </row>
    <row r="280" spans="1:7" ht="45" hidden="1" customHeight="1">
      <c r="A280" s="400" t="s">
        <v>288</v>
      </c>
      <c r="B280" s="120" t="s">
        <v>289</v>
      </c>
      <c r="C280" s="119">
        <v>2240</v>
      </c>
      <c r="D280" s="135">
        <v>0</v>
      </c>
      <c r="E280" s="1248" t="s">
        <v>268</v>
      </c>
      <c r="F280" s="495" t="s">
        <v>279</v>
      </c>
      <c r="G280" s="1184" t="s">
        <v>58</v>
      </c>
    </row>
    <row r="281" spans="1:7" ht="45" hidden="1" customHeight="1">
      <c r="A281" s="548"/>
      <c r="B281" s="11"/>
      <c r="C281" s="73"/>
      <c r="D281" s="125" t="s">
        <v>287</v>
      </c>
      <c r="E281" s="1207"/>
      <c r="F281" s="486"/>
      <c r="G281" s="1180"/>
    </row>
    <row r="282" spans="1:7" ht="55.5" hidden="1" customHeight="1">
      <c r="A282" s="1251" t="s">
        <v>465</v>
      </c>
      <c r="B282" s="1249" t="s">
        <v>464</v>
      </c>
      <c r="C282" s="230">
        <v>2240</v>
      </c>
      <c r="D282" s="231">
        <v>0</v>
      </c>
      <c r="E282" s="1244" t="s">
        <v>11</v>
      </c>
      <c r="F282" s="221" t="s">
        <v>108</v>
      </c>
      <c r="G282" s="1246" t="s">
        <v>58</v>
      </c>
    </row>
    <row r="283" spans="1:7" ht="45" hidden="1" customHeight="1">
      <c r="A283" s="1252"/>
      <c r="B283" s="1250"/>
      <c r="C283" s="232"/>
      <c r="D283" s="233" t="s">
        <v>290</v>
      </c>
      <c r="E283" s="1245"/>
      <c r="F283" s="249"/>
      <c r="G283" s="1247"/>
    </row>
    <row r="284" spans="1:7" ht="45" hidden="1" customHeight="1">
      <c r="A284" s="1240" t="s">
        <v>466</v>
      </c>
      <c r="B284" s="1242" t="s">
        <v>467</v>
      </c>
      <c r="C284" s="1128">
        <v>2240</v>
      </c>
      <c r="D284" s="135">
        <v>0</v>
      </c>
      <c r="E284" s="1248" t="s">
        <v>268</v>
      </c>
      <c r="F284" s="1177" t="s">
        <v>108</v>
      </c>
      <c r="G284" s="1184" t="s">
        <v>53</v>
      </c>
    </row>
    <row r="285" spans="1:7" ht="45" hidden="1" customHeight="1">
      <c r="A285" s="1241"/>
      <c r="B285" s="1243"/>
      <c r="C285" s="1182"/>
      <c r="D285" s="125" t="s">
        <v>380</v>
      </c>
      <c r="E285" s="1207"/>
      <c r="F285" s="1178"/>
      <c r="G285" s="1180"/>
    </row>
    <row r="286" spans="1:7" ht="42.75" hidden="1" customHeight="1">
      <c r="A286" s="1240" t="s">
        <v>469</v>
      </c>
      <c r="B286" s="1242" t="s">
        <v>468</v>
      </c>
      <c r="C286" s="1128">
        <v>2240</v>
      </c>
      <c r="D286" s="135">
        <v>0</v>
      </c>
      <c r="E286" s="1115" t="s">
        <v>396</v>
      </c>
      <c r="F286" s="1177" t="s">
        <v>118</v>
      </c>
      <c r="G286" s="1184" t="s">
        <v>58</v>
      </c>
    </row>
    <row r="287" spans="1:7" ht="51.75" hidden="1" customHeight="1">
      <c r="A287" s="1241"/>
      <c r="B287" s="1243"/>
      <c r="C287" s="1182"/>
      <c r="D287" s="127" t="s">
        <v>383</v>
      </c>
      <c r="E287" s="1079"/>
      <c r="F287" s="1178"/>
      <c r="G287" s="1180"/>
    </row>
    <row r="288" spans="1:7" ht="41.25" hidden="1" customHeight="1">
      <c r="A288" s="1138" t="s">
        <v>132</v>
      </c>
      <c r="B288" s="81" t="s">
        <v>133</v>
      </c>
      <c r="C288" s="1236">
        <v>2240</v>
      </c>
      <c r="D288" s="36">
        <v>0</v>
      </c>
      <c r="E288" s="1238" t="s">
        <v>120</v>
      </c>
      <c r="F288" s="1080" t="s">
        <v>118</v>
      </c>
      <c r="G288" s="407" t="s">
        <v>117</v>
      </c>
    </row>
    <row r="289" spans="1:7" ht="20.25" hidden="1" customHeight="1">
      <c r="A289" s="1139"/>
      <c r="B289" s="76"/>
      <c r="C289" s="1237"/>
      <c r="D289" s="46" t="s">
        <v>134</v>
      </c>
      <c r="E289" s="1239"/>
      <c r="F289" s="1081"/>
      <c r="G289" s="522"/>
    </row>
    <row r="290" spans="1:7" ht="55.5" hidden="1" customHeight="1">
      <c r="A290" s="1138" t="s">
        <v>135</v>
      </c>
      <c r="B290" s="81" t="s">
        <v>121</v>
      </c>
      <c r="C290" s="1220">
        <v>2240</v>
      </c>
      <c r="D290" s="36">
        <v>0</v>
      </c>
      <c r="E290" s="1177" t="s">
        <v>120</v>
      </c>
      <c r="F290" s="1080" t="s">
        <v>118</v>
      </c>
      <c r="G290" s="407" t="s">
        <v>117</v>
      </c>
    </row>
    <row r="291" spans="1:7" ht="29.25" hidden="1" customHeight="1">
      <c r="A291" s="1139"/>
      <c r="B291" s="76"/>
      <c r="C291" s="1221"/>
      <c r="D291" s="46" t="s">
        <v>136</v>
      </c>
      <c r="E291" s="1178"/>
      <c r="F291" s="1081"/>
      <c r="G291" s="522"/>
    </row>
    <row r="292" spans="1:7" ht="27" customHeight="1" thickBot="1">
      <c r="A292" s="439" t="s">
        <v>13</v>
      </c>
      <c r="B292" s="193"/>
      <c r="C292" s="194"/>
      <c r="D292" s="207">
        <f>D142+D144+D156+D158</f>
        <v>2420800</v>
      </c>
      <c r="E292" s="194"/>
      <c r="F292" s="194"/>
      <c r="G292" s="195"/>
    </row>
    <row r="293" spans="1:7" ht="27" hidden="1" customHeight="1">
      <c r="A293" s="408" t="s">
        <v>98</v>
      </c>
      <c r="B293" s="434" t="s">
        <v>99</v>
      </c>
      <c r="C293" s="552">
        <v>2282</v>
      </c>
      <c r="D293" s="435">
        <v>0</v>
      </c>
      <c r="E293" s="1248" t="s">
        <v>184</v>
      </c>
      <c r="F293" s="1183" t="s">
        <v>119</v>
      </c>
      <c r="G293" s="1217" t="s">
        <v>58</v>
      </c>
    </row>
    <row r="294" spans="1:7" ht="61.5" hidden="1" customHeight="1">
      <c r="A294" s="408"/>
      <c r="B294" s="72"/>
      <c r="C294" s="524"/>
      <c r="D294" s="12" t="s">
        <v>100</v>
      </c>
      <c r="E294" s="1207"/>
      <c r="F294" s="1178"/>
      <c r="G294" s="1083"/>
    </row>
    <row r="295" spans="1:7" ht="39.75" hidden="1" customHeight="1">
      <c r="A295" s="409" t="s">
        <v>186</v>
      </c>
      <c r="B295" s="6"/>
      <c r="C295" s="4"/>
      <c r="D295" s="201">
        <f>D293</f>
        <v>0</v>
      </c>
      <c r="E295" s="4"/>
      <c r="F295" s="4"/>
      <c r="G295" s="348"/>
    </row>
    <row r="296" spans="1:7" ht="62.25" hidden="1" customHeight="1">
      <c r="A296" s="1138" t="s">
        <v>101</v>
      </c>
      <c r="B296" s="1253" t="s">
        <v>37</v>
      </c>
      <c r="C296" s="1162">
        <v>3110</v>
      </c>
      <c r="D296" s="34">
        <f>6453000-6453000</f>
        <v>0</v>
      </c>
      <c r="E296" s="1078" t="s">
        <v>110</v>
      </c>
      <c r="F296" s="1078" t="s">
        <v>119</v>
      </c>
      <c r="G296" s="1140" t="s">
        <v>160</v>
      </c>
    </row>
    <row r="297" spans="1:7" ht="111.75" hidden="1" customHeight="1">
      <c r="A297" s="1139"/>
      <c r="B297" s="1254"/>
      <c r="C297" s="1256"/>
      <c r="D297" s="42" t="s">
        <v>157</v>
      </c>
      <c r="E297" s="1115"/>
      <c r="F297" s="1115"/>
      <c r="G297" s="1116"/>
    </row>
    <row r="298" spans="1:7" ht="28.5" hidden="1" customHeight="1">
      <c r="A298" s="391" t="s">
        <v>102</v>
      </c>
      <c r="B298" s="1254"/>
      <c r="C298" s="1256"/>
      <c r="D298" s="34">
        <f>3988108.95-3988108.95</f>
        <v>0</v>
      </c>
      <c r="E298" s="1115"/>
      <c r="F298" s="1115"/>
      <c r="G298" s="1140" t="s">
        <v>58</v>
      </c>
    </row>
    <row r="299" spans="1:7" ht="15.75" hidden="1" customHeight="1">
      <c r="A299" s="410"/>
      <c r="B299" s="1254"/>
      <c r="C299" s="1256"/>
      <c r="D299" s="42" t="s">
        <v>157</v>
      </c>
      <c r="E299" s="1115"/>
      <c r="F299" s="1115"/>
      <c r="G299" s="1116"/>
    </row>
    <row r="300" spans="1:7" ht="31.5" hidden="1" customHeight="1">
      <c r="A300" s="391" t="s">
        <v>164</v>
      </c>
      <c r="B300" s="1254"/>
      <c r="C300" s="1256"/>
      <c r="D300" s="34">
        <v>0</v>
      </c>
      <c r="E300" s="1115"/>
      <c r="F300" s="1115"/>
      <c r="G300" s="1116"/>
    </row>
    <row r="301" spans="1:7" ht="35.25" hidden="1" customHeight="1">
      <c r="A301" s="411"/>
      <c r="B301" s="1254"/>
      <c r="C301" s="1256"/>
      <c r="D301" s="42" t="s">
        <v>165</v>
      </c>
      <c r="E301" s="1115"/>
      <c r="F301" s="1115"/>
      <c r="G301" s="1116"/>
    </row>
    <row r="302" spans="1:7" ht="30" hidden="1" customHeight="1">
      <c r="A302" s="489" t="s">
        <v>103</v>
      </c>
      <c r="B302" s="1254"/>
      <c r="C302" s="1256"/>
      <c r="D302" s="34">
        <f>4434672-4434672</f>
        <v>0</v>
      </c>
      <c r="E302" s="1115"/>
      <c r="F302" s="1115"/>
      <c r="G302" s="1116"/>
    </row>
    <row r="303" spans="1:7" ht="25.5" hidden="1" customHeight="1">
      <c r="A303" s="490"/>
      <c r="B303" s="1254"/>
      <c r="C303" s="1256"/>
      <c r="D303" s="42" t="s">
        <v>157</v>
      </c>
      <c r="E303" s="1115"/>
      <c r="F303" s="1115"/>
      <c r="G303" s="1116"/>
    </row>
    <row r="304" spans="1:7" ht="36.75" hidden="1" customHeight="1">
      <c r="A304" s="391" t="s">
        <v>171</v>
      </c>
      <c r="B304" s="1254"/>
      <c r="C304" s="1256"/>
      <c r="D304" s="34">
        <v>0</v>
      </c>
      <c r="E304" s="1115"/>
      <c r="F304" s="1115"/>
      <c r="G304" s="1116"/>
    </row>
    <row r="305" spans="1:7" ht="36.75" hidden="1" customHeight="1">
      <c r="A305" s="412"/>
      <c r="B305" s="1254"/>
      <c r="C305" s="1256"/>
      <c r="D305" s="90" t="s">
        <v>166</v>
      </c>
      <c r="E305" s="1115"/>
      <c r="F305" s="1115"/>
      <c r="G305" s="1116"/>
    </row>
    <row r="306" spans="1:7" ht="26.25" hidden="1" customHeight="1">
      <c r="A306" s="489" t="s">
        <v>104</v>
      </c>
      <c r="B306" s="1254"/>
      <c r="C306" s="1256"/>
      <c r="D306" s="34">
        <f>13601246.4-13601246.4</f>
        <v>0</v>
      </c>
      <c r="E306" s="1115"/>
      <c r="F306" s="1115"/>
      <c r="G306" s="1116"/>
    </row>
    <row r="307" spans="1:7" ht="33.75" hidden="1" customHeight="1">
      <c r="A307" s="490"/>
      <c r="B307" s="1254"/>
      <c r="C307" s="1256"/>
      <c r="D307" s="42" t="s">
        <v>157</v>
      </c>
      <c r="E307" s="1115"/>
      <c r="F307" s="1115"/>
      <c r="G307" s="1116"/>
    </row>
    <row r="308" spans="1:7" ht="33.75" hidden="1" customHeight="1">
      <c r="A308" s="391" t="s">
        <v>172</v>
      </c>
      <c r="B308" s="1254"/>
      <c r="C308" s="1256"/>
      <c r="D308" s="34">
        <v>0</v>
      </c>
      <c r="E308" s="1115"/>
      <c r="F308" s="1115"/>
      <c r="G308" s="1116"/>
    </row>
    <row r="309" spans="1:7" ht="33.75" hidden="1" customHeight="1">
      <c r="A309" s="490"/>
      <c r="B309" s="1254"/>
      <c r="C309" s="1256"/>
      <c r="D309" s="90" t="s">
        <v>167</v>
      </c>
      <c r="E309" s="1115"/>
      <c r="F309" s="1115"/>
      <c r="G309" s="1117"/>
    </row>
    <row r="310" spans="1:7" ht="48" hidden="1" customHeight="1">
      <c r="A310" s="489" t="s">
        <v>105</v>
      </c>
      <c r="B310" s="1254"/>
      <c r="C310" s="1256"/>
      <c r="D310" s="34">
        <f>4019652-4019652</f>
        <v>0</v>
      </c>
      <c r="E310" s="1115"/>
      <c r="F310" s="1115"/>
      <c r="G310" s="1140" t="s">
        <v>160</v>
      </c>
    </row>
    <row r="311" spans="1:7" ht="101.25" hidden="1" customHeight="1">
      <c r="A311" s="490"/>
      <c r="B311" s="1255"/>
      <c r="C311" s="1163"/>
      <c r="D311" s="42" t="s">
        <v>157</v>
      </c>
      <c r="E311" s="1079"/>
      <c r="F311" s="1079"/>
      <c r="G311" s="1116"/>
    </row>
    <row r="312" spans="1:7" ht="43.5" hidden="1" customHeight="1">
      <c r="A312" s="412" t="s">
        <v>254</v>
      </c>
      <c r="B312" s="1260" t="s">
        <v>255</v>
      </c>
      <c r="C312" s="43">
        <v>3110</v>
      </c>
      <c r="D312" s="34">
        <v>0</v>
      </c>
      <c r="E312" s="495" t="s">
        <v>11</v>
      </c>
      <c r="F312" s="1080" t="s">
        <v>108</v>
      </c>
      <c r="G312" s="1179" t="s">
        <v>53</v>
      </c>
    </row>
    <row r="313" spans="1:7" ht="61.5" hidden="1" customHeight="1">
      <c r="A313" s="490"/>
      <c r="B313" s="1261"/>
      <c r="C313" s="43"/>
      <c r="D313" s="41" t="s">
        <v>78</v>
      </c>
      <c r="E313" s="495" t="s">
        <v>111</v>
      </c>
      <c r="F313" s="1081"/>
      <c r="G313" s="1180"/>
    </row>
    <row r="314" spans="1:7" ht="75.75" hidden="1" customHeight="1">
      <c r="A314" s="391" t="s">
        <v>40</v>
      </c>
      <c r="B314" s="1260" t="s">
        <v>39</v>
      </c>
      <c r="C314" s="1262">
        <v>3110</v>
      </c>
      <c r="D314" s="34">
        <f>6750000-6750000</f>
        <v>0</v>
      </c>
      <c r="E314" s="1080" t="s">
        <v>112</v>
      </c>
      <c r="F314" s="1080" t="s">
        <v>108</v>
      </c>
      <c r="G314" s="1179" t="s">
        <v>161</v>
      </c>
    </row>
    <row r="315" spans="1:7" ht="97.5" hidden="1" customHeight="1">
      <c r="A315" s="386"/>
      <c r="B315" s="1261"/>
      <c r="C315" s="1169"/>
      <c r="D315" s="41" t="s">
        <v>157</v>
      </c>
      <c r="E315" s="1081"/>
      <c r="F315" s="1081"/>
      <c r="G315" s="1180"/>
    </row>
    <row r="316" spans="1:7" ht="78.75" hidden="1" customHeight="1">
      <c r="A316" s="412" t="s">
        <v>41</v>
      </c>
      <c r="B316" s="1260" t="s">
        <v>42</v>
      </c>
      <c r="C316" s="43">
        <v>3110</v>
      </c>
      <c r="D316" s="34">
        <f>3960000-3960000</f>
        <v>0</v>
      </c>
      <c r="E316" s="482" t="s">
        <v>11</v>
      </c>
      <c r="F316" s="482" t="s">
        <v>27</v>
      </c>
      <c r="G316" s="1179" t="s">
        <v>161</v>
      </c>
    </row>
    <row r="317" spans="1:7" ht="93.75" hidden="1" customHeight="1">
      <c r="A317" s="490"/>
      <c r="B317" s="1261"/>
      <c r="C317" s="43"/>
      <c r="D317" s="41" t="s">
        <v>158</v>
      </c>
      <c r="E317" s="481" t="s">
        <v>111</v>
      </c>
      <c r="F317" s="481"/>
      <c r="G317" s="1180"/>
    </row>
    <row r="318" spans="1:7" ht="27" hidden="1" customHeight="1">
      <c r="A318" s="412" t="s">
        <v>49</v>
      </c>
      <c r="B318" s="1260" t="s">
        <v>43</v>
      </c>
      <c r="C318" s="541">
        <v>3110</v>
      </c>
      <c r="D318" s="148">
        <f>6128320.65+2659727.35-8788048</f>
        <v>0</v>
      </c>
      <c r="E318" s="482" t="s">
        <v>11</v>
      </c>
      <c r="F318" s="482" t="s">
        <v>108</v>
      </c>
      <c r="G318" s="1179" t="s">
        <v>58</v>
      </c>
    </row>
    <row r="319" spans="1:7" ht="60" hidden="1" customHeight="1">
      <c r="A319" s="490"/>
      <c r="B319" s="1261"/>
      <c r="C319" s="507"/>
      <c r="D319" s="41" t="s">
        <v>352</v>
      </c>
      <c r="E319" s="482" t="s">
        <v>111</v>
      </c>
      <c r="F319" s="482"/>
      <c r="G319" s="1180"/>
    </row>
    <row r="320" spans="1:7" ht="34.5" hidden="1" customHeight="1">
      <c r="A320" s="412" t="s">
        <v>38</v>
      </c>
      <c r="B320" s="1260" t="s">
        <v>51</v>
      </c>
      <c r="C320" s="43">
        <v>3110</v>
      </c>
      <c r="D320" s="79">
        <v>0</v>
      </c>
      <c r="E320" s="480" t="s">
        <v>268</v>
      </c>
      <c r="F320" s="480" t="s">
        <v>27</v>
      </c>
      <c r="G320" s="1179" t="s">
        <v>58</v>
      </c>
    </row>
    <row r="321" spans="1:7" ht="43.5" hidden="1" customHeight="1">
      <c r="A321" s="490"/>
      <c r="B321" s="1261"/>
      <c r="C321" s="507"/>
      <c r="D321" s="41" t="s">
        <v>336</v>
      </c>
      <c r="E321" s="481"/>
      <c r="F321" s="481"/>
      <c r="G321" s="1180"/>
    </row>
    <row r="322" spans="1:7" ht="33.75" hidden="1" customHeight="1">
      <c r="A322" s="412" t="s">
        <v>222</v>
      </c>
      <c r="B322" s="1260" t="s">
        <v>220</v>
      </c>
      <c r="C322" s="43">
        <v>3110</v>
      </c>
      <c r="D322" s="74">
        <v>0</v>
      </c>
      <c r="E322" s="482" t="s">
        <v>11</v>
      </c>
      <c r="F322" s="482" t="s">
        <v>109</v>
      </c>
      <c r="G322" s="513" t="s">
        <v>215</v>
      </c>
    </row>
    <row r="323" spans="1:7" ht="43.5" hidden="1" customHeight="1">
      <c r="A323" s="412"/>
      <c r="B323" s="1261"/>
      <c r="C323" s="43"/>
      <c r="D323" s="41" t="s">
        <v>221</v>
      </c>
      <c r="E323" s="482"/>
      <c r="F323" s="482"/>
      <c r="G323" s="513"/>
    </row>
    <row r="324" spans="1:7" ht="26.25" hidden="1" customHeight="1">
      <c r="A324" s="1266" t="s">
        <v>127</v>
      </c>
      <c r="B324" s="1260" t="s">
        <v>116</v>
      </c>
      <c r="C324" s="43">
        <v>3110</v>
      </c>
      <c r="D324" s="79">
        <v>0</v>
      </c>
      <c r="E324" s="480" t="s">
        <v>11</v>
      </c>
      <c r="F324" s="480" t="s">
        <v>25</v>
      </c>
      <c r="G324" s="1179" t="s">
        <v>53</v>
      </c>
    </row>
    <row r="325" spans="1:7" ht="39" hidden="1" customHeight="1">
      <c r="A325" s="1267"/>
      <c r="B325" s="1261"/>
      <c r="C325" s="507"/>
      <c r="D325" s="41" t="s">
        <v>249</v>
      </c>
      <c r="E325" s="481"/>
      <c r="F325" s="481"/>
      <c r="G325" s="1180"/>
    </row>
    <row r="326" spans="1:7" ht="26.25" hidden="1" customHeight="1">
      <c r="A326" s="1067" t="s">
        <v>251</v>
      </c>
      <c r="B326" s="108" t="s">
        <v>250</v>
      </c>
      <c r="C326" s="1076">
        <v>3110</v>
      </c>
      <c r="D326" s="109">
        <v>0</v>
      </c>
      <c r="E326" s="1076" t="s">
        <v>268</v>
      </c>
      <c r="F326" s="491" t="s">
        <v>279</v>
      </c>
      <c r="G326" s="520" t="s">
        <v>53</v>
      </c>
    </row>
    <row r="327" spans="1:7" ht="44.25" hidden="1" customHeight="1">
      <c r="A327" s="1263"/>
      <c r="B327" s="453"/>
      <c r="C327" s="1077"/>
      <c r="D327" s="128" t="s">
        <v>335</v>
      </c>
      <c r="E327" s="1077"/>
      <c r="F327" s="129"/>
      <c r="G327" s="358"/>
    </row>
    <row r="328" spans="1:7" ht="52.5" hidden="1" customHeight="1">
      <c r="A328" s="1067" t="s">
        <v>614</v>
      </c>
      <c r="B328" s="1268" t="s">
        <v>613</v>
      </c>
      <c r="C328" s="1076">
        <v>3110</v>
      </c>
      <c r="D328" s="109">
        <v>25000000</v>
      </c>
      <c r="E328" s="1077" t="s">
        <v>510</v>
      </c>
      <c r="F328" s="1264" t="s">
        <v>27</v>
      </c>
      <c r="G328" s="1126" t="s">
        <v>623</v>
      </c>
    </row>
    <row r="329" spans="1:7" ht="228.75" hidden="1" customHeight="1">
      <c r="A329" s="1263"/>
      <c r="B329" s="1269"/>
      <c r="C329" s="1077"/>
      <c r="D329" s="111" t="s">
        <v>624</v>
      </c>
      <c r="E329" s="1167"/>
      <c r="F329" s="1265"/>
      <c r="G329" s="1127"/>
    </row>
    <row r="330" spans="1:7" ht="34.5" hidden="1" customHeight="1">
      <c r="A330" s="489" t="s">
        <v>107</v>
      </c>
      <c r="B330" s="1260" t="s">
        <v>106</v>
      </c>
      <c r="C330" s="35">
        <v>3110</v>
      </c>
      <c r="D330" s="148">
        <v>0</v>
      </c>
      <c r="E330" s="1177" t="s">
        <v>200</v>
      </c>
      <c r="F330" s="482" t="s">
        <v>342</v>
      </c>
      <c r="G330" s="1179" t="s">
        <v>53</v>
      </c>
    </row>
    <row r="331" spans="1:7" ht="42" hidden="1" customHeight="1">
      <c r="A331" s="490"/>
      <c r="B331" s="1261"/>
      <c r="C331" s="35"/>
      <c r="D331" s="12" t="s">
        <v>341</v>
      </c>
      <c r="E331" s="1178"/>
      <c r="F331" s="482"/>
      <c r="G331" s="1180"/>
    </row>
    <row r="332" spans="1:7" ht="42" hidden="1" customHeight="1">
      <c r="A332" s="413" t="s">
        <v>319</v>
      </c>
      <c r="B332" s="59" t="s">
        <v>280</v>
      </c>
      <c r="C332" s="498">
        <v>3110</v>
      </c>
      <c r="D332" s="142">
        <v>0</v>
      </c>
      <c r="E332" s="1270" t="s">
        <v>200</v>
      </c>
      <c r="F332" s="1177" t="s">
        <v>342</v>
      </c>
      <c r="G332" s="1140" t="s">
        <v>58</v>
      </c>
    </row>
    <row r="333" spans="1:7" ht="42" hidden="1" customHeight="1">
      <c r="A333" s="369"/>
      <c r="B333" s="14"/>
      <c r="C333" s="29"/>
      <c r="D333" s="133" t="s">
        <v>281</v>
      </c>
      <c r="E333" s="1271"/>
      <c r="F333" s="1178"/>
      <c r="G333" s="1117"/>
    </row>
    <row r="334" spans="1:7" ht="42" hidden="1" customHeight="1">
      <c r="A334" s="412" t="s">
        <v>344</v>
      </c>
      <c r="B334" s="59" t="s">
        <v>343</v>
      </c>
      <c r="C334" s="35">
        <v>3110</v>
      </c>
      <c r="D334" s="149">
        <v>0</v>
      </c>
      <c r="E334" s="1270" t="s">
        <v>200</v>
      </c>
      <c r="F334" s="482" t="s">
        <v>342</v>
      </c>
      <c r="G334" s="1140" t="s">
        <v>53</v>
      </c>
    </row>
    <row r="335" spans="1:7" ht="42" hidden="1" customHeight="1">
      <c r="A335" s="412"/>
      <c r="B335" s="535"/>
      <c r="C335" s="35"/>
      <c r="D335" s="133" t="s">
        <v>345</v>
      </c>
      <c r="E335" s="1271"/>
      <c r="F335" s="482"/>
      <c r="G335" s="1117"/>
    </row>
    <row r="336" spans="1:7" ht="52.5" hidden="1" customHeight="1">
      <c r="A336" s="391" t="s">
        <v>155</v>
      </c>
      <c r="B336" s="535" t="s">
        <v>154</v>
      </c>
      <c r="C336" s="539">
        <v>3110</v>
      </c>
      <c r="D336" s="34">
        <v>0</v>
      </c>
      <c r="E336" s="512" t="s">
        <v>184</v>
      </c>
      <c r="F336" s="482" t="s">
        <v>118</v>
      </c>
      <c r="G336" s="1179" t="s">
        <v>53</v>
      </c>
    </row>
    <row r="337" spans="1:7" ht="42" hidden="1" customHeight="1">
      <c r="A337" s="386"/>
      <c r="B337" s="535"/>
      <c r="C337" s="35"/>
      <c r="D337" s="12" t="s">
        <v>156</v>
      </c>
      <c r="E337" s="512"/>
      <c r="F337" s="482"/>
      <c r="G337" s="1180"/>
    </row>
    <row r="338" spans="1:7" ht="70.5" hidden="1" customHeight="1">
      <c r="A338" s="1138" t="s">
        <v>50</v>
      </c>
      <c r="B338" s="10" t="s">
        <v>37</v>
      </c>
      <c r="C338" s="1220">
        <v>3110</v>
      </c>
      <c r="D338" s="36">
        <f>12915000-12915000</f>
        <v>0</v>
      </c>
      <c r="E338" s="1177" t="s">
        <v>110</v>
      </c>
      <c r="F338" s="1080" t="s">
        <v>27</v>
      </c>
      <c r="G338" s="1201" t="s">
        <v>161</v>
      </c>
    </row>
    <row r="339" spans="1:7" ht="107.25" hidden="1" customHeight="1">
      <c r="A339" s="1139"/>
      <c r="B339" s="37"/>
      <c r="C339" s="1221"/>
      <c r="D339" s="46" t="s">
        <v>159</v>
      </c>
      <c r="E339" s="1178"/>
      <c r="F339" s="1081"/>
      <c r="G339" s="1202"/>
    </row>
    <row r="340" spans="1:7" ht="40.5" hidden="1" customHeight="1">
      <c r="A340" s="1138" t="s">
        <v>139</v>
      </c>
      <c r="B340" s="84" t="s">
        <v>140</v>
      </c>
      <c r="C340" s="1220">
        <v>3110</v>
      </c>
      <c r="D340" s="36">
        <v>0</v>
      </c>
      <c r="E340" s="1177" t="s">
        <v>120</v>
      </c>
      <c r="F340" s="1080" t="s">
        <v>119</v>
      </c>
      <c r="G340" s="514" t="s">
        <v>117</v>
      </c>
    </row>
    <row r="341" spans="1:7" ht="24" hidden="1" customHeight="1">
      <c r="A341" s="1139"/>
      <c r="B341" s="11"/>
      <c r="C341" s="1221"/>
      <c r="D341" s="46" t="s">
        <v>122</v>
      </c>
      <c r="E341" s="1178"/>
      <c r="F341" s="1081"/>
      <c r="G341" s="515"/>
    </row>
    <row r="342" spans="1:7" ht="40.5" hidden="1" customHeight="1">
      <c r="A342" s="1138" t="s">
        <v>340</v>
      </c>
      <c r="B342" s="1198" t="s">
        <v>138</v>
      </c>
      <c r="C342" s="1220">
        <v>3110</v>
      </c>
      <c r="D342" s="131">
        <v>0</v>
      </c>
      <c r="E342" s="1177" t="s">
        <v>120</v>
      </c>
      <c r="F342" s="1080" t="s">
        <v>109</v>
      </c>
      <c r="G342" s="514" t="s">
        <v>117</v>
      </c>
    </row>
    <row r="343" spans="1:7" ht="40.5" hidden="1" customHeight="1">
      <c r="A343" s="1139"/>
      <c r="B343" s="1199"/>
      <c r="C343" s="1221"/>
      <c r="D343" s="46" t="s">
        <v>271</v>
      </c>
      <c r="E343" s="1178"/>
      <c r="F343" s="1081"/>
      <c r="G343" s="515"/>
    </row>
    <row r="344" spans="1:7" ht="40.5" hidden="1" customHeight="1">
      <c r="A344" s="1138" t="s">
        <v>141</v>
      </c>
      <c r="B344" s="1260" t="s">
        <v>106</v>
      </c>
      <c r="C344" s="1220">
        <v>3110</v>
      </c>
      <c r="D344" s="36">
        <v>0</v>
      </c>
      <c r="E344" s="1177" t="s">
        <v>123</v>
      </c>
      <c r="F344" s="1080" t="s">
        <v>119</v>
      </c>
      <c r="G344" s="514" t="s">
        <v>117</v>
      </c>
    </row>
    <row r="345" spans="1:7" ht="40.5" hidden="1" customHeight="1">
      <c r="A345" s="1139"/>
      <c r="B345" s="1261"/>
      <c r="C345" s="1221"/>
      <c r="D345" s="46" t="s">
        <v>152</v>
      </c>
      <c r="E345" s="1178"/>
      <c r="F345" s="1081"/>
      <c r="G345" s="355"/>
    </row>
    <row r="346" spans="1:7" ht="27.75" hidden="1" customHeight="1">
      <c r="A346" s="347" t="s">
        <v>12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48"/>
    </row>
    <row r="347" spans="1:7" ht="85.5" hidden="1" customHeight="1">
      <c r="A347" s="391" t="s">
        <v>67</v>
      </c>
      <c r="B347" s="13" t="s">
        <v>81</v>
      </c>
      <c r="C347" s="1236">
        <v>3122</v>
      </c>
      <c r="D347" s="57">
        <f>1300000-1300000</f>
        <v>0</v>
      </c>
      <c r="E347" s="1177" t="s">
        <v>75</v>
      </c>
      <c r="F347" s="1162" t="s">
        <v>25</v>
      </c>
      <c r="G347" s="1272" t="s">
        <v>160</v>
      </c>
    </row>
    <row r="348" spans="1:7" ht="95.25" hidden="1" customHeight="1">
      <c r="A348" s="386"/>
      <c r="B348" s="33"/>
      <c r="C348" s="1237"/>
      <c r="D348" s="51" t="s">
        <v>162</v>
      </c>
      <c r="E348" s="1178"/>
      <c r="F348" s="1163"/>
      <c r="G348" s="1273"/>
    </row>
    <row r="349" spans="1:7" ht="88.5" hidden="1" customHeight="1">
      <c r="A349" s="387" t="s">
        <v>66</v>
      </c>
      <c r="B349" s="13" t="s">
        <v>83</v>
      </c>
      <c r="C349" s="35">
        <v>3122</v>
      </c>
      <c r="D349" s="57">
        <f>20650000-20650000</f>
        <v>0</v>
      </c>
      <c r="E349" s="1177" t="s">
        <v>11</v>
      </c>
      <c r="F349" s="536" t="s">
        <v>25</v>
      </c>
      <c r="G349" s="1201" t="s">
        <v>160</v>
      </c>
    </row>
    <row r="350" spans="1:7" ht="82.5" hidden="1" customHeight="1">
      <c r="A350" s="414"/>
      <c r="B350" s="17"/>
      <c r="C350" s="35"/>
      <c r="D350" s="1" t="s">
        <v>162</v>
      </c>
      <c r="E350" s="1178"/>
      <c r="F350" s="536"/>
      <c r="G350" s="1202"/>
    </row>
    <row r="351" spans="1:7" ht="65.25" hidden="1" customHeight="1">
      <c r="A351" s="391" t="s">
        <v>68</v>
      </c>
      <c r="B351" s="13" t="s">
        <v>76</v>
      </c>
      <c r="C351" s="1274">
        <v>3122</v>
      </c>
      <c r="D351" s="57">
        <f>2590000-150000-2440000</f>
        <v>0</v>
      </c>
      <c r="E351" s="1177" t="s">
        <v>11</v>
      </c>
      <c r="F351" s="1177" t="s">
        <v>25</v>
      </c>
      <c r="G351" s="1201" t="s">
        <v>274</v>
      </c>
    </row>
    <row r="352" spans="1:7" ht="27.75" hidden="1" customHeight="1">
      <c r="A352" s="386"/>
      <c r="B352" s="32"/>
      <c r="C352" s="1275"/>
      <c r="D352" s="51" t="s">
        <v>273</v>
      </c>
      <c r="E352" s="1178"/>
      <c r="F352" s="1178"/>
      <c r="G352" s="1202"/>
    </row>
    <row r="353" spans="1:7" ht="93.75" hidden="1" customHeight="1">
      <c r="A353" s="391" t="s">
        <v>69</v>
      </c>
      <c r="B353" s="13" t="s">
        <v>77</v>
      </c>
      <c r="C353" s="1274">
        <v>3122</v>
      </c>
      <c r="D353" s="57">
        <f>850000-850000</f>
        <v>0</v>
      </c>
      <c r="E353" s="1177" t="s">
        <v>75</v>
      </c>
      <c r="F353" s="1177" t="s">
        <v>25</v>
      </c>
      <c r="G353" s="1201" t="s">
        <v>163</v>
      </c>
    </row>
    <row r="354" spans="1:7" ht="81" hidden="1" customHeight="1">
      <c r="A354" s="386"/>
      <c r="B354" s="14"/>
      <c r="C354" s="1275"/>
      <c r="D354" s="51" t="s">
        <v>162</v>
      </c>
      <c r="E354" s="1178"/>
      <c r="F354" s="1178"/>
      <c r="G354" s="1202"/>
    </row>
    <row r="355" spans="1:7" ht="63.75" hidden="1" customHeight="1">
      <c r="A355" s="391" t="s">
        <v>71</v>
      </c>
      <c r="B355" s="13" t="s">
        <v>113</v>
      </c>
      <c r="C355" s="1274">
        <v>3122</v>
      </c>
      <c r="D355" s="57">
        <f>27000-27000</f>
        <v>0</v>
      </c>
      <c r="E355" s="1177" t="s">
        <v>82</v>
      </c>
      <c r="F355" s="1177" t="s">
        <v>25</v>
      </c>
      <c r="G355" s="1201" t="s">
        <v>276</v>
      </c>
    </row>
    <row r="356" spans="1:7" ht="27" hidden="1" customHeight="1">
      <c r="A356" s="386"/>
      <c r="B356" s="32"/>
      <c r="C356" s="1275"/>
      <c r="D356" s="51" t="s">
        <v>275</v>
      </c>
      <c r="E356" s="1178"/>
      <c r="F356" s="1178"/>
      <c r="G356" s="1202"/>
    </row>
    <row r="357" spans="1:7" ht="75" hidden="1" customHeight="1">
      <c r="A357" s="391" t="s">
        <v>70</v>
      </c>
      <c r="B357" s="13" t="s">
        <v>72</v>
      </c>
      <c r="C357" s="1274">
        <v>3122</v>
      </c>
      <c r="D357" s="57">
        <f>67500-67500</f>
        <v>0</v>
      </c>
      <c r="E357" s="1177" t="s">
        <v>82</v>
      </c>
      <c r="F357" s="1177" t="s">
        <v>25</v>
      </c>
      <c r="G357" s="1201" t="s">
        <v>276</v>
      </c>
    </row>
    <row r="358" spans="1:7" ht="26.25" hidden="1" customHeight="1">
      <c r="A358" s="397"/>
      <c r="B358" s="32"/>
      <c r="C358" s="1275"/>
      <c r="D358" s="51" t="s">
        <v>277</v>
      </c>
      <c r="E358" s="1178"/>
      <c r="F358" s="1178"/>
      <c r="G358" s="1202"/>
    </row>
    <row r="359" spans="1:7" ht="55.5" hidden="1" customHeight="1">
      <c r="A359" s="391" t="s">
        <v>73</v>
      </c>
      <c r="B359" s="13" t="s">
        <v>74</v>
      </c>
      <c r="C359" s="1274">
        <v>3122</v>
      </c>
      <c r="D359" s="57">
        <f>15500-15500</f>
        <v>0</v>
      </c>
      <c r="E359" s="1177" t="s">
        <v>170</v>
      </c>
      <c r="F359" s="1177" t="s">
        <v>118</v>
      </c>
      <c r="G359" s="1201" t="s">
        <v>276</v>
      </c>
    </row>
    <row r="360" spans="1:7" ht="30.75" hidden="1" customHeight="1">
      <c r="A360" s="397"/>
      <c r="B360" s="32"/>
      <c r="C360" s="1275"/>
      <c r="D360" s="51" t="s">
        <v>278</v>
      </c>
      <c r="E360" s="1178"/>
      <c r="F360" s="1178"/>
      <c r="G360" s="1202"/>
    </row>
    <row r="361" spans="1:7" ht="35.25" hidden="1" customHeight="1">
      <c r="A361" s="415" t="s">
        <v>57</v>
      </c>
      <c r="B361" s="31"/>
      <c r="C361" s="30"/>
      <c r="D361" s="26">
        <f>D347+D349+D351+D353+D355+D357+D359</f>
        <v>0</v>
      </c>
      <c r="E361" s="30"/>
      <c r="F361" s="30"/>
      <c r="G361" s="416"/>
    </row>
    <row r="362" spans="1:7" ht="60" hidden="1" customHeight="1">
      <c r="A362" s="1067" t="s">
        <v>580</v>
      </c>
      <c r="B362" s="1286" t="s">
        <v>581</v>
      </c>
      <c r="C362" s="1076">
        <v>3122</v>
      </c>
      <c r="D362" s="109">
        <v>6899700</v>
      </c>
      <c r="E362" s="1076" t="s">
        <v>582</v>
      </c>
      <c r="F362" s="1124" t="s">
        <v>584</v>
      </c>
      <c r="G362" s="1126" t="s">
        <v>618</v>
      </c>
    </row>
    <row r="363" spans="1:7" ht="140.25" hidden="1" customHeight="1">
      <c r="A363" s="1263"/>
      <c r="B363" s="1287"/>
      <c r="C363" s="1077"/>
      <c r="D363" s="128" t="s">
        <v>583</v>
      </c>
      <c r="E363" s="1077"/>
      <c r="F363" s="1125"/>
      <c r="G363" s="1127"/>
    </row>
    <row r="364" spans="1:7" ht="35.25" hidden="1" customHeight="1">
      <c r="A364" s="417" t="s">
        <v>592</v>
      </c>
      <c r="B364" s="95"/>
      <c r="C364" s="96"/>
      <c r="D364" s="97">
        <f>D362</f>
        <v>6899700</v>
      </c>
      <c r="E364" s="96"/>
      <c r="F364" s="96"/>
      <c r="G364" s="418"/>
    </row>
    <row r="365" spans="1:7" ht="50.25" customHeight="1">
      <c r="A365" s="1391"/>
      <c r="B365" s="1392"/>
      <c r="C365" s="1392"/>
      <c r="D365" s="1392"/>
      <c r="E365" s="1392"/>
      <c r="F365" s="1392"/>
      <c r="G365" s="1393"/>
    </row>
    <row r="366" spans="1:7" ht="27" customHeight="1">
      <c r="A366" s="1278"/>
      <c r="B366" s="419"/>
      <c r="C366" s="420"/>
      <c r="D366" s="1279"/>
      <c r="E366" s="1279"/>
      <c r="F366" s="1279"/>
      <c r="G366" s="1280"/>
    </row>
    <row r="367" spans="1:7" ht="25.5" customHeight="1">
      <c r="A367" s="1278"/>
      <c r="B367" s="419"/>
      <c r="C367" s="421"/>
      <c r="D367" s="1281"/>
      <c r="E367" s="1281"/>
      <c r="F367" s="1281"/>
      <c r="G367" s="1282"/>
    </row>
    <row r="368" spans="1:7" ht="15.75">
      <c r="A368" s="422"/>
      <c r="B368" s="423"/>
      <c r="C368" s="419"/>
      <c r="D368" s="423"/>
      <c r="E368" s="424"/>
      <c r="F368" s="424"/>
      <c r="G368" s="425"/>
    </row>
    <row r="369" spans="1:7" ht="30" hidden="1" customHeight="1">
      <c r="A369" s="1278"/>
      <c r="B369" s="419"/>
      <c r="C369" s="420"/>
      <c r="D369" s="1279"/>
      <c r="E369" s="1279"/>
      <c r="F369" s="1279"/>
      <c r="G369" s="1280"/>
    </row>
    <row r="370" spans="1:7" ht="12.75" hidden="1" customHeight="1">
      <c r="A370" s="1278"/>
      <c r="B370" s="419"/>
      <c r="C370" s="421"/>
      <c r="D370" s="1281"/>
      <c r="E370" s="1281"/>
      <c r="F370" s="1281"/>
      <c r="G370" s="1282"/>
    </row>
    <row r="371" spans="1:7" ht="12.75" hidden="1" customHeight="1">
      <c r="A371" s="544"/>
      <c r="B371" s="419"/>
      <c r="C371" s="421"/>
      <c r="D371" s="545"/>
      <c r="E371" s="545"/>
      <c r="F371" s="545"/>
      <c r="G371" s="546"/>
    </row>
    <row r="372" spans="1:7" ht="21.75" hidden="1" customHeight="1">
      <c r="A372" s="1278"/>
      <c r="B372" s="419"/>
      <c r="C372" s="420"/>
      <c r="D372" s="1279"/>
      <c r="E372" s="1279"/>
      <c r="F372" s="1279"/>
      <c r="G372" s="1280"/>
    </row>
    <row r="373" spans="1:7" ht="12.75" customHeight="1">
      <c r="A373" s="1278"/>
      <c r="B373" s="419"/>
      <c r="C373" s="421"/>
      <c r="D373" s="1281"/>
      <c r="E373" s="1281"/>
      <c r="F373" s="1281"/>
      <c r="G373" s="1282"/>
    </row>
    <row r="374" spans="1:7" ht="12.75" customHeight="1" thickBot="1">
      <c r="A374" s="429"/>
      <c r="B374" s="430"/>
      <c r="C374" s="431"/>
      <c r="D374" s="432"/>
      <c r="E374" s="432"/>
      <c r="F374" s="432"/>
      <c r="G374" s="433"/>
    </row>
    <row r="375" spans="1:7">
      <c r="D375" s="440"/>
    </row>
  </sheetData>
  <mergeCells count="576"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</vt:lpstr>
      <vt:lpstr>УО Охрімчук на 11.06</vt:lpstr>
      <vt:lpstr>Лист1</vt:lpstr>
      <vt:lpstr>Лист2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2023-09-18T06:39:21Z</cp:lastPrinted>
  <dcterms:created xsi:type="dcterms:W3CDTF">2016-01-19T07:58:56Z</dcterms:created>
  <dcterms:modified xsi:type="dcterms:W3CDTF">2023-09-18T06:42:51Z</dcterms:modified>
</cp:coreProperties>
</file>